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4 - Zateplení stěny u Y n..." sheetId="2" r:id="rId2"/>
    <sheet name="Pokyny pro vyplnění" sheetId="3" r:id="rId3"/>
  </sheets>
  <definedNames>
    <definedName name="_xlnm.Print_Area" localSheetId="0">'Rekapitulace stavby'!$D$4:$AO$36,'Rekapitulace stavby'!$C$42:$AQ$56</definedName>
    <definedName name="_xlnm._FilterDatabase" localSheetId="1" hidden="1">'4 - Zateplení stěny u Y n...'!$C$93:$K$152</definedName>
    <definedName name="_xlnm.Print_Area" localSheetId="1">'4 - Zateplení stěny u Y n...'!$C$4:$J$39,'4 - Zateplení stěny u Y n...'!$C$45:$J$75,'4 - Zateplení stěny u Y n...'!$C$81:$J$152</definedName>
    <definedName name="_xlnm.Print_Area" localSheetId="2">'Pokyny pro vyplnění'!$B$2:$K$71,'Pokyny pro vyplnění'!$B$74:$K$118,'Pokyny pro vyplnění'!$B$121:$K$161,'Pokyny pro vyplnění'!$B$164:$K$219</definedName>
    <definedName name="_xlnm.Print_Titles" localSheetId="0">'Rekapitulace stavby'!$52:$52</definedName>
    <definedName name="_xlnm.Print_Titles" localSheetId="1">'4 - Zateplení stěny u Y n...'!$93:$93</definedName>
  </definedNames>
  <calcPr fullCalcOnLoad="1"/>
</workbook>
</file>

<file path=xl/sharedStrings.xml><?xml version="1.0" encoding="utf-8"?>
<sst xmlns="http://schemas.openxmlformats.org/spreadsheetml/2006/main" count="1368" uniqueCount="483">
  <si>
    <t>Export Komplet</t>
  </si>
  <si>
    <t>VZ</t>
  </si>
  <si>
    <t>2.0</t>
  </si>
  <si>
    <t>ZAMOK</t>
  </si>
  <si>
    <t>False</t>
  </si>
  <si>
    <t>{11cf22b4-0d5e-46b6-8095-869c980452db}</t>
  </si>
  <si>
    <t>0,01</t>
  </si>
  <si>
    <t>21</t>
  </si>
  <si>
    <t>12</t>
  </si>
  <si>
    <t>REKAPITULACE STAVBY</t>
  </si>
  <si>
    <t>v ---  níže se nacházejí doplnkové a pomocné údaje k sestavám  --- v</t>
  </si>
  <si>
    <t>Návod na vyplnění</t>
  </si>
  <si>
    <t>0,001</t>
  </si>
  <si>
    <t>Kód:</t>
  </si>
  <si>
    <t>IMPORT</t>
  </si>
  <si>
    <t>Měnit lze pouze buňky se žlutým podbarvením!
1) v Rekapitulaci stavby vyplňte údaje o Uchazeči (přenesou se do ostatních sestav i v jiných listech)
2) na vybraných listech vyplňte v sestavě Soupis prací ceny u položek</t>
  </si>
  <si>
    <t>Stavba:</t>
  </si>
  <si>
    <t>Zimní stadion - zateplení stěny u Y nosníků</t>
  </si>
  <si>
    <t>KSO:</t>
  </si>
  <si>
    <t/>
  </si>
  <si>
    <t>CC-CZ:</t>
  </si>
  <si>
    <t>Místo:</t>
  </si>
  <si>
    <t>Zimní stadion, Sokolov</t>
  </si>
  <si>
    <t>Datum:</t>
  </si>
  <si>
    <t>4. 3. 2024</t>
  </si>
  <si>
    <t>Zadavatel:</t>
  </si>
  <si>
    <t>IČ:</t>
  </si>
  <si>
    <t>Město Sokolov</t>
  </si>
  <si>
    <t>DIČ:</t>
  </si>
  <si>
    <t>Uchazeč:</t>
  </si>
  <si>
    <t>Vyplň údaj</t>
  </si>
  <si>
    <t>Projektant:</t>
  </si>
  <si>
    <t xml:space="preserve">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</si>
  <si>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</si>
  <si>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</si>
  <si>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</si>
  <si>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</si>
  <si>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</si>
  <si>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</si>
  <si>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</si>
  <si>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</si>
  <si>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</si>
  <si>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</si>
  <si>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</si>
  <si>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</si>
  <si>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</si>
  <si>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</si>
  <si>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</si>
  <si>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</si>
  <si>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</si>
  <si>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</si>
  <si>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</si>
  <si>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</si>
  <si>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</si>
  <si>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</si>
  <si>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</si>
  <si>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</si>
  <si>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</si>
  <si>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</si>
  <si>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</si>
  <si>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</si>
  <si>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</si>
  <si>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</si>
  <si>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</si>
  <si>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</si>
  <si>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</si>
  <si>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</si>
  <si>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</si>
  <si>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</si>
  <si>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</si>
  <si>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</si>
  <si>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</si>
  <si>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</si>
  <si>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{00000000-0000-0000-0000-000000000000}</t>
  </si>
  <si>
    <t>/</t>
  </si>
  <si>
    <t>4</t>
  </si>
  <si>
    <t>Zateplení stěny u Y nosníků</t>
  </si>
  <si>
    <t>STA</t>
  </si>
  <si>
    <t>1</t>
  </si>
  <si>
    <t>{de563645-e3e1-4edc-97cd-e2cc0b3bd2e8}</t>
  </si>
  <si>
    <t>2</t>
  </si>
  <si>
    <t>KRYCÍ LIST SOUPISU PRACÍ</t>
  </si>
  <si>
    <t>Objekt:</t>
  </si>
  <si>
    <t>4 - Zateplení stěny u Y nosníků</t>
  </si>
  <si>
    <t>REKAPITULACE ČLENĚNÍ SOUPISU PRACÍ</t>
  </si>
  <si>
    <t>Kód dílu - Popis</t>
  </si>
  <si>
    <t>Cena celkem [CZK]</t>
  </si>
  <si>
    <t>-1</t>
  </si>
  <si>
    <t>HSV - Práce a dodávky HSV</t>
  </si>
  <si>
    <t xml:space="preserve">    3 - Svislé a kompletní konstrukce</t>
  </si>
  <si>
    <t xml:space="preserve">    9 - Ostatní konstrukce a práce, bourání</t>
  </si>
  <si>
    <t xml:space="preserve">    94 - Lešení </t>
  </si>
  <si>
    <t xml:space="preserve">    997 - Přesun sutě</t>
  </si>
  <si>
    <t xml:space="preserve">    998 - Přesun hmot</t>
  </si>
  <si>
    <t>PSV - Práce a dodávky PSV</t>
  </si>
  <si>
    <t xml:space="preserve">    713 - Izolace tepelné</t>
  </si>
  <si>
    <t xml:space="preserve">    751 - Vzduchotechnika</t>
  </si>
  <si>
    <t xml:space="preserve">    762 - Konstrukce tesařské</t>
  </si>
  <si>
    <t xml:space="preserve">    764 - Konstrukce klempířské</t>
  </si>
  <si>
    <t xml:space="preserve">    765 - Krytina skládaná</t>
  </si>
  <si>
    <t>VRN - Vedlejší rozpočtové náklady</t>
  </si>
  <si>
    <t xml:space="preserve">    VRN3 - Zařízení staveniště</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</si>
  <si>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</si>
  <si>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</si>
  <si>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</si>
  <si>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</si>
  <si>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</si>
  <si>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</si>
  <si>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</si>
  <si>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</si>
  <si>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</si>
  <si>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</si>
  <si>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</si>
  <si>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</si>
  <si>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</si>
  <si>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</si>
  <si>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</si>
  <si>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</si>
  <si>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</si>
  <si>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</si>
  <si>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</si>
  <si>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</si>
  <si>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342171112</t>
  </si>
  <si>
    <t xml:space="preserve">Montáž opláštění stěn ocelové konstrukce z tvarovaných ocelových plechů šroubovaných, výšky budovy přes 6 do 12 m, vč. úpravy velikosti </t>
  </si>
  <si>
    <t>m2</t>
  </si>
  <si>
    <t>-696487332</t>
  </si>
  <si>
    <t>Online PSC</t>
  </si>
  <si>
    <t>https://podminky.urs.cz/item/CS_URS_2023_02/342171112</t>
  </si>
  <si>
    <t>9</t>
  </si>
  <si>
    <t>Ostatní konstrukce a práce, bourání</t>
  </si>
  <si>
    <t>966072122</t>
  </si>
  <si>
    <t>Demontáž opláštění stěn ocelové konstrukce z tvarovaných ocelových plechů, výšky budovy přes 6 do 12 m</t>
  </si>
  <si>
    <t>-827174664</t>
  </si>
  <si>
    <t>https://podminky.urs.cz/item/CS_URS_2023_02/966072122</t>
  </si>
  <si>
    <t>966080101</t>
  </si>
  <si>
    <t>Bourání kontaktního zateplení z polystyrenových desek tloušťky do 60 mm</t>
  </si>
  <si>
    <t>8</t>
  </si>
  <si>
    <t>985131311</t>
  </si>
  <si>
    <t>Ruční dočištění ploch ocelovými kartáči</t>
  </si>
  <si>
    <t>10</t>
  </si>
  <si>
    <t>94</t>
  </si>
  <si>
    <t xml:space="preserve">Lešení </t>
  </si>
  <si>
    <t>5</t>
  </si>
  <si>
    <t>941111121</t>
  </si>
  <si>
    <t>Montáž lešení řadového trubkového lehkého s podlahami zatížení do 200 kg/m2 š do 1,2 m v do 10 m</t>
  </si>
  <si>
    <t>6</t>
  </si>
  <si>
    <t>941111221</t>
  </si>
  <si>
    <t>Příplatek k lešení řadovému trubkovému lehkému s podlahami š 1,2 m v 10 m za první a ZKD den použití</t>
  </si>
  <si>
    <t>14</t>
  </si>
  <si>
    <t>7</t>
  </si>
  <si>
    <t>941111821</t>
  </si>
  <si>
    <t>Demontáž lešení řadového trubkového lehkého s podlahami zatížení do 200 kg/m2 š do 1,2 m v do 10 m</t>
  </si>
  <si>
    <t>16</t>
  </si>
  <si>
    <t>997</t>
  </si>
  <si>
    <t>Přesun sutě</t>
  </si>
  <si>
    <t>997002611</t>
  </si>
  <si>
    <t>Nakládání suti a vybouraných hmot</t>
  </si>
  <si>
    <t>t</t>
  </si>
  <si>
    <t>-233854427</t>
  </si>
  <si>
    <t>997013212</t>
  </si>
  <si>
    <t>Vnitrostaveništní doprava suti a vybouraných hmot pro budovy v do 9 m ručně</t>
  </si>
  <si>
    <t>248309642</t>
  </si>
  <si>
    <t>997013501</t>
  </si>
  <si>
    <t>Odvoz suti a vybouraných hmot na skládku nebo meziskládku do 1 km se složením</t>
  </si>
  <si>
    <t>1032772399</t>
  </si>
  <si>
    <t>11</t>
  </si>
  <si>
    <t>997013509</t>
  </si>
  <si>
    <t>Příplatek k odvozu suti a vybouraných hmot na skládku ZKD 1 km přes 1 km</t>
  </si>
  <si>
    <t>1223731361</t>
  </si>
  <si>
    <t>997013631</t>
  </si>
  <si>
    <t>Poplatek za uložení na skládce (skládkovné) stavebního odpadu směsného kód odpadu 17 09 04, vlnitý plech bude odevzdán do sběrných surovin, kdy obdržená částka bude odečtena ve fakturaci, bude doloženo vážními lístky a správnost bude potvrzena TDS.</t>
  </si>
  <si>
    <t>818968897</t>
  </si>
  <si>
    <t>998</t>
  </si>
  <si>
    <t>Přesun hmot</t>
  </si>
  <si>
    <t>13</t>
  </si>
  <si>
    <t>998011002</t>
  </si>
  <si>
    <t>Přesun hmot pro budovy zděné v do 12 m</t>
  </si>
  <si>
    <t>38</t>
  </si>
  <si>
    <t>PSV</t>
  </si>
  <si>
    <t>Práce a dodávky PSV</t>
  </si>
  <si>
    <t>713</t>
  </si>
  <si>
    <t>Izolace tepelné</t>
  </si>
  <si>
    <t>713114124</t>
  </si>
  <si>
    <t>Tepelná foukaná izolace vodorovných konstrukcí z celulózových vláken do dutiny, tloušťky vrstvy přes 250 do 300 mm, včetně seříznutí</t>
  </si>
  <si>
    <t>m3</t>
  </si>
  <si>
    <t>117802080</t>
  </si>
  <si>
    <t>https://podminky.urs.cz/item/CS_URS_2023_02/713114124</t>
  </si>
  <si>
    <t>15</t>
  </si>
  <si>
    <t>713151811</t>
  </si>
  <si>
    <t>Odstranění tepelné izolace střech šikmých volně kladené mezi krokve z vláknitých materiálů suchých tl do 100 mm</t>
  </si>
  <si>
    <t>40</t>
  </si>
  <si>
    <t>713 R01</t>
  </si>
  <si>
    <t>Seříznutí PUR pěny a úklid po montáži</t>
  </si>
  <si>
    <t>kpl</t>
  </si>
  <si>
    <t>44</t>
  </si>
  <si>
    <t>17</t>
  </si>
  <si>
    <t>713131143R</t>
  </si>
  <si>
    <t>Montáž izolace tepelné stěn mechanickým kotvením rohoží, pásů, dílců, desek</t>
  </si>
  <si>
    <t>46</t>
  </si>
  <si>
    <t>19</t>
  </si>
  <si>
    <t>998713202</t>
  </si>
  <si>
    <t>Přesun hmot procentní pro izolace tepelné v objektech v do 12 m</t>
  </si>
  <si>
    <t>%</t>
  </si>
  <si>
    <t>50</t>
  </si>
  <si>
    <t>M</t>
  </si>
  <si>
    <t>28376803</t>
  </si>
  <si>
    <t>deska fenolická tepelně izolační fasádní λ=0,020 tl 50mm, vč. hydroizolační hmoty na bázi PMMA s výstužnou tkaninou, penetračního nátěru, lepící a stěrkovací hmoty.Zateplení "Y" nosníků pod vlnitým plechem</t>
  </si>
  <si>
    <t>32</t>
  </si>
  <si>
    <t>-145457600</t>
  </si>
  <si>
    <t>751</t>
  </si>
  <si>
    <t>Vzduchotechnika</t>
  </si>
  <si>
    <t>20</t>
  </si>
  <si>
    <t>751613831R</t>
  </si>
  <si>
    <t xml:space="preserve">Úprava VZT potrubí v místě styku s "Y" nosníky (z Pz plechu), jedná se o tři místa, položka je včetně zateplení obnažených míst "Y" nosníků, </t>
  </si>
  <si>
    <t>1041547086</t>
  </si>
  <si>
    <t>762</t>
  </si>
  <si>
    <t>Konstrukce tesařské</t>
  </si>
  <si>
    <t>762342813</t>
  </si>
  <si>
    <t>Demontáž laťování stěn z latí osové vzdálenosti přes 0,50 m</t>
  </si>
  <si>
    <t>52</t>
  </si>
  <si>
    <t>22</t>
  </si>
  <si>
    <t>762439001</t>
  </si>
  <si>
    <t>Montáž obložení stěn podkladový rošt</t>
  </si>
  <si>
    <t>m</t>
  </si>
  <si>
    <t>54</t>
  </si>
  <si>
    <t>23</t>
  </si>
  <si>
    <t>60514114</t>
  </si>
  <si>
    <t>řezivo jehličnaté lať impregnovaná dl 4 m</t>
  </si>
  <si>
    <t>56</t>
  </si>
  <si>
    <t>24</t>
  </si>
  <si>
    <t>762495000</t>
  </si>
  <si>
    <t>Spojovací prostředky olištování spár, obložení stropů, střešních podhledů a stěn hřebíky, vruty</t>
  </si>
  <si>
    <t>1093581051</t>
  </si>
  <si>
    <t>https://podminky.urs.cz/item/CS_URS_2023_02/762495000</t>
  </si>
  <si>
    <t>25</t>
  </si>
  <si>
    <t>76249500R</t>
  </si>
  <si>
    <t>Spojovací prostředky pro montáž roštu a obložení stěn</t>
  </si>
  <si>
    <t>62</t>
  </si>
  <si>
    <t>26</t>
  </si>
  <si>
    <t>998762202</t>
  </si>
  <si>
    <t>Přesun hmot procentní pro kce tesařské v objektech v do 12 m</t>
  </si>
  <si>
    <t>64</t>
  </si>
  <si>
    <t>764</t>
  </si>
  <si>
    <t>Konstrukce klempířské</t>
  </si>
  <si>
    <t>27</t>
  </si>
  <si>
    <t>764208111R</t>
  </si>
  <si>
    <t>Montáž oplechování "Y" nosníků ze tří stran včetně Pz plechu s povrchovou úpravou, včetně spojovacího materiálu a pružného pur tmelu</t>
  </si>
  <si>
    <t>1879436974</t>
  </si>
  <si>
    <t>28</t>
  </si>
  <si>
    <t>764212667R</t>
  </si>
  <si>
    <t xml:space="preserve">Oplechování rovné okapové hrany z Pz s povrchovou úpravou rš 625 mm, včetně spojovacího materiálu a pružné pur pěny </t>
  </si>
  <si>
    <t>68</t>
  </si>
  <si>
    <t>29</t>
  </si>
  <si>
    <t>76451246R</t>
  </si>
  <si>
    <t>Maska do žlabu z Pz plechu s povrchovou úpravou rš 300 mm, včetně spojovacího materiálu a klempířského tmelu</t>
  </si>
  <si>
    <t>70</t>
  </si>
  <si>
    <t>30</t>
  </si>
  <si>
    <t>998764202</t>
  </si>
  <si>
    <t>Přesun hmot procentní pro konstrukce klempířské v objektech v do 12 m</t>
  </si>
  <si>
    <t>72</t>
  </si>
  <si>
    <t>765</t>
  </si>
  <si>
    <t>Krytina skládaná</t>
  </si>
  <si>
    <t>31</t>
  </si>
  <si>
    <t>765191911</t>
  </si>
  <si>
    <t>Demontáž pojistné hydroizolační fólie kladené ve sklonu přes 30°</t>
  </si>
  <si>
    <t>96486990</t>
  </si>
  <si>
    <t>https://podminky.urs.cz/item/CS_URS_2023_02/765191911</t>
  </si>
  <si>
    <t>7651920R1</t>
  </si>
  <si>
    <t>Ochrana konstrukcí zakrytím plachtou vodorovná</t>
  </si>
  <si>
    <t>80</t>
  </si>
  <si>
    <t>33</t>
  </si>
  <si>
    <t>7651920R2</t>
  </si>
  <si>
    <t>Ochrana oken zakrytím plachtou svislá</t>
  </si>
  <si>
    <t>82</t>
  </si>
  <si>
    <t>34</t>
  </si>
  <si>
    <t>998765202</t>
  </si>
  <si>
    <t>Přesun hmot procentní pro krytiny skládané v objektech v do 12 m</t>
  </si>
  <si>
    <t>84</t>
  </si>
  <si>
    <t>VRN</t>
  </si>
  <si>
    <t>Vedlejší rozpočtové náklady</t>
  </si>
  <si>
    <t>VRN3</t>
  </si>
  <si>
    <t>Zařízení staveniště</t>
  </si>
  <si>
    <t>35</t>
  </si>
  <si>
    <t>030001000</t>
  </si>
  <si>
    <t>…</t>
  </si>
  <si>
    <t>https://podminky.urs.cz/item/CS_URS_2023_02/030001000</t>
  </si>
  <si>
    <t>36</t>
  </si>
  <si>
    <t>033002000</t>
  </si>
  <si>
    <t>Náklady na energie</t>
  </si>
  <si>
    <t>96</t>
  </si>
  <si>
    <t>VRN9</t>
  </si>
  <si>
    <t>Ostatní náklady</t>
  </si>
  <si>
    <t>37</t>
  </si>
  <si>
    <t>09410300R</t>
  </si>
  <si>
    <t>Náklady na úklid staveniště po dokončení díla</t>
  </si>
  <si>
    <t>100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</si>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</sst>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2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0" xfId="0" applyAlignment="1" applyProtection="1">
      <alignment/>
      <protection/>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5"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9" fillId="0" borderId="14"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4"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2"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6"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8" xfId="0" applyFont="1" applyFill="1" applyBorder="1" applyAlignment="1" applyProtection="1">
      <alignment horizontal="center" vertical="center" wrapText="1"/>
      <protection/>
    </xf>
    <xf numFmtId="0" fontId="20"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2" xfId="0" applyBorder="1" applyAlignment="1" applyProtection="1">
      <alignment vertical="center"/>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1" fillId="2" borderId="14"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5"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167" fontId="20" fillId="2" borderId="22" xfId="0" applyNumberFormat="1" applyFont="1" applyFill="1" applyBorder="1" applyAlignment="1" applyProtection="1">
      <alignment vertical="center"/>
      <protection locked="0"/>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22" xfId="0" applyFont="1" applyBorder="1" applyAlignment="1" applyProtection="1">
      <alignment vertical="center"/>
      <protection/>
    </xf>
    <xf numFmtId="0" fontId="35"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21" fillId="2" borderId="19" xfId="0" applyFont="1" applyFill="1" applyBorder="1" applyAlignment="1" applyProtection="1">
      <alignment horizontal="left" vertical="center"/>
      <protection locked="0"/>
    </xf>
    <xf numFmtId="0" fontId="21"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1" fillId="0" borderId="20" xfId="0" applyNumberFormat="1" applyFont="1" applyBorder="1" applyAlignment="1" applyProtection="1">
      <alignment vertical="center"/>
      <protection/>
    </xf>
    <xf numFmtId="166" fontId="21" fillId="0" borderId="21" xfId="0" applyNumberFormat="1" applyFont="1" applyBorder="1" applyAlignment="1" applyProtection="1">
      <alignment vertical="center"/>
      <protection/>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6"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7" fillId="0" borderId="28" xfId="0" applyFont="1" applyBorder="1" applyAlignment="1">
      <alignment horizontal="left" wrapText="1"/>
    </xf>
    <xf numFmtId="0" fontId="10" fillId="0" borderId="27" xfId="0" applyFont="1" applyBorder="1" applyAlignment="1">
      <alignment vertical="center" wrapText="1"/>
    </xf>
    <xf numFmtId="0" fontId="37" fillId="0" borderId="0" xfId="0" applyFont="1" applyBorder="1" applyAlignment="1">
      <alignment horizontal="left" vertical="center" wrapText="1"/>
    </xf>
    <xf numFmtId="0" fontId="0" fillId="0" borderId="0" xfId="0" applyFont="1" applyBorder="1" applyAlignment="1">
      <alignment horizontal="left" vertical="center" wrapText="1"/>
    </xf>
    <xf numFmtId="0" fontId="38"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0" fillId="0" borderId="29" xfId="0" applyFont="1" applyBorder="1" applyAlignment="1">
      <alignment vertical="center" wrapText="1"/>
    </xf>
    <xf numFmtId="0" fontId="39"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6" fillId="0" borderId="0" xfId="0" applyFont="1" applyBorder="1" applyAlignment="1">
      <alignment horizontal="center" vertical="center"/>
    </xf>
    <xf numFmtId="0" fontId="10" fillId="0" borderId="27" xfId="0" applyFont="1" applyBorder="1" applyAlignment="1">
      <alignment horizontal="left" vertical="center"/>
    </xf>
    <xf numFmtId="0" fontId="37" fillId="0" borderId="0" xfId="0" applyFont="1" applyBorder="1" applyAlignment="1">
      <alignment horizontal="left" vertical="center"/>
    </xf>
    <xf numFmtId="0" fontId="40" fillId="0" borderId="0" xfId="0" applyFont="1" applyAlignment="1">
      <alignment horizontal="left" vertical="center"/>
    </xf>
    <xf numFmtId="0" fontId="37" fillId="0" borderId="28" xfId="0" applyFont="1" applyBorder="1" applyAlignment="1">
      <alignment horizontal="left" vertical="center"/>
    </xf>
    <xf numFmtId="0" fontId="37" fillId="0" borderId="28" xfId="0" applyFont="1" applyBorder="1" applyAlignment="1">
      <alignment horizontal="center" vertical="center"/>
    </xf>
    <xf numFmtId="0" fontId="40" fillId="0" borderId="28" xfId="0" applyFont="1" applyBorder="1" applyAlignment="1">
      <alignment horizontal="left" vertical="center"/>
    </xf>
    <xf numFmtId="0" fontId="41" fillId="0" borderId="0" xfId="0" applyFont="1" applyBorder="1" applyAlignment="1">
      <alignment horizontal="left" vertical="center"/>
    </xf>
    <xf numFmtId="0" fontId="38" fillId="0" borderId="0" xfId="0" applyFont="1" applyAlignment="1">
      <alignment horizontal="left" vertical="center"/>
    </xf>
    <xf numFmtId="0" fontId="3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8"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0" fillId="0" borderId="29" xfId="0" applyFont="1" applyBorder="1" applyAlignment="1">
      <alignment horizontal="left" vertical="center"/>
    </xf>
    <xf numFmtId="0" fontId="39"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8" fillId="0" borderId="28" xfId="0" applyFont="1" applyBorder="1" applyAlignment="1">
      <alignment horizontal="left" vertical="center"/>
    </xf>
    <xf numFmtId="0" fontId="10"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0" xfId="0" applyFont="1" applyBorder="1" applyAlignment="1">
      <alignment horizontal="left" vertical="center"/>
    </xf>
    <xf numFmtId="0" fontId="38" fillId="0" borderId="27" xfId="0" applyFont="1" applyBorder="1" applyAlignment="1">
      <alignment horizontal="left" vertical="center" wrapText="1"/>
    </xf>
    <xf numFmtId="0" fontId="38" fillId="0" borderId="27" xfId="0" applyFont="1" applyBorder="1" applyAlignment="1">
      <alignment horizontal="left" vertical="center"/>
    </xf>
    <xf numFmtId="0" fontId="38" fillId="0" borderId="29" xfId="0" applyFont="1" applyBorder="1" applyAlignment="1">
      <alignment horizontal="left" vertical="center" wrapText="1"/>
    </xf>
    <xf numFmtId="0" fontId="38" fillId="0" borderId="28" xfId="0" applyFont="1" applyBorder="1" applyAlignment="1">
      <alignment horizontal="left" vertical="center" wrapText="1"/>
    </xf>
    <xf numFmtId="0" fontId="38"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8"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center" vertical="center"/>
    </xf>
    <xf numFmtId="0" fontId="40" fillId="0" borderId="0" xfId="0" applyFont="1" applyAlignment="1">
      <alignment vertical="center"/>
    </xf>
    <xf numFmtId="0" fontId="37" fillId="0" borderId="0" xfId="0" applyFont="1" applyBorder="1" applyAlignment="1">
      <alignment vertical="center"/>
    </xf>
    <xf numFmtId="0" fontId="40" fillId="0" borderId="28" xfId="0" applyFont="1" applyBorder="1" applyAlignment="1">
      <alignment vertical="center"/>
    </xf>
    <xf numFmtId="0" fontId="37"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38"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38" fillId="0" borderId="27" xfId="0" applyFont="1" applyBorder="1" applyAlignment="1" applyProtection="1">
      <alignment horizontal="left" vertical="center"/>
      <protection/>
    </xf>
    <xf numFmtId="0" fontId="0" fillId="0" borderId="28" xfId="0" applyBorder="1" applyAlignment="1">
      <alignment vertical="top"/>
    </xf>
    <xf numFmtId="0" fontId="37" fillId="0" borderId="28" xfId="0" applyFont="1" applyBorder="1" applyAlignment="1">
      <alignment horizontal="left"/>
    </xf>
    <xf numFmtId="0" fontId="40"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342171112" TargetMode="External" /><Relationship Id="rId2" Type="http://schemas.openxmlformats.org/officeDocument/2006/relationships/hyperlink" Target="https://podminky.urs.cz/item/CS_URS_2023_02/966072122" TargetMode="External" /><Relationship Id="rId3" Type="http://schemas.openxmlformats.org/officeDocument/2006/relationships/hyperlink" Target="https://podminky.urs.cz/item/CS_URS_2023_02/713114124" TargetMode="External" /><Relationship Id="rId4" Type="http://schemas.openxmlformats.org/officeDocument/2006/relationships/hyperlink" Target="https://podminky.urs.cz/item/CS_URS_2023_02/762495000" TargetMode="External" /><Relationship Id="rId5" Type="http://schemas.openxmlformats.org/officeDocument/2006/relationships/hyperlink" Target="https://podminky.urs.cz/item/CS_URS_2023_02/765191911" TargetMode="External" /><Relationship Id="rId6" Type="http://schemas.openxmlformats.org/officeDocument/2006/relationships/hyperlink" Target="https://podminky.urs.cz/item/CS_URS_2023_02/030001000" TargetMode="External" /><Relationship Id="rId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s="1" customFormat="1" ht="18.45"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19</v>
      </c>
      <c r="AO17" s="21"/>
      <c r="AP17" s="21"/>
      <c r="AQ17" s="21"/>
      <c r="AR17" s="19"/>
      <c r="BE17" s="30"/>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s="1" customFormat="1" ht="18.45" customHeight="1">
      <c r="B20" s="20"/>
      <c r="C20" s="21"/>
      <c r="D20" s="21"/>
      <c r="E20" s="26" t="s">
        <v>32</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36</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3"/>
      <c r="BE28" s="30"/>
    </row>
    <row r="29" spans="1:57" s="3" customFormat="1" ht="14.4" customHeight="1">
      <c r="A29" s="3"/>
      <c r="B29" s="45"/>
      <c r="C29" s="46"/>
      <c r="D29" s="31" t="s">
        <v>41</v>
      </c>
      <c r="E29" s="46"/>
      <c r="F29" s="31" t="s">
        <v>42</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1:57" s="3" customFormat="1" ht="14.4" customHeight="1">
      <c r="A30" s="3"/>
      <c r="B30" s="45"/>
      <c r="C30" s="46"/>
      <c r="D30" s="46"/>
      <c r="E30" s="46"/>
      <c r="F30" s="31" t="s">
        <v>43</v>
      </c>
      <c r="G30" s="46"/>
      <c r="H30" s="46"/>
      <c r="I30" s="46"/>
      <c r="J30" s="46"/>
      <c r="K30" s="46"/>
      <c r="L30" s="47">
        <v>0.12</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1:57" s="3" customFormat="1" ht="14.4" customHeight="1" hidden="1">
      <c r="A31" s="3"/>
      <c r="B31" s="45"/>
      <c r="C31" s="46"/>
      <c r="D31" s="46"/>
      <c r="E31" s="46"/>
      <c r="F31" s="31" t="s">
        <v>44</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45</v>
      </c>
      <c r="G32" s="46"/>
      <c r="H32" s="46"/>
      <c r="I32" s="46"/>
      <c r="J32" s="46"/>
      <c r="K32" s="46"/>
      <c r="L32" s="47">
        <v>0.12</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46</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47</v>
      </c>
      <c r="E35" s="53"/>
      <c r="F35" s="53"/>
      <c r="G35" s="53"/>
      <c r="H35" s="53"/>
      <c r="I35" s="53"/>
      <c r="J35" s="53"/>
      <c r="K35" s="53"/>
      <c r="L35" s="53"/>
      <c r="M35" s="53"/>
      <c r="N35" s="53"/>
      <c r="O35" s="53"/>
      <c r="P35" s="53"/>
      <c r="Q35" s="53"/>
      <c r="R35" s="53"/>
      <c r="S35" s="53"/>
      <c r="T35" s="54" t="s">
        <v>48</v>
      </c>
      <c r="U35" s="53"/>
      <c r="V35" s="53"/>
      <c r="W35" s="53"/>
      <c r="X35" s="55" t="s">
        <v>49</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IMPORT</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Zimní stadion - zateplení stěny u Y nosníků</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Zimní stadion, Sokolov</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4. 3. 2024</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15.15" customHeight="1">
      <c r="A49" s="37"/>
      <c r="B49" s="38"/>
      <c r="C49" s="31" t="s">
        <v>25</v>
      </c>
      <c r="D49" s="39"/>
      <c r="E49" s="39"/>
      <c r="F49" s="39"/>
      <c r="G49" s="39"/>
      <c r="H49" s="39"/>
      <c r="I49" s="39"/>
      <c r="J49" s="39"/>
      <c r="K49" s="39"/>
      <c r="L49" s="63" t="str">
        <f>IF(E11="","",E11)</f>
        <v>Město Sokolov</v>
      </c>
      <c r="M49" s="39"/>
      <c r="N49" s="39"/>
      <c r="O49" s="39"/>
      <c r="P49" s="39"/>
      <c r="Q49" s="39"/>
      <c r="R49" s="39"/>
      <c r="S49" s="39"/>
      <c r="T49" s="39"/>
      <c r="U49" s="39"/>
      <c r="V49" s="39"/>
      <c r="W49" s="39"/>
      <c r="X49" s="39"/>
      <c r="Y49" s="39"/>
      <c r="Z49" s="39"/>
      <c r="AA49" s="39"/>
      <c r="AB49" s="39"/>
      <c r="AC49" s="39"/>
      <c r="AD49" s="39"/>
      <c r="AE49" s="39"/>
      <c r="AF49" s="39"/>
      <c r="AG49" s="39"/>
      <c r="AH49" s="39"/>
      <c r="AI49" s="31" t="s">
        <v>31</v>
      </c>
      <c r="AJ49" s="39"/>
      <c r="AK49" s="39"/>
      <c r="AL49" s="39"/>
      <c r="AM49" s="72" t="str">
        <f>IF(E17="","",E17)</f>
        <v xml:space="preserve"> </v>
      </c>
      <c r="AN49" s="63"/>
      <c r="AO49" s="63"/>
      <c r="AP49" s="63"/>
      <c r="AQ49" s="39"/>
      <c r="AR49" s="43"/>
      <c r="AS49" s="73" t="s">
        <v>51</v>
      </c>
      <c r="AT49" s="74"/>
      <c r="AU49" s="75"/>
      <c r="AV49" s="75"/>
      <c r="AW49" s="75"/>
      <c r="AX49" s="75"/>
      <c r="AY49" s="75"/>
      <c r="AZ49" s="75"/>
      <c r="BA49" s="75"/>
      <c r="BB49" s="75"/>
      <c r="BC49" s="75"/>
      <c r="BD49" s="76"/>
      <c r="BE49" s="37"/>
    </row>
    <row r="50" spans="1:57" s="2" customFormat="1" ht="15.15" customHeight="1">
      <c r="A50" s="37"/>
      <c r="B50" s="38"/>
      <c r="C50" s="31" t="s">
        <v>29</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34</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52</v>
      </c>
      <c r="D52" s="86"/>
      <c r="E52" s="86"/>
      <c r="F52" s="86"/>
      <c r="G52" s="86"/>
      <c r="H52" s="87"/>
      <c r="I52" s="88" t="s">
        <v>53</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54</v>
      </c>
      <c r="AH52" s="86"/>
      <c r="AI52" s="86"/>
      <c r="AJ52" s="86"/>
      <c r="AK52" s="86"/>
      <c r="AL52" s="86"/>
      <c r="AM52" s="86"/>
      <c r="AN52" s="88" t="s">
        <v>55</v>
      </c>
      <c r="AO52" s="86"/>
      <c r="AP52" s="86"/>
      <c r="AQ52" s="90" t="s">
        <v>56</v>
      </c>
      <c r="AR52" s="43"/>
      <c r="AS52" s="91" t="s">
        <v>57</v>
      </c>
      <c r="AT52" s="92" t="s">
        <v>58</v>
      </c>
      <c r="AU52" s="92" t="s">
        <v>59</v>
      </c>
      <c r="AV52" s="92" t="s">
        <v>60</v>
      </c>
      <c r="AW52" s="92" t="s">
        <v>61</v>
      </c>
      <c r="AX52" s="92" t="s">
        <v>62</v>
      </c>
      <c r="AY52" s="92" t="s">
        <v>63</v>
      </c>
      <c r="AZ52" s="92" t="s">
        <v>64</v>
      </c>
      <c r="BA52" s="92" t="s">
        <v>65</v>
      </c>
      <c r="BB52" s="92" t="s">
        <v>66</v>
      </c>
      <c r="BC52" s="92" t="s">
        <v>67</v>
      </c>
      <c r="BD52" s="93" t="s">
        <v>68</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69</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ROUND(AG55,2)</f>
        <v>0</v>
      </c>
      <c r="AH54" s="100"/>
      <c r="AI54" s="100"/>
      <c r="AJ54" s="100"/>
      <c r="AK54" s="100"/>
      <c r="AL54" s="100"/>
      <c r="AM54" s="100"/>
      <c r="AN54" s="101">
        <f>SUM(AG54,AT54)</f>
        <v>0</v>
      </c>
      <c r="AO54" s="101"/>
      <c r="AP54" s="101"/>
      <c r="AQ54" s="102" t="s">
        <v>19</v>
      </c>
      <c r="AR54" s="103"/>
      <c r="AS54" s="104">
        <f>ROUND(AS55,2)</f>
        <v>0</v>
      </c>
      <c r="AT54" s="105">
        <f>ROUND(SUM(AV54:AW54),2)</f>
        <v>0</v>
      </c>
      <c r="AU54" s="106">
        <f>ROUND(AU55,5)</f>
        <v>0</v>
      </c>
      <c r="AV54" s="105">
        <f>ROUND(AZ54*L29,2)</f>
        <v>0</v>
      </c>
      <c r="AW54" s="105">
        <f>ROUND(BA54*L30,2)</f>
        <v>0</v>
      </c>
      <c r="AX54" s="105">
        <f>ROUND(BB54*L29,2)</f>
        <v>0</v>
      </c>
      <c r="AY54" s="105">
        <f>ROUND(BC54*L30,2)</f>
        <v>0</v>
      </c>
      <c r="AZ54" s="105">
        <f>ROUND(AZ55,2)</f>
        <v>0</v>
      </c>
      <c r="BA54" s="105">
        <f>ROUND(BA55,2)</f>
        <v>0</v>
      </c>
      <c r="BB54" s="105">
        <f>ROUND(BB55,2)</f>
        <v>0</v>
      </c>
      <c r="BC54" s="105">
        <f>ROUND(BC55,2)</f>
        <v>0</v>
      </c>
      <c r="BD54" s="107">
        <f>ROUND(BD55,2)</f>
        <v>0</v>
      </c>
      <c r="BE54" s="6"/>
      <c r="BS54" s="108" t="s">
        <v>70</v>
      </c>
      <c r="BT54" s="108" t="s">
        <v>71</v>
      </c>
      <c r="BU54" s="109" t="s">
        <v>72</v>
      </c>
      <c r="BV54" s="108" t="s">
        <v>14</v>
      </c>
      <c r="BW54" s="108" t="s">
        <v>5</v>
      </c>
      <c r="BX54" s="108" t="s">
        <v>73</v>
      </c>
      <c r="CL54" s="108" t="s">
        <v>19</v>
      </c>
    </row>
    <row r="55" spans="1:91" s="7" customFormat="1" ht="16.5" customHeight="1">
      <c r="A55" s="110" t="s">
        <v>74</v>
      </c>
      <c r="B55" s="111"/>
      <c r="C55" s="112"/>
      <c r="D55" s="113" t="s">
        <v>75</v>
      </c>
      <c r="E55" s="113"/>
      <c r="F55" s="113"/>
      <c r="G55" s="113"/>
      <c r="H55" s="113"/>
      <c r="I55" s="114"/>
      <c r="J55" s="113" t="s">
        <v>76</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'4 - Zateplení stěny u Y n...'!J30</f>
        <v>0</v>
      </c>
      <c r="AH55" s="114"/>
      <c r="AI55" s="114"/>
      <c r="AJ55" s="114"/>
      <c r="AK55" s="114"/>
      <c r="AL55" s="114"/>
      <c r="AM55" s="114"/>
      <c r="AN55" s="115">
        <f>SUM(AG55,AT55)</f>
        <v>0</v>
      </c>
      <c r="AO55" s="114"/>
      <c r="AP55" s="114"/>
      <c r="AQ55" s="116" t="s">
        <v>77</v>
      </c>
      <c r="AR55" s="117"/>
      <c r="AS55" s="118">
        <v>0</v>
      </c>
      <c r="AT55" s="119">
        <f>ROUND(SUM(AV55:AW55),2)</f>
        <v>0</v>
      </c>
      <c r="AU55" s="120">
        <f>'4 - Zateplení stěny u Y n...'!P94</f>
        <v>0</v>
      </c>
      <c r="AV55" s="119">
        <f>'4 - Zateplení stěny u Y n...'!J33</f>
        <v>0</v>
      </c>
      <c r="AW55" s="119">
        <f>'4 - Zateplení stěny u Y n...'!J34</f>
        <v>0</v>
      </c>
      <c r="AX55" s="119">
        <f>'4 - Zateplení stěny u Y n...'!J35</f>
        <v>0</v>
      </c>
      <c r="AY55" s="119">
        <f>'4 - Zateplení stěny u Y n...'!J36</f>
        <v>0</v>
      </c>
      <c r="AZ55" s="119">
        <f>'4 - Zateplení stěny u Y n...'!F33</f>
        <v>0</v>
      </c>
      <c r="BA55" s="119">
        <f>'4 - Zateplení stěny u Y n...'!F34</f>
        <v>0</v>
      </c>
      <c r="BB55" s="119">
        <f>'4 - Zateplení stěny u Y n...'!F35</f>
        <v>0</v>
      </c>
      <c r="BC55" s="119">
        <f>'4 - Zateplení stěny u Y n...'!F36</f>
        <v>0</v>
      </c>
      <c r="BD55" s="121">
        <f>'4 - Zateplení stěny u Y n...'!F37</f>
        <v>0</v>
      </c>
      <c r="BE55" s="7"/>
      <c r="BT55" s="122" t="s">
        <v>78</v>
      </c>
      <c r="BV55" s="122" t="s">
        <v>14</v>
      </c>
      <c r="BW55" s="122" t="s">
        <v>79</v>
      </c>
      <c r="BX55" s="122" t="s">
        <v>5</v>
      </c>
      <c r="CL55" s="122" t="s">
        <v>19</v>
      </c>
      <c r="CM55" s="122" t="s">
        <v>80</v>
      </c>
    </row>
    <row r="56" spans="1:57" s="2" customFormat="1" ht="30" customHeight="1">
      <c r="A56" s="37"/>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43"/>
      <c r="AS56" s="37"/>
      <c r="AT56" s="37"/>
      <c r="AU56" s="37"/>
      <c r="AV56" s="37"/>
      <c r="AW56" s="37"/>
      <c r="AX56" s="37"/>
      <c r="AY56" s="37"/>
      <c r="AZ56" s="37"/>
      <c r="BA56" s="37"/>
      <c r="BB56" s="37"/>
      <c r="BC56" s="37"/>
      <c r="BD56" s="37"/>
      <c r="BE56" s="37"/>
    </row>
    <row r="57" spans="1:57" s="2" customFormat="1" ht="6.95" customHeight="1">
      <c r="A57" s="37"/>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43"/>
      <c r="AS57" s="37"/>
      <c r="AT57" s="37"/>
      <c r="AU57" s="37"/>
      <c r="AV57" s="37"/>
      <c r="AW57" s="37"/>
      <c r="AX57" s="37"/>
      <c r="AY57" s="37"/>
      <c r="AZ57" s="37"/>
      <c r="BA57" s="37"/>
      <c r="BB57" s="37"/>
      <c r="BC57" s="37"/>
      <c r="BD57" s="37"/>
      <c r="BE57" s="37"/>
    </row>
  </sheetData>
  <sheetProtection password="CC64"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4 - Zateplení stěny u Y 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79</v>
      </c>
    </row>
    <row r="3" spans="2:46" s="1" customFormat="1" ht="6.95" customHeight="1">
      <c r="B3" s="123"/>
      <c r="C3" s="124"/>
      <c r="D3" s="124"/>
      <c r="E3" s="124"/>
      <c r="F3" s="124"/>
      <c r="G3" s="124"/>
      <c r="H3" s="124"/>
      <c r="I3" s="124"/>
      <c r="J3" s="124"/>
      <c r="K3" s="124"/>
      <c r="L3" s="19"/>
      <c r="AT3" s="16" t="s">
        <v>80</v>
      </c>
    </row>
    <row r="4" spans="2:46" s="1" customFormat="1" ht="24.95" customHeight="1">
      <c r="B4" s="19"/>
      <c r="D4" s="125" t="s">
        <v>81</v>
      </c>
      <c r="L4" s="19"/>
      <c r="M4" s="126" t="s">
        <v>10</v>
      </c>
      <c r="AT4" s="16" t="s">
        <v>4</v>
      </c>
    </row>
    <row r="5" spans="2:12" s="1" customFormat="1" ht="6.95" customHeight="1">
      <c r="B5" s="19"/>
      <c r="L5" s="19"/>
    </row>
    <row r="6" spans="2:12" s="1" customFormat="1" ht="12" customHeight="1">
      <c r="B6" s="19"/>
      <c r="D6" s="127" t="s">
        <v>16</v>
      </c>
      <c r="L6" s="19"/>
    </row>
    <row r="7" spans="2:12" s="1" customFormat="1" ht="16.5" customHeight="1">
      <c r="B7" s="19"/>
      <c r="E7" s="128" t="str">
        <f>'Rekapitulace stavby'!K6</f>
        <v>Zimní stadion - zateplení stěny u Y nosníků</v>
      </c>
      <c r="F7" s="127"/>
      <c r="G7" s="127"/>
      <c r="H7" s="127"/>
      <c r="L7" s="19"/>
    </row>
    <row r="8" spans="1:31" s="2" customFormat="1" ht="12" customHeight="1">
      <c r="A8" s="37"/>
      <c r="B8" s="43"/>
      <c r="C8" s="37"/>
      <c r="D8" s="127" t="s">
        <v>82</v>
      </c>
      <c r="E8" s="37"/>
      <c r="F8" s="37"/>
      <c r="G8" s="37"/>
      <c r="H8" s="37"/>
      <c r="I8" s="37"/>
      <c r="J8" s="37"/>
      <c r="K8" s="37"/>
      <c r="L8" s="129"/>
      <c r="S8" s="37"/>
      <c r="T8" s="37"/>
      <c r="U8" s="37"/>
      <c r="V8" s="37"/>
      <c r="W8" s="37"/>
      <c r="X8" s="37"/>
      <c r="Y8" s="37"/>
      <c r="Z8" s="37"/>
      <c r="AA8" s="37"/>
      <c r="AB8" s="37"/>
      <c r="AC8" s="37"/>
      <c r="AD8" s="37"/>
      <c r="AE8" s="37"/>
    </row>
    <row r="9" spans="1:31" s="2" customFormat="1" ht="16.5" customHeight="1">
      <c r="A9" s="37"/>
      <c r="B9" s="43"/>
      <c r="C9" s="37"/>
      <c r="D9" s="37"/>
      <c r="E9" s="130" t="s">
        <v>83</v>
      </c>
      <c r="F9" s="37"/>
      <c r="G9" s="37"/>
      <c r="H9" s="37"/>
      <c r="I9" s="37"/>
      <c r="J9" s="37"/>
      <c r="K9" s="37"/>
      <c r="L9" s="129"/>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129"/>
      <c r="S10" s="37"/>
      <c r="T10" s="37"/>
      <c r="U10" s="37"/>
      <c r="V10" s="37"/>
      <c r="W10" s="37"/>
      <c r="X10" s="37"/>
      <c r="Y10" s="37"/>
      <c r="Z10" s="37"/>
      <c r="AA10" s="37"/>
      <c r="AB10" s="37"/>
      <c r="AC10" s="37"/>
      <c r="AD10" s="37"/>
      <c r="AE10" s="37"/>
    </row>
    <row r="11" spans="1:31" s="2" customFormat="1" ht="12" customHeight="1">
      <c r="A11" s="37"/>
      <c r="B11" s="43"/>
      <c r="C11" s="37"/>
      <c r="D11" s="127" t="s">
        <v>18</v>
      </c>
      <c r="E11" s="37"/>
      <c r="F11" s="131" t="s">
        <v>19</v>
      </c>
      <c r="G11" s="37"/>
      <c r="H11" s="37"/>
      <c r="I11" s="127" t="s">
        <v>20</v>
      </c>
      <c r="J11" s="131" t="s">
        <v>19</v>
      </c>
      <c r="K11" s="37"/>
      <c r="L11" s="129"/>
      <c r="S11" s="37"/>
      <c r="T11" s="37"/>
      <c r="U11" s="37"/>
      <c r="V11" s="37"/>
      <c r="W11" s="37"/>
      <c r="X11" s="37"/>
      <c r="Y11" s="37"/>
      <c r="Z11" s="37"/>
      <c r="AA11" s="37"/>
      <c r="AB11" s="37"/>
      <c r="AC11" s="37"/>
      <c r="AD11" s="37"/>
      <c r="AE11" s="37"/>
    </row>
    <row r="12" spans="1:31" s="2" customFormat="1" ht="12" customHeight="1">
      <c r="A12" s="37"/>
      <c r="B12" s="43"/>
      <c r="C12" s="37"/>
      <c r="D12" s="127" t="s">
        <v>21</v>
      </c>
      <c r="E12" s="37"/>
      <c r="F12" s="131" t="s">
        <v>32</v>
      </c>
      <c r="G12" s="37"/>
      <c r="H12" s="37"/>
      <c r="I12" s="127" t="s">
        <v>23</v>
      </c>
      <c r="J12" s="132" t="str">
        <f>'Rekapitulace stavby'!AN8</f>
        <v>4. 3. 2024</v>
      </c>
      <c r="K12" s="37"/>
      <c r="L12" s="129"/>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129"/>
      <c r="S13" s="37"/>
      <c r="T13" s="37"/>
      <c r="U13" s="37"/>
      <c r="V13" s="37"/>
      <c r="W13" s="37"/>
      <c r="X13" s="37"/>
      <c r="Y13" s="37"/>
      <c r="Z13" s="37"/>
      <c r="AA13" s="37"/>
      <c r="AB13" s="37"/>
      <c r="AC13" s="37"/>
      <c r="AD13" s="37"/>
      <c r="AE13" s="37"/>
    </row>
    <row r="14" spans="1:31" s="2" customFormat="1" ht="12" customHeight="1">
      <c r="A14" s="37"/>
      <c r="B14" s="43"/>
      <c r="C14" s="37"/>
      <c r="D14" s="127" t="s">
        <v>25</v>
      </c>
      <c r="E14" s="37"/>
      <c r="F14" s="37"/>
      <c r="G14" s="37"/>
      <c r="H14" s="37"/>
      <c r="I14" s="127" t="s">
        <v>26</v>
      </c>
      <c r="J14" s="131" t="str">
        <f>IF('Rekapitulace stavby'!AN10="","",'Rekapitulace stavby'!AN10)</f>
        <v/>
      </c>
      <c r="K14" s="37"/>
      <c r="L14" s="129"/>
      <c r="S14" s="37"/>
      <c r="T14" s="37"/>
      <c r="U14" s="37"/>
      <c r="V14" s="37"/>
      <c r="W14" s="37"/>
      <c r="X14" s="37"/>
      <c r="Y14" s="37"/>
      <c r="Z14" s="37"/>
      <c r="AA14" s="37"/>
      <c r="AB14" s="37"/>
      <c r="AC14" s="37"/>
      <c r="AD14" s="37"/>
      <c r="AE14" s="37"/>
    </row>
    <row r="15" spans="1:31" s="2" customFormat="1" ht="18" customHeight="1">
      <c r="A15" s="37"/>
      <c r="B15" s="43"/>
      <c r="C15" s="37"/>
      <c r="D15" s="37"/>
      <c r="E15" s="131" t="str">
        <f>IF('Rekapitulace stavby'!E11="","",'Rekapitulace stavby'!E11)</f>
        <v>Město Sokolov</v>
      </c>
      <c r="F15" s="37"/>
      <c r="G15" s="37"/>
      <c r="H15" s="37"/>
      <c r="I15" s="127" t="s">
        <v>28</v>
      </c>
      <c r="J15" s="131" t="str">
        <f>IF('Rekapitulace stavby'!AN11="","",'Rekapitulace stavby'!AN11)</f>
        <v/>
      </c>
      <c r="K15" s="37"/>
      <c r="L15" s="129"/>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129"/>
      <c r="S16" s="37"/>
      <c r="T16" s="37"/>
      <c r="U16" s="37"/>
      <c r="V16" s="37"/>
      <c r="W16" s="37"/>
      <c r="X16" s="37"/>
      <c r="Y16" s="37"/>
      <c r="Z16" s="37"/>
      <c r="AA16" s="37"/>
      <c r="AB16" s="37"/>
      <c r="AC16" s="37"/>
      <c r="AD16" s="37"/>
      <c r="AE16" s="37"/>
    </row>
    <row r="17" spans="1:31" s="2" customFormat="1" ht="12" customHeight="1">
      <c r="A17" s="37"/>
      <c r="B17" s="43"/>
      <c r="C17" s="37"/>
      <c r="D17" s="127" t="s">
        <v>29</v>
      </c>
      <c r="E17" s="37"/>
      <c r="F17" s="37"/>
      <c r="G17" s="37"/>
      <c r="H17" s="37"/>
      <c r="I17" s="127" t="s">
        <v>26</v>
      </c>
      <c r="J17" s="32" t="str">
        <f>'Rekapitulace stavby'!AN13</f>
        <v>Vyplň údaj</v>
      </c>
      <c r="K17" s="37"/>
      <c r="L17" s="129"/>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1"/>
      <c r="G18" s="131"/>
      <c r="H18" s="131"/>
      <c r="I18" s="127" t="s">
        <v>28</v>
      </c>
      <c r="J18" s="32" t="str">
        <f>'Rekapitulace stavby'!AN14</f>
        <v>Vyplň údaj</v>
      </c>
      <c r="K18" s="37"/>
      <c r="L18" s="129"/>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129"/>
      <c r="S19" s="37"/>
      <c r="T19" s="37"/>
      <c r="U19" s="37"/>
      <c r="V19" s="37"/>
      <c r="W19" s="37"/>
      <c r="X19" s="37"/>
      <c r="Y19" s="37"/>
      <c r="Z19" s="37"/>
      <c r="AA19" s="37"/>
      <c r="AB19" s="37"/>
      <c r="AC19" s="37"/>
      <c r="AD19" s="37"/>
      <c r="AE19" s="37"/>
    </row>
    <row r="20" spans="1:31" s="2" customFormat="1" ht="12" customHeight="1">
      <c r="A20" s="37"/>
      <c r="B20" s="43"/>
      <c r="C20" s="37"/>
      <c r="D20" s="127" t="s">
        <v>31</v>
      </c>
      <c r="E20" s="37"/>
      <c r="F20" s="37"/>
      <c r="G20" s="37"/>
      <c r="H20" s="37"/>
      <c r="I20" s="127" t="s">
        <v>26</v>
      </c>
      <c r="J20" s="131" t="str">
        <f>IF('Rekapitulace stavby'!AN16="","",'Rekapitulace stavby'!AN16)</f>
        <v/>
      </c>
      <c r="K20" s="37"/>
      <c r="L20" s="129"/>
      <c r="S20" s="37"/>
      <c r="T20" s="37"/>
      <c r="U20" s="37"/>
      <c r="V20" s="37"/>
      <c r="W20" s="37"/>
      <c r="X20" s="37"/>
      <c r="Y20" s="37"/>
      <c r="Z20" s="37"/>
      <c r="AA20" s="37"/>
      <c r="AB20" s="37"/>
      <c r="AC20" s="37"/>
      <c r="AD20" s="37"/>
      <c r="AE20" s="37"/>
    </row>
    <row r="21" spans="1:31" s="2" customFormat="1" ht="18" customHeight="1">
      <c r="A21" s="37"/>
      <c r="B21" s="43"/>
      <c r="C21" s="37"/>
      <c r="D21" s="37"/>
      <c r="E21" s="131" t="str">
        <f>IF('Rekapitulace stavby'!E17="","",'Rekapitulace stavby'!E17)</f>
        <v xml:space="preserve"> </v>
      </c>
      <c r="F21" s="37"/>
      <c r="G21" s="37"/>
      <c r="H21" s="37"/>
      <c r="I21" s="127" t="s">
        <v>28</v>
      </c>
      <c r="J21" s="131" t="str">
        <f>IF('Rekapitulace stavby'!AN17="","",'Rekapitulace stavby'!AN17)</f>
        <v/>
      </c>
      <c r="K21" s="37"/>
      <c r="L21" s="129"/>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129"/>
      <c r="S22" s="37"/>
      <c r="T22" s="37"/>
      <c r="U22" s="37"/>
      <c r="V22" s="37"/>
      <c r="W22" s="37"/>
      <c r="X22" s="37"/>
      <c r="Y22" s="37"/>
      <c r="Z22" s="37"/>
      <c r="AA22" s="37"/>
      <c r="AB22" s="37"/>
      <c r="AC22" s="37"/>
      <c r="AD22" s="37"/>
      <c r="AE22" s="37"/>
    </row>
    <row r="23" spans="1:31" s="2" customFormat="1" ht="12" customHeight="1">
      <c r="A23" s="37"/>
      <c r="B23" s="43"/>
      <c r="C23" s="37"/>
      <c r="D23" s="127" t="s">
        <v>34</v>
      </c>
      <c r="E23" s="37"/>
      <c r="F23" s="37"/>
      <c r="G23" s="37"/>
      <c r="H23" s="37"/>
      <c r="I23" s="127" t="s">
        <v>26</v>
      </c>
      <c r="J23" s="131" t="str">
        <f>IF('Rekapitulace stavby'!AN19="","",'Rekapitulace stavby'!AN19)</f>
        <v/>
      </c>
      <c r="K23" s="37"/>
      <c r="L23" s="129"/>
      <c r="S23" s="37"/>
      <c r="T23" s="37"/>
      <c r="U23" s="37"/>
      <c r="V23" s="37"/>
      <c r="W23" s="37"/>
      <c r="X23" s="37"/>
      <c r="Y23" s="37"/>
      <c r="Z23" s="37"/>
      <c r="AA23" s="37"/>
      <c r="AB23" s="37"/>
      <c r="AC23" s="37"/>
      <c r="AD23" s="37"/>
      <c r="AE23" s="37"/>
    </row>
    <row r="24" spans="1:31" s="2" customFormat="1" ht="18" customHeight="1">
      <c r="A24" s="37"/>
      <c r="B24" s="43"/>
      <c r="C24" s="37"/>
      <c r="D24" s="37"/>
      <c r="E24" s="131" t="str">
        <f>IF('Rekapitulace stavby'!E20="","",'Rekapitulace stavby'!E20)</f>
        <v xml:space="preserve"> </v>
      </c>
      <c r="F24" s="37"/>
      <c r="G24" s="37"/>
      <c r="H24" s="37"/>
      <c r="I24" s="127" t="s">
        <v>28</v>
      </c>
      <c r="J24" s="131" t="str">
        <f>IF('Rekapitulace stavby'!AN20="","",'Rekapitulace stavby'!AN20)</f>
        <v/>
      </c>
      <c r="K24" s="37"/>
      <c r="L24" s="129"/>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129"/>
      <c r="S25" s="37"/>
      <c r="T25" s="37"/>
      <c r="U25" s="37"/>
      <c r="V25" s="37"/>
      <c r="W25" s="37"/>
      <c r="X25" s="37"/>
      <c r="Y25" s="37"/>
      <c r="Z25" s="37"/>
      <c r="AA25" s="37"/>
      <c r="AB25" s="37"/>
      <c r="AC25" s="37"/>
      <c r="AD25" s="37"/>
      <c r="AE25" s="37"/>
    </row>
    <row r="26" spans="1:31" s="2" customFormat="1" ht="12" customHeight="1">
      <c r="A26" s="37"/>
      <c r="B26" s="43"/>
      <c r="C26" s="37"/>
      <c r="D26" s="127" t="s">
        <v>35</v>
      </c>
      <c r="E26" s="37"/>
      <c r="F26" s="37"/>
      <c r="G26" s="37"/>
      <c r="H26" s="37"/>
      <c r="I26" s="37"/>
      <c r="J26" s="37"/>
      <c r="K26" s="37"/>
      <c r="L26" s="129"/>
      <c r="S26" s="37"/>
      <c r="T26" s="37"/>
      <c r="U26" s="37"/>
      <c r="V26" s="37"/>
      <c r="W26" s="37"/>
      <c r="X26" s="37"/>
      <c r="Y26" s="37"/>
      <c r="Z26" s="37"/>
      <c r="AA26" s="37"/>
      <c r="AB26" s="37"/>
      <c r="AC26" s="37"/>
      <c r="AD26" s="37"/>
      <c r="AE26" s="37"/>
    </row>
    <row r="27" spans="1:31" s="8" customFormat="1" ht="16.5" customHeight="1">
      <c r="A27" s="133"/>
      <c r="B27" s="134"/>
      <c r="C27" s="133"/>
      <c r="D27" s="133"/>
      <c r="E27" s="135" t="s">
        <v>19</v>
      </c>
      <c r="F27" s="135"/>
      <c r="G27" s="135"/>
      <c r="H27" s="135"/>
      <c r="I27" s="133"/>
      <c r="J27" s="133"/>
      <c r="K27" s="133"/>
      <c r="L27" s="136"/>
      <c r="S27" s="133"/>
      <c r="T27" s="133"/>
      <c r="U27" s="133"/>
      <c r="V27" s="133"/>
      <c r="W27" s="133"/>
      <c r="X27" s="133"/>
      <c r="Y27" s="133"/>
      <c r="Z27" s="133"/>
      <c r="AA27" s="133"/>
      <c r="AB27" s="133"/>
      <c r="AC27" s="133"/>
      <c r="AD27" s="133"/>
      <c r="AE27" s="133"/>
    </row>
    <row r="28" spans="1:31" s="2" customFormat="1" ht="6.95" customHeight="1">
      <c r="A28" s="37"/>
      <c r="B28" s="43"/>
      <c r="C28" s="37"/>
      <c r="D28" s="37"/>
      <c r="E28" s="37"/>
      <c r="F28" s="37"/>
      <c r="G28" s="37"/>
      <c r="H28" s="37"/>
      <c r="I28" s="37"/>
      <c r="J28" s="37"/>
      <c r="K28" s="37"/>
      <c r="L28" s="129"/>
      <c r="S28" s="37"/>
      <c r="T28" s="37"/>
      <c r="U28" s="37"/>
      <c r="V28" s="37"/>
      <c r="W28" s="37"/>
      <c r="X28" s="37"/>
      <c r="Y28" s="37"/>
      <c r="Z28" s="37"/>
      <c r="AA28" s="37"/>
      <c r="AB28" s="37"/>
      <c r="AC28" s="37"/>
      <c r="AD28" s="37"/>
      <c r="AE28" s="37"/>
    </row>
    <row r="29" spans="1:31" s="2" customFormat="1" ht="6.95" customHeight="1">
      <c r="A29" s="37"/>
      <c r="B29" s="43"/>
      <c r="C29" s="37"/>
      <c r="D29" s="137"/>
      <c r="E29" s="137"/>
      <c r="F29" s="137"/>
      <c r="G29" s="137"/>
      <c r="H29" s="137"/>
      <c r="I29" s="137"/>
      <c r="J29" s="137"/>
      <c r="K29" s="137"/>
      <c r="L29" s="129"/>
      <c r="S29" s="37"/>
      <c r="T29" s="37"/>
      <c r="U29" s="37"/>
      <c r="V29" s="37"/>
      <c r="W29" s="37"/>
      <c r="X29" s="37"/>
      <c r="Y29" s="37"/>
      <c r="Z29" s="37"/>
      <c r="AA29" s="37"/>
      <c r="AB29" s="37"/>
      <c r="AC29" s="37"/>
      <c r="AD29" s="37"/>
      <c r="AE29" s="37"/>
    </row>
    <row r="30" spans="1:31" s="2" customFormat="1" ht="25.4" customHeight="1">
      <c r="A30" s="37"/>
      <c r="B30" s="43"/>
      <c r="C30" s="37"/>
      <c r="D30" s="138" t="s">
        <v>37</v>
      </c>
      <c r="E30" s="37"/>
      <c r="F30" s="37"/>
      <c r="G30" s="37"/>
      <c r="H30" s="37"/>
      <c r="I30" s="37"/>
      <c r="J30" s="139">
        <f>ROUND(J94,2)</f>
        <v>0</v>
      </c>
      <c r="K30" s="37"/>
      <c r="L30" s="129"/>
      <c r="S30" s="37"/>
      <c r="T30" s="37"/>
      <c r="U30" s="37"/>
      <c r="V30" s="37"/>
      <c r="W30" s="37"/>
      <c r="X30" s="37"/>
      <c r="Y30" s="37"/>
      <c r="Z30" s="37"/>
      <c r="AA30" s="37"/>
      <c r="AB30" s="37"/>
      <c r="AC30" s="37"/>
      <c r="AD30" s="37"/>
      <c r="AE30" s="37"/>
    </row>
    <row r="31" spans="1:31" s="2" customFormat="1" ht="6.95" customHeight="1">
      <c r="A31" s="37"/>
      <c r="B31" s="43"/>
      <c r="C31" s="37"/>
      <c r="D31" s="137"/>
      <c r="E31" s="137"/>
      <c r="F31" s="137"/>
      <c r="G31" s="137"/>
      <c r="H31" s="137"/>
      <c r="I31" s="137"/>
      <c r="J31" s="137"/>
      <c r="K31" s="137"/>
      <c r="L31" s="129"/>
      <c r="S31" s="37"/>
      <c r="T31" s="37"/>
      <c r="U31" s="37"/>
      <c r="V31" s="37"/>
      <c r="W31" s="37"/>
      <c r="X31" s="37"/>
      <c r="Y31" s="37"/>
      <c r="Z31" s="37"/>
      <c r="AA31" s="37"/>
      <c r="AB31" s="37"/>
      <c r="AC31" s="37"/>
      <c r="AD31" s="37"/>
      <c r="AE31" s="37"/>
    </row>
    <row r="32" spans="1:31" s="2" customFormat="1" ht="14.4" customHeight="1">
      <c r="A32" s="37"/>
      <c r="B32" s="43"/>
      <c r="C32" s="37"/>
      <c r="D32" s="37"/>
      <c r="E32" s="37"/>
      <c r="F32" s="140" t="s">
        <v>39</v>
      </c>
      <c r="G32" s="37"/>
      <c r="H32" s="37"/>
      <c r="I32" s="140" t="s">
        <v>38</v>
      </c>
      <c r="J32" s="140" t="s">
        <v>40</v>
      </c>
      <c r="K32" s="37"/>
      <c r="L32" s="129"/>
      <c r="S32" s="37"/>
      <c r="T32" s="37"/>
      <c r="U32" s="37"/>
      <c r="V32" s="37"/>
      <c r="W32" s="37"/>
      <c r="X32" s="37"/>
      <c r="Y32" s="37"/>
      <c r="Z32" s="37"/>
      <c r="AA32" s="37"/>
      <c r="AB32" s="37"/>
      <c r="AC32" s="37"/>
      <c r="AD32" s="37"/>
      <c r="AE32" s="37"/>
    </row>
    <row r="33" spans="1:31" s="2" customFormat="1" ht="14.4" customHeight="1">
      <c r="A33" s="37"/>
      <c r="B33" s="43"/>
      <c r="C33" s="37"/>
      <c r="D33" s="141" t="s">
        <v>41</v>
      </c>
      <c r="E33" s="127" t="s">
        <v>42</v>
      </c>
      <c r="F33" s="142">
        <f>ROUND((SUM(BE94:BE152)),2)</f>
        <v>0</v>
      </c>
      <c r="G33" s="37"/>
      <c r="H33" s="37"/>
      <c r="I33" s="143">
        <v>0.21</v>
      </c>
      <c r="J33" s="142">
        <f>ROUND(((SUM(BE94:BE152))*I33),2)</f>
        <v>0</v>
      </c>
      <c r="K33" s="37"/>
      <c r="L33" s="129"/>
      <c r="S33" s="37"/>
      <c r="T33" s="37"/>
      <c r="U33" s="37"/>
      <c r="V33" s="37"/>
      <c r="W33" s="37"/>
      <c r="X33" s="37"/>
      <c r="Y33" s="37"/>
      <c r="Z33" s="37"/>
      <c r="AA33" s="37"/>
      <c r="AB33" s="37"/>
      <c r="AC33" s="37"/>
      <c r="AD33" s="37"/>
      <c r="AE33" s="37"/>
    </row>
    <row r="34" spans="1:31" s="2" customFormat="1" ht="14.4" customHeight="1">
      <c r="A34" s="37"/>
      <c r="B34" s="43"/>
      <c r="C34" s="37"/>
      <c r="D34" s="37"/>
      <c r="E34" s="127" t="s">
        <v>43</v>
      </c>
      <c r="F34" s="142">
        <f>ROUND((SUM(BF94:BF152)),2)</f>
        <v>0</v>
      </c>
      <c r="G34" s="37"/>
      <c r="H34" s="37"/>
      <c r="I34" s="143">
        <v>0.12</v>
      </c>
      <c r="J34" s="142">
        <f>ROUND(((SUM(BF94:BF152))*I34),2)</f>
        <v>0</v>
      </c>
      <c r="K34" s="37"/>
      <c r="L34" s="129"/>
      <c r="S34" s="37"/>
      <c r="T34" s="37"/>
      <c r="U34" s="37"/>
      <c r="V34" s="37"/>
      <c r="W34" s="37"/>
      <c r="X34" s="37"/>
      <c r="Y34" s="37"/>
      <c r="Z34" s="37"/>
      <c r="AA34" s="37"/>
      <c r="AB34" s="37"/>
      <c r="AC34" s="37"/>
      <c r="AD34" s="37"/>
      <c r="AE34" s="37"/>
    </row>
    <row r="35" spans="1:31" s="2" customFormat="1" ht="14.4" customHeight="1" hidden="1">
      <c r="A35" s="37"/>
      <c r="B35" s="43"/>
      <c r="C35" s="37"/>
      <c r="D35" s="37"/>
      <c r="E35" s="127" t="s">
        <v>44</v>
      </c>
      <c r="F35" s="142">
        <f>ROUND((SUM(BG94:BG152)),2)</f>
        <v>0</v>
      </c>
      <c r="G35" s="37"/>
      <c r="H35" s="37"/>
      <c r="I35" s="143">
        <v>0.21</v>
      </c>
      <c r="J35" s="142">
        <f>0</f>
        <v>0</v>
      </c>
      <c r="K35" s="37"/>
      <c r="L35" s="129"/>
      <c r="S35" s="37"/>
      <c r="T35" s="37"/>
      <c r="U35" s="37"/>
      <c r="V35" s="37"/>
      <c r="W35" s="37"/>
      <c r="X35" s="37"/>
      <c r="Y35" s="37"/>
      <c r="Z35" s="37"/>
      <c r="AA35" s="37"/>
      <c r="AB35" s="37"/>
      <c r="AC35" s="37"/>
      <c r="AD35" s="37"/>
      <c r="AE35" s="37"/>
    </row>
    <row r="36" spans="1:31" s="2" customFormat="1" ht="14.4" customHeight="1" hidden="1">
      <c r="A36" s="37"/>
      <c r="B36" s="43"/>
      <c r="C36" s="37"/>
      <c r="D36" s="37"/>
      <c r="E36" s="127" t="s">
        <v>45</v>
      </c>
      <c r="F36" s="142">
        <f>ROUND((SUM(BH94:BH152)),2)</f>
        <v>0</v>
      </c>
      <c r="G36" s="37"/>
      <c r="H36" s="37"/>
      <c r="I36" s="143">
        <v>0.12</v>
      </c>
      <c r="J36" s="142">
        <f>0</f>
        <v>0</v>
      </c>
      <c r="K36" s="37"/>
      <c r="L36" s="129"/>
      <c r="S36" s="37"/>
      <c r="T36" s="37"/>
      <c r="U36" s="37"/>
      <c r="V36" s="37"/>
      <c r="W36" s="37"/>
      <c r="X36" s="37"/>
      <c r="Y36" s="37"/>
      <c r="Z36" s="37"/>
      <c r="AA36" s="37"/>
      <c r="AB36" s="37"/>
      <c r="AC36" s="37"/>
      <c r="AD36" s="37"/>
      <c r="AE36" s="37"/>
    </row>
    <row r="37" spans="1:31" s="2" customFormat="1" ht="14.4" customHeight="1" hidden="1">
      <c r="A37" s="37"/>
      <c r="B37" s="43"/>
      <c r="C37" s="37"/>
      <c r="D37" s="37"/>
      <c r="E37" s="127" t="s">
        <v>46</v>
      </c>
      <c r="F37" s="142">
        <f>ROUND((SUM(BI94:BI152)),2)</f>
        <v>0</v>
      </c>
      <c r="G37" s="37"/>
      <c r="H37" s="37"/>
      <c r="I37" s="143">
        <v>0</v>
      </c>
      <c r="J37" s="142">
        <f>0</f>
        <v>0</v>
      </c>
      <c r="K37" s="37"/>
      <c r="L37" s="129"/>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129"/>
      <c r="S38" s="37"/>
      <c r="T38" s="37"/>
      <c r="U38" s="37"/>
      <c r="V38" s="37"/>
      <c r="W38" s="37"/>
      <c r="X38" s="37"/>
      <c r="Y38" s="37"/>
      <c r="Z38" s="37"/>
      <c r="AA38" s="37"/>
      <c r="AB38" s="37"/>
      <c r="AC38" s="37"/>
      <c r="AD38" s="37"/>
      <c r="AE38" s="37"/>
    </row>
    <row r="39" spans="1:31" s="2" customFormat="1" ht="25.4" customHeight="1">
      <c r="A39" s="37"/>
      <c r="B39" s="43"/>
      <c r="C39" s="144"/>
      <c r="D39" s="145" t="s">
        <v>47</v>
      </c>
      <c r="E39" s="146"/>
      <c r="F39" s="146"/>
      <c r="G39" s="147" t="s">
        <v>48</v>
      </c>
      <c r="H39" s="148" t="s">
        <v>49</v>
      </c>
      <c r="I39" s="146"/>
      <c r="J39" s="149">
        <f>SUM(J30:J37)</f>
        <v>0</v>
      </c>
      <c r="K39" s="150"/>
      <c r="L39" s="129"/>
      <c r="S39" s="37"/>
      <c r="T39" s="37"/>
      <c r="U39" s="37"/>
      <c r="V39" s="37"/>
      <c r="W39" s="37"/>
      <c r="X39" s="37"/>
      <c r="Y39" s="37"/>
      <c r="Z39" s="37"/>
      <c r="AA39" s="37"/>
      <c r="AB39" s="37"/>
      <c r="AC39" s="37"/>
      <c r="AD39" s="37"/>
      <c r="AE39" s="37"/>
    </row>
    <row r="40" spans="1:31" s="2" customFormat="1" ht="14.4" customHeight="1">
      <c r="A40" s="37"/>
      <c r="B40" s="151"/>
      <c r="C40" s="152"/>
      <c r="D40" s="152"/>
      <c r="E40" s="152"/>
      <c r="F40" s="152"/>
      <c r="G40" s="152"/>
      <c r="H40" s="152"/>
      <c r="I40" s="152"/>
      <c r="J40" s="152"/>
      <c r="K40" s="152"/>
      <c r="L40" s="129"/>
      <c r="S40" s="37"/>
      <c r="T40" s="37"/>
      <c r="U40" s="37"/>
      <c r="V40" s="37"/>
      <c r="W40" s="37"/>
      <c r="X40" s="37"/>
      <c r="Y40" s="37"/>
      <c r="Z40" s="37"/>
      <c r="AA40" s="37"/>
      <c r="AB40" s="37"/>
      <c r="AC40" s="37"/>
      <c r="AD40" s="37"/>
      <c r="AE40" s="37"/>
    </row>
    <row r="44" spans="1:31" s="2" customFormat="1" ht="6.95" customHeight="1">
      <c r="A44" s="37"/>
      <c r="B44" s="153"/>
      <c r="C44" s="154"/>
      <c r="D44" s="154"/>
      <c r="E44" s="154"/>
      <c r="F44" s="154"/>
      <c r="G44" s="154"/>
      <c r="H44" s="154"/>
      <c r="I44" s="154"/>
      <c r="J44" s="154"/>
      <c r="K44" s="154"/>
      <c r="L44" s="129"/>
      <c r="S44" s="37"/>
      <c r="T44" s="37"/>
      <c r="U44" s="37"/>
      <c r="V44" s="37"/>
      <c r="W44" s="37"/>
      <c r="X44" s="37"/>
      <c r="Y44" s="37"/>
      <c r="Z44" s="37"/>
      <c r="AA44" s="37"/>
      <c r="AB44" s="37"/>
      <c r="AC44" s="37"/>
      <c r="AD44" s="37"/>
      <c r="AE44" s="37"/>
    </row>
    <row r="45" spans="1:31" s="2" customFormat="1" ht="24.95" customHeight="1">
      <c r="A45" s="37"/>
      <c r="B45" s="38"/>
      <c r="C45" s="22" t="s">
        <v>84</v>
      </c>
      <c r="D45" s="39"/>
      <c r="E45" s="39"/>
      <c r="F45" s="39"/>
      <c r="G45" s="39"/>
      <c r="H45" s="39"/>
      <c r="I45" s="39"/>
      <c r="J45" s="39"/>
      <c r="K45" s="39"/>
      <c r="L45" s="12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2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39"/>
      <c r="J47" s="39"/>
      <c r="K47" s="39"/>
      <c r="L47" s="129"/>
      <c r="S47" s="37"/>
      <c r="T47" s="37"/>
      <c r="U47" s="37"/>
      <c r="V47" s="37"/>
      <c r="W47" s="37"/>
      <c r="X47" s="37"/>
      <c r="Y47" s="37"/>
      <c r="Z47" s="37"/>
      <c r="AA47" s="37"/>
      <c r="AB47" s="37"/>
      <c r="AC47" s="37"/>
      <c r="AD47" s="37"/>
      <c r="AE47" s="37"/>
    </row>
    <row r="48" spans="1:31" s="2" customFormat="1" ht="16.5" customHeight="1">
      <c r="A48" s="37"/>
      <c r="B48" s="38"/>
      <c r="C48" s="39"/>
      <c r="D48" s="39"/>
      <c r="E48" s="155" t="str">
        <f>E7</f>
        <v>Zimní stadion - zateplení stěny u Y nosníků</v>
      </c>
      <c r="F48" s="31"/>
      <c r="G48" s="31"/>
      <c r="H48" s="31"/>
      <c r="I48" s="39"/>
      <c r="J48" s="39"/>
      <c r="K48" s="39"/>
      <c r="L48" s="129"/>
      <c r="S48" s="37"/>
      <c r="T48" s="37"/>
      <c r="U48" s="37"/>
      <c r="V48" s="37"/>
      <c r="W48" s="37"/>
      <c r="X48" s="37"/>
      <c r="Y48" s="37"/>
      <c r="Z48" s="37"/>
      <c r="AA48" s="37"/>
      <c r="AB48" s="37"/>
      <c r="AC48" s="37"/>
      <c r="AD48" s="37"/>
      <c r="AE48" s="37"/>
    </row>
    <row r="49" spans="1:31" s="2" customFormat="1" ht="12" customHeight="1">
      <c r="A49" s="37"/>
      <c r="B49" s="38"/>
      <c r="C49" s="31" t="s">
        <v>82</v>
      </c>
      <c r="D49" s="39"/>
      <c r="E49" s="39"/>
      <c r="F49" s="39"/>
      <c r="G49" s="39"/>
      <c r="H49" s="39"/>
      <c r="I49" s="39"/>
      <c r="J49" s="39"/>
      <c r="K49" s="39"/>
      <c r="L49" s="129"/>
      <c r="S49" s="37"/>
      <c r="T49" s="37"/>
      <c r="U49" s="37"/>
      <c r="V49" s="37"/>
      <c r="W49" s="37"/>
      <c r="X49" s="37"/>
      <c r="Y49" s="37"/>
      <c r="Z49" s="37"/>
      <c r="AA49" s="37"/>
      <c r="AB49" s="37"/>
      <c r="AC49" s="37"/>
      <c r="AD49" s="37"/>
      <c r="AE49" s="37"/>
    </row>
    <row r="50" spans="1:31" s="2" customFormat="1" ht="16.5" customHeight="1">
      <c r="A50" s="37"/>
      <c r="B50" s="38"/>
      <c r="C50" s="39"/>
      <c r="D50" s="39"/>
      <c r="E50" s="68" t="str">
        <f>E9</f>
        <v>4 - Zateplení stěny u Y nosníků</v>
      </c>
      <c r="F50" s="39"/>
      <c r="G50" s="39"/>
      <c r="H50" s="39"/>
      <c r="I50" s="39"/>
      <c r="J50" s="39"/>
      <c r="K50" s="39"/>
      <c r="L50" s="12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29"/>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31" t="s">
        <v>23</v>
      </c>
      <c r="J52" s="71" t="str">
        <f>IF(J12="","",J12)</f>
        <v>4. 3. 2024</v>
      </c>
      <c r="K52" s="39"/>
      <c r="L52" s="12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29"/>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Město Sokolov</v>
      </c>
      <c r="G54" s="39"/>
      <c r="H54" s="39"/>
      <c r="I54" s="31" t="s">
        <v>31</v>
      </c>
      <c r="J54" s="35" t="str">
        <f>E21</f>
        <v xml:space="preserve"> </v>
      </c>
      <c r="K54" s="39"/>
      <c r="L54" s="129"/>
      <c r="S54" s="37"/>
      <c r="T54" s="37"/>
      <c r="U54" s="37"/>
      <c r="V54" s="37"/>
      <c r="W54" s="37"/>
      <c r="X54" s="37"/>
      <c r="Y54" s="37"/>
      <c r="Z54" s="37"/>
      <c r="AA54" s="37"/>
      <c r="AB54" s="37"/>
      <c r="AC54" s="37"/>
      <c r="AD54" s="37"/>
      <c r="AE54" s="37"/>
    </row>
    <row r="55" spans="1:31" s="2" customFormat="1" ht="15.15" customHeight="1">
      <c r="A55" s="37"/>
      <c r="B55" s="38"/>
      <c r="C55" s="31" t="s">
        <v>29</v>
      </c>
      <c r="D55" s="39"/>
      <c r="E55" s="39"/>
      <c r="F55" s="26" t="str">
        <f>IF(E18="","",E18)</f>
        <v>Vyplň údaj</v>
      </c>
      <c r="G55" s="39"/>
      <c r="H55" s="39"/>
      <c r="I55" s="31" t="s">
        <v>34</v>
      </c>
      <c r="J55" s="35" t="str">
        <f>E24</f>
        <v xml:space="preserve"> </v>
      </c>
      <c r="K55" s="39"/>
      <c r="L55" s="129"/>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39"/>
      <c r="J56" s="39"/>
      <c r="K56" s="39"/>
      <c r="L56" s="129"/>
      <c r="S56" s="37"/>
      <c r="T56" s="37"/>
      <c r="U56" s="37"/>
      <c r="V56" s="37"/>
      <c r="W56" s="37"/>
      <c r="X56" s="37"/>
      <c r="Y56" s="37"/>
      <c r="Z56" s="37"/>
      <c r="AA56" s="37"/>
      <c r="AB56" s="37"/>
      <c r="AC56" s="37"/>
      <c r="AD56" s="37"/>
      <c r="AE56" s="37"/>
    </row>
    <row r="57" spans="1:31" s="2" customFormat="1" ht="29.25" customHeight="1">
      <c r="A57" s="37"/>
      <c r="B57" s="38"/>
      <c r="C57" s="156" t="s">
        <v>85</v>
      </c>
      <c r="D57" s="157"/>
      <c r="E57" s="157"/>
      <c r="F57" s="157"/>
      <c r="G57" s="157"/>
      <c r="H57" s="157"/>
      <c r="I57" s="157"/>
      <c r="J57" s="158" t="s">
        <v>86</v>
      </c>
      <c r="K57" s="157"/>
      <c r="L57" s="129"/>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129"/>
      <c r="S58" s="37"/>
      <c r="T58" s="37"/>
      <c r="U58" s="37"/>
      <c r="V58" s="37"/>
      <c r="W58" s="37"/>
      <c r="X58" s="37"/>
      <c r="Y58" s="37"/>
      <c r="Z58" s="37"/>
      <c r="AA58" s="37"/>
      <c r="AB58" s="37"/>
      <c r="AC58" s="37"/>
      <c r="AD58" s="37"/>
      <c r="AE58" s="37"/>
    </row>
    <row r="59" spans="1:47" s="2" customFormat="1" ht="22.8" customHeight="1">
      <c r="A59" s="37"/>
      <c r="B59" s="38"/>
      <c r="C59" s="159" t="s">
        <v>69</v>
      </c>
      <c r="D59" s="39"/>
      <c r="E59" s="39"/>
      <c r="F59" s="39"/>
      <c r="G59" s="39"/>
      <c r="H59" s="39"/>
      <c r="I59" s="39"/>
      <c r="J59" s="101">
        <f>J94</f>
        <v>0</v>
      </c>
      <c r="K59" s="39"/>
      <c r="L59" s="129"/>
      <c r="S59" s="37"/>
      <c r="T59" s="37"/>
      <c r="U59" s="37"/>
      <c r="V59" s="37"/>
      <c r="W59" s="37"/>
      <c r="X59" s="37"/>
      <c r="Y59" s="37"/>
      <c r="Z59" s="37"/>
      <c r="AA59" s="37"/>
      <c r="AB59" s="37"/>
      <c r="AC59" s="37"/>
      <c r="AD59" s="37"/>
      <c r="AE59" s="37"/>
      <c r="AU59" s="16" t="s">
        <v>87</v>
      </c>
    </row>
    <row r="60" spans="1:31" s="9" customFormat="1" ht="24.95" customHeight="1">
      <c r="A60" s="9"/>
      <c r="B60" s="160"/>
      <c r="C60" s="161"/>
      <c r="D60" s="162" t="s">
        <v>88</v>
      </c>
      <c r="E60" s="163"/>
      <c r="F60" s="163"/>
      <c r="G60" s="163"/>
      <c r="H60" s="163"/>
      <c r="I60" s="163"/>
      <c r="J60" s="164">
        <f>J95</f>
        <v>0</v>
      </c>
      <c r="K60" s="161"/>
      <c r="L60" s="165"/>
      <c r="S60" s="9"/>
      <c r="T60" s="9"/>
      <c r="U60" s="9"/>
      <c r="V60" s="9"/>
      <c r="W60" s="9"/>
      <c r="X60" s="9"/>
      <c r="Y60" s="9"/>
      <c r="Z60" s="9"/>
      <c r="AA60" s="9"/>
      <c r="AB60" s="9"/>
      <c r="AC60" s="9"/>
      <c r="AD60" s="9"/>
      <c r="AE60" s="9"/>
    </row>
    <row r="61" spans="1:31" s="10" customFormat="1" ht="19.9" customHeight="1">
      <c r="A61" s="10"/>
      <c r="B61" s="166"/>
      <c r="C61" s="167"/>
      <c r="D61" s="168" t="s">
        <v>89</v>
      </c>
      <c r="E61" s="169"/>
      <c r="F61" s="169"/>
      <c r="G61" s="169"/>
      <c r="H61" s="169"/>
      <c r="I61" s="169"/>
      <c r="J61" s="170">
        <f>J96</f>
        <v>0</v>
      </c>
      <c r="K61" s="167"/>
      <c r="L61" s="171"/>
      <c r="S61" s="10"/>
      <c r="T61" s="10"/>
      <c r="U61" s="10"/>
      <c r="V61" s="10"/>
      <c r="W61" s="10"/>
      <c r="X61" s="10"/>
      <c r="Y61" s="10"/>
      <c r="Z61" s="10"/>
      <c r="AA61" s="10"/>
      <c r="AB61" s="10"/>
      <c r="AC61" s="10"/>
      <c r="AD61" s="10"/>
      <c r="AE61" s="10"/>
    </row>
    <row r="62" spans="1:31" s="10" customFormat="1" ht="19.9" customHeight="1">
      <c r="A62" s="10"/>
      <c r="B62" s="166"/>
      <c r="C62" s="167"/>
      <c r="D62" s="168" t="s">
        <v>90</v>
      </c>
      <c r="E62" s="169"/>
      <c r="F62" s="169"/>
      <c r="G62" s="169"/>
      <c r="H62" s="169"/>
      <c r="I62" s="169"/>
      <c r="J62" s="170">
        <f>J99</f>
        <v>0</v>
      </c>
      <c r="K62" s="167"/>
      <c r="L62" s="171"/>
      <c r="S62" s="10"/>
      <c r="T62" s="10"/>
      <c r="U62" s="10"/>
      <c r="V62" s="10"/>
      <c r="W62" s="10"/>
      <c r="X62" s="10"/>
      <c r="Y62" s="10"/>
      <c r="Z62" s="10"/>
      <c r="AA62" s="10"/>
      <c r="AB62" s="10"/>
      <c r="AC62" s="10"/>
      <c r="AD62" s="10"/>
      <c r="AE62" s="10"/>
    </row>
    <row r="63" spans="1:31" s="10" customFormat="1" ht="19.9" customHeight="1">
      <c r="A63" s="10"/>
      <c r="B63" s="166"/>
      <c r="C63" s="167"/>
      <c r="D63" s="168" t="s">
        <v>91</v>
      </c>
      <c r="E63" s="169"/>
      <c r="F63" s="169"/>
      <c r="G63" s="169"/>
      <c r="H63" s="169"/>
      <c r="I63" s="169"/>
      <c r="J63" s="170">
        <f>J104</f>
        <v>0</v>
      </c>
      <c r="K63" s="167"/>
      <c r="L63" s="171"/>
      <c r="S63" s="10"/>
      <c r="T63" s="10"/>
      <c r="U63" s="10"/>
      <c r="V63" s="10"/>
      <c r="W63" s="10"/>
      <c r="X63" s="10"/>
      <c r="Y63" s="10"/>
      <c r="Z63" s="10"/>
      <c r="AA63" s="10"/>
      <c r="AB63" s="10"/>
      <c r="AC63" s="10"/>
      <c r="AD63" s="10"/>
      <c r="AE63" s="10"/>
    </row>
    <row r="64" spans="1:31" s="10" customFormat="1" ht="19.9" customHeight="1">
      <c r="A64" s="10"/>
      <c r="B64" s="166"/>
      <c r="C64" s="167"/>
      <c r="D64" s="168" t="s">
        <v>92</v>
      </c>
      <c r="E64" s="169"/>
      <c r="F64" s="169"/>
      <c r="G64" s="169"/>
      <c r="H64" s="169"/>
      <c r="I64" s="169"/>
      <c r="J64" s="170">
        <f>J108</f>
        <v>0</v>
      </c>
      <c r="K64" s="167"/>
      <c r="L64" s="171"/>
      <c r="S64" s="10"/>
      <c r="T64" s="10"/>
      <c r="U64" s="10"/>
      <c r="V64" s="10"/>
      <c r="W64" s="10"/>
      <c r="X64" s="10"/>
      <c r="Y64" s="10"/>
      <c r="Z64" s="10"/>
      <c r="AA64" s="10"/>
      <c r="AB64" s="10"/>
      <c r="AC64" s="10"/>
      <c r="AD64" s="10"/>
      <c r="AE64" s="10"/>
    </row>
    <row r="65" spans="1:31" s="10" customFormat="1" ht="19.9" customHeight="1">
      <c r="A65" s="10"/>
      <c r="B65" s="166"/>
      <c r="C65" s="167"/>
      <c r="D65" s="168" t="s">
        <v>93</v>
      </c>
      <c r="E65" s="169"/>
      <c r="F65" s="169"/>
      <c r="G65" s="169"/>
      <c r="H65" s="169"/>
      <c r="I65" s="169"/>
      <c r="J65" s="170">
        <f>J114</f>
        <v>0</v>
      </c>
      <c r="K65" s="167"/>
      <c r="L65" s="171"/>
      <c r="S65" s="10"/>
      <c r="T65" s="10"/>
      <c r="U65" s="10"/>
      <c r="V65" s="10"/>
      <c r="W65" s="10"/>
      <c r="X65" s="10"/>
      <c r="Y65" s="10"/>
      <c r="Z65" s="10"/>
      <c r="AA65" s="10"/>
      <c r="AB65" s="10"/>
      <c r="AC65" s="10"/>
      <c r="AD65" s="10"/>
      <c r="AE65" s="10"/>
    </row>
    <row r="66" spans="1:31" s="9" customFormat="1" ht="24.95" customHeight="1">
      <c r="A66" s="9"/>
      <c r="B66" s="160"/>
      <c r="C66" s="161"/>
      <c r="D66" s="162" t="s">
        <v>94</v>
      </c>
      <c r="E66" s="163"/>
      <c r="F66" s="163"/>
      <c r="G66" s="163"/>
      <c r="H66" s="163"/>
      <c r="I66" s="163"/>
      <c r="J66" s="164">
        <f>J116</f>
        <v>0</v>
      </c>
      <c r="K66" s="161"/>
      <c r="L66" s="165"/>
      <c r="S66" s="9"/>
      <c r="T66" s="9"/>
      <c r="U66" s="9"/>
      <c r="V66" s="9"/>
      <c r="W66" s="9"/>
      <c r="X66" s="9"/>
      <c r="Y66" s="9"/>
      <c r="Z66" s="9"/>
      <c r="AA66" s="9"/>
      <c r="AB66" s="9"/>
      <c r="AC66" s="9"/>
      <c r="AD66" s="9"/>
      <c r="AE66" s="9"/>
    </row>
    <row r="67" spans="1:31" s="10" customFormat="1" ht="19.9" customHeight="1">
      <c r="A67" s="10"/>
      <c r="B67" s="166"/>
      <c r="C67" s="167"/>
      <c r="D67" s="168" t="s">
        <v>95</v>
      </c>
      <c r="E67" s="169"/>
      <c r="F67" s="169"/>
      <c r="G67" s="169"/>
      <c r="H67" s="169"/>
      <c r="I67" s="169"/>
      <c r="J67" s="170">
        <f>J117</f>
        <v>0</v>
      </c>
      <c r="K67" s="167"/>
      <c r="L67" s="171"/>
      <c r="S67" s="10"/>
      <c r="T67" s="10"/>
      <c r="U67" s="10"/>
      <c r="V67" s="10"/>
      <c r="W67" s="10"/>
      <c r="X67" s="10"/>
      <c r="Y67" s="10"/>
      <c r="Z67" s="10"/>
      <c r="AA67" s="10"/>
      <c r="AB67" s="10"/>
      <c r="AC67" s="10"/>
      <c r="AD67" s="10"/>
      <c r="AE67" s="10"/>
    </row>
    <row r="68" spans="1:31" s="10" customFormat="1" ht="19.9" customHeight="1">
      <c r="A68" s="10"/>
      <c r="B68" s="166"/>
      <c r="C68" s="167"/>
      <c r="D68" s="168" t="s">
        <v>96</v>
      </c>
      <c r="E68" s="169"/>
      <c r="F68" s="169"/>
      <c r="G68" s="169"/>
      <c r="H68" s="169"/>
      <c r="I68" s="169"/>
      <c r="J68" s="170">
        <f>J125</f>
        <v>0</v>
      </c>
      <c r="K68" s="167"/>
      <c r="L68" s="171"/>
      <c r="S68" s="10"/>
      <c r="T68" s="10"/>
      <c r="U68" s="10"/>
      <c r="V68" s="10"/>
      <c r="W68" s="10"/>
      <c r="X68" s="10"/>
      <c r="Y68" s="10"/>
      <c r="Z68" s="10"/>
      <c r="AA68" s="10"/>
      <c r="AB68" s="10"/>
      <c r="AC68" s="10"/>
      <c r="AD68" s="10"/>
      <c r="AE68" s="10"/>
    </row>
    <row r="69" spans="1:31" s="10" customFormat="1" ht="19.9" customHeight="1">
      <c r="A69" s="10"/>
      <c r="B69" s="166"/>
      <c r="C69" s="167"/>
      <c r="D69" s="168" t="s">
        <v>97</v>
      </c>
      <c r="E69" s="169"/>
      <c r="F69" s="169"/>
      <c r="G69" s="169"/>
      <c r="H69" s="169"/>
      <c r="I69" s="169"/>
      <c r="J69" s="170">
        <f>J127</f>
        <v>0</v>
      </c>
      <c r="K69" s="167"/>
      <c r="L69" s="171"/>
      <c r="S69" s="10"/>
      <c r="T69" s="10"/>
      <c r="U69" s="10"/>
      <c r="V69" s="10"/>
      <c r="W69" s="10"/>
      <c r="X69" s="10"/>
      <c r="Y69" s="10"/>
      <c r="Z69" s="10"/>
      <c r="AA69" s="10"/>
      <c r="AB69" s="10"/>
      <c r="AC69" s="10"/>
      <c r="AD69" s="10"/>
      <c r="AE69" s="10"/>
    </row>
    <row r="70" spans="1:31" s="10" customFormat="1" ht="19.9" customHeight="1">
      <c r="A70" s="10"/>
      <c r="B70" s="166"/>
      <c r="C70" s="167"/>
      <c r="D70" s="168" t="s">
        <v>98</v>
      </c>
      <c r="E70" s="169"/>
      <c r="F70" s="169"/>
      <c r="G70" s="169"/>
      <c r="H70" s="169"/>
      <c r="I70" s="169"/>
      <c r="J70" s="170">
        <f>J135</f>
        <v>0</v>
      </c>
      <c r="K70" s="167"/>
      <c r="L70" s="171"/>
      <c r="S70" s="10"/>
      <c r="T70" s="10"/>
      <c r="U70" s="10"/>
      <c r="V70" s="10"/>
      <c r="W70" s="10"/>
      <c r="X70" s="10"/>
      <c r="Y70" s="10"/>
      <c r="Z70" s="10"/>
      <c r="AA70" s="10"/>
      <c r="AB70" s="10"/>
      <c r="AC70" s="10"/>
      <c r="AD70" s="10"/>
      <c r="AE70" s="10"/>
    </row>
    <row r="71" spans="1:31" s="10" customFormat="1" ht="19.9" customHeight="1">
      <c r="A71" s="10"/>
      <c r="B71" s="166"/>
      <c r="C71" s="167"/>
      <c r="D71" s="168" t="s">
        <v>99</v>
      </c>
      <c r="E71" s="169"/>
      <c r="F71" s="169"/>
      <c r="G71" s="169"/>
      <c r="H71" s="169"/>
      <c r="I71" s="169"/>
      <c r="J71" s="170">
        <f>J140</f>
        <v>0</v>
      </c>
      <c r="K71" s="167"/>
      <c r="L71" s="171"/>
      <c r="S71" s="10"/>
      <c r="T71" s="10"/>
      <c r="U71" s="10"/>
      <c r="V71" s="10"/>
      <c r="W71" s="10"/>
      <c r="X71" s="10"/>
      <c r="Y71" s="10"/>
      <c r="Z71" s="10"/>
      <c r="AA71" s="10"/>
      <c r="AB71" s="10"/>
      <c r="AC71" s="10"/>
      <c r="AD71" s="10"/>
      <c r="AE71" s="10"/>
    </row>
    <row r="72" spans="1:31" s="9" customFormat="1" ht="24.95" customHeight="1">
      <c r="A72" s="9"/>
      <c r="B72" s="160"/>
      <c r="C72" s="161"/>
      <c r="D72" s="162" t="s">
        <v>100</v>
      </c>
      <c r="E72" s="163"/>
      <c r="F72" s="163"/>
      <c r="G72" s="163"/>
      <c r="H72" s="163"/>
      <c r="I72" s="163"/>
      <c r="J72" s="164">
        <f>J146</f>
        <v>0</v>
      </c>
      <c r="K72" s="161"/>
      <c r="L72" s="165"/>
      <c r="S72" s="9"/>
      <c r="T72" s="9"/>
      <c r="U72" s="9"/>
      <c r="V72" s="9"/>
      <c r="W72" s="9"/>
      <c r="X72" s="9"/>
      <c r="Y72" s="9"/>
      <c r="Z72" s="9"/>
      <c r="AA72" s="9"/>
      <c r="AB72" s="9"/>
      <c r="AC72" s="9"/>
      <c r="AD72" s="9"/>
      <c r="AE72" s="9"/>
    </row>
    <row r="73" spans="1:31" s="10" customFormat="1" ht="19.9" customHeight="1">
      <c r="A73" s="10"/>
      <c r="B73" s="166"/>
      <c r="C73" s="167"/>
      <c r="D73" s="168" t="s">
        <v>101</v>
      </c>
      <c r="E73" s="169"/>
      <c r="F73" s="169"/>
      <c r="G73" s="169"/>
      <c r="H73" s="169"/>
      <c r="I73" s="169"/>
      <c r="J73" s="170">
        <f>J147</f>
        <v>0</v>
      </c>
      <c r="K73" s="167"/>
      <c r="L73" s="171"/>
      <c r="S73" s="10"/>
      <c r="T73" s="10"/>
      <c r="U73" s="10"/>
      <c r="V73" s="10"/>
      <c r="W73" s="10"/>
      <c r="X73" s="10"/>
      <c r="Y73" s="10"/>
      <c r="Z73" s="10"/>
      <c r="AA73" s="10"/>
      <c r="AB73" s="10"/>
      <c r="AC73" s="10"/>
      <c r="AD73" s="10"/>
      <c r="AE73" s="10"/>
    </row>
    <row r="74" spans="1:31" s="10" customFormat="1" ht="19.9" customHeight="1">
      <c r="A74" s="10"/>
      <c r="B74" s="166"/>
      <c r="C74" s="167"/>
      <c r="D74" s="168" t="s">
        <v>102</v>
      </c>
      <c r="E74" s="169"/>
      <c r="F74" s="169"/>
      <c r="G74" s="169"/>
      <c r="H74" s="169"/>
      <c r="I74" s="169"/>
      <c r="J74" s="170">
        <f>J151</f>
        <v>0</v>
      </c>
      <c r="K74" s="167"/>
      <c r="L74" s="171"/>
      <c r="S74" s="10"/>
      <c r="T74" s="10"/>
      <c r="U74" s="10"/>
      <c r="V74" s="10"/>
      <c r="W74" s="10"/>
      <c r="X74" s="10"/>
      <c r="Y74" s="10"/>
      <c r="Z74" s="10"/>
      <c r="AA74" s="10"/>
      <c r="AB74" s="10"/>
      <c r="AC74" s="10"/>
      <c r="AD74" s="10"/>
      <c r="AE74" s="10"/>
    </row>
    <row r="75" spans="1:31" s="2" customFormat="1" ht="21.8" customHeight="1">
      <c r="A75" s="37"/>
      <c r="B75" s="38"/>
      <c r="C75" s="39"/>
      <c r="D75" s="39"/>
      <c r="E75" s="39"/>
      <c r="F75" s="39"/>
      <c r="G75" s="39"/>
      <c r="H75" s="39"/>
      <c r="I75" s="39"/>
      <c r="J75" s="39"/>
      <c r="K75" s="39"/>
      <c r="L75" s="129"/>
      <c r="S75" s="37"/>
      <c r="T75" s="37"/>
      <c r="U75" s="37"/>
      <c r="V75" s="37"/>
      <c r="W75" s="37"/>
      <c r="X75" s="37"/>
      <c r="Y75" s="37"/>
      <c r="Z75" s="37"/>
      <c r="AA75" s="37"/>
      <c r="AB75" s="37"/>
      <c r="AC75" s="37"/>
      <c r="AD75" s="37"/>
      <c r="AE75" s="37"/>
    </row>
    <row r="76" spans="1:31" s="2" customFormat="1" ht="6.95" customHeight="1">
      <c r="A76" s="37"/>
      <c r="B76" s="58"/>
      <c r="C76" s="59"/>
      <c r="D76" s="59"/>
      <c r="E76" s="59"/>
      <c r="F76" s="59"/>
      <c r="G76" s="59"/>
      <c r="H76" s="59"/>
      <c r="I76" s="59"/>
      <c r="J76" s="59"/>
      <c r="K76" s="59"/>
      <c r="L76" s="129"/>
      <c r="S76" s="37"/>
      <c r="T76" s="37"/>
      <c r="U76" s="37"/>
      <c r="V76" s="37"/>
      <c r="W76" s="37"/>
      <c r="X76" s="37"/>
      <c r="Y76" s="37"/>
      <c r="Z76" s="37"/>
      <c r="AA76" s="37"/>
      <c r="AB76" s="37"/>
      <c r="AC76" s="37"/>
      <c r="AD76" s="37"/>
      <c r="AE76" s="37"/>
    </row>
    <row r="80" spans="1:31" s="2" customFormat="1" ht="6.95" customHeight="1">
      <c r="A80" s="37"/>
      <c r="B80" s="60"/>
      <c r="C80" s="61"/>
      <c r="D80" s="61"/>
      <c r="E80" s="61"/>
      <c r="F80" s="61"/>
      <c r="G80" s="61"/>
      <c r="H80" s="61"/>
      <c r="I80" s="61"/>
      <c r="J80" s="61"/>
      <c r="K80" s="61"/>
      <c r="L80" s="129"/>
      <c r="S80" s="37"/>
      <c r="T80" s="37"/>
      <c r="U80" s="37"/>
      <c r="V80" s="37"/>
      <c r="W80" s="37"/>
      <c r="X80" s="37"/>
      <c r="Y80" s="37"/>
      <c r="Z80" s="37"/>
      <c r="AA80" s="37"/>
      <c r="AB80" s="37"/>
      <c r="AC80" s="37"/>
      <c r="AD80" s="37"/>
      <c r="AE80" s="37"/>
    </row>
    <row r="81" spans="1:31" s="2" customFormat="1" ht="24.95" customHeight="1">
      <c r="A81" s="37"/>
      <c r="B81" s="38"/>
      <c r="C81" s="22" t="s">
        <v>103</v>
      </c>
      <c r="D81" s="39"/>
      <c r="E81" s="39"/>
      <c r="F81" s="39"/>
      <c r="G81" s="39"/>
      <c r="H81" s="39"/>
      <c r="I81" s="39"/>
      <c r="J81" s="39"/>
      <c r="K81" s="39"/>
      <c r="L81" s="129"/>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29"/>
      <c r="S82" s="37"/>
      <c r="T82" s="37"/>
      <c r="U82" s="37"/>
      <c r="V82" s="37"/>
      <c r="W82" s="37"/>
      <c r="X82" s="37"/>
      <c r="Y82" s="37"/>
      <c r="Z82" s="37"/>
      <c r="AA82" s="37"/>
      <c r="AB82" s="37"/>
      <c r="AC82" s="37"/>
      <c r="AD82" s="37"/>
      <c r="AE82" s="37"/>
    </row>
    <row r="83" spans="1:31" s="2" customFormat="1" ht="12" customHeight="1">
      <c r="A83" s="37"/>
      <c r="B83" s="38"/>
      <c r="C83" s="31" t="s">
        <v>16</v>
      </c>
      <c r="D83" s="39"/>
      <c r="E83" s="39"/>
      <c r="F83" s="39"/>
      <c r="G83" s="39"/>
      <c r="H83" s="39"/>
      <c r="I83" s="39"/>
      <c r="J83" s="39"/>
      <c r="K83" s="39"/>
      <c r="L83" s="129"/>
      <c r="S83" s="37"/>
      <c r="T83" s="37"/>
      <c r="U83" s="37"/>
      <c r="V83" s="37"/>
      <c r="W83" s="37"/>
      <c r="X83" s="37"/>
      <c r="Y83" s="37"/>
      <c r="Z83" s="37"/>
      <c r="AA83" s="37"/>
      <c r="AB83" s="37"/>
      <c r="AC83" s="37"/>
      <c r="AD83" s="37"/>
      <c r="AE83" s="37"/>
    </row>
    <row r="84" spans="1:31" s="2" customFormat="1" ht="16.5" customHeight="1">
      <c r="A84" s="37"/>
      <c r="B84" s="38"/>
      <c r="C84" s="39"/>
      <c r="D84" s="39"/>
      <c r="E84" s="155" t="str">
        <f>E7</f>
        <v>Zimní stadion - zateplení stěny u Y nosníků</v>
      </c>
      <c r="F84" s="31"/>
      <c r="G84" s="31"/>
      <c r="H84" s="31"/>
      <c r="I84" s="39"/>
      <c r="J84" s="39"/>
      <c r="K84" s="39"/>
      <c r="L84" s="129"/>
      <c r="S84" s="37"/>
      <c r="T84" s="37"/>
      <c r="U84" s="37"/>
      <c r="V84" s="37"/>
      <c r="W84" s="37"/>
      <c r="X84" s="37"/>
      <c r="Y84" s="37"/>
      <c r="Z84" s="37"/>
      <c r="AA84" s="37"/>
      <c r="AB84" s="37"/>
      <c r="AC84" s="37"/>
      <c r="AD84" s="37"/>
      <c r="AE84" s="37"/>
    </row>
    <row r="85" spans="1:31" s="2" customFormat="1" ht="12" customHeight="1">
      <c r="A85" s="37"/>
      <c r="B85" s="38"/>
      <c r="C85" s="31" t="s">
        <v>82</v>
      </c>
      <c r="D85" s="39"/>
      <c r="E85" s="39"/>
      <c r="F85" s="39"/>
      <c r="G85" s="39"/>
      <c r="H85" s="39"/>
      <c r="I85" s="39"/>
      <c r="J85" s="39"/>
      <c r="K85" s="39"/>
      <c r="L85" s="129"/>
      <c r="S85" s="37"/>
      <c r="T85" s="37"/>
      <c r="U85" s="37"/>
      <c r="V85" s="37"/>
      <c r="W85" s="37"/>
      <c r="X85" s="37"/>
      <c r="Y85" s="37"/>
      <c r="Z85" s="37"/>
      <c r="AA85" s="37"/>
      <c r="AB85" s="37"/>
      <c r="AC85" s="37"/>
      <c r="AD85" s="37"/>
      <c r="AE85" s="37"/>
    </row>
    <row r="86" spans="1:31" s="2" customFormat="1" ht="16.5" customHeight="1">
      <c r="A86" s="37"/>
      <c r="B86" s="38"/>
      <c r="C86" s="39"/>
      <c r="D86" s="39"/>
      <c r="E86" s="68" t="str">
        <f>E9</f>
        <v>4 - Zateplení stěny u Y nosníků</v>
      </c>
      <c r="F86" s="39"/>
      <c r="G86" s="39"/>
      <c r="H86" s="39"/>
      <c r="I86" s="39"/>
      <c r="J86" s="39"/>
      <c r="K86" s="39"/>
      <c r="L86" s="129"/>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39"/>
      <c r="J87" s="39"/>
      <c r="K87" s="39"/>
      <c r="L87" s="129"/>
      <c r="S87" s="37"/>
      <c r="T87" s="37"/>
      <c r="U87" s="37"/>
      <c r="V87" s="37"/>
      <c r="W87" s="37"/>
      <c r="X87" s="37"/>
      <c r="Y87" s="37"/>
      <c r="Z87" s="37"/>
      <c r="AA87" s="37"/>
      <c r="AB87" s="37"/>
      <c r="AC87" s="37"/>
      <c r="AD87" s="37"/>
      <c r="AE87" s="37"/>
    </row>
    <row r="88" spans="1:31" s="2" customFormat="1" ht="12" customHeight="1">
      <c r="A88" s="37"/>
      <c r="B88" s="38"/>
      <c r="C88" s="31" t="s">
        <v>21</v>
      </c>
      <c r="D88" s="39"/>
      <c r="E88" s="39"/>
      <c r="F88" s="26" t="str">
        <f>F12</f>
        <v xml:space="preserve"> </v>
      </c>
      <c r="G88" s="39"/>
      <c r="H88" s="39"/>
      <c r="I88" s="31" t="s">
        <v>23</v>
      </c>
      <c r="J88" s="71" t="str">
        <f>IF(J12="","",J12)</f>
        <v>4. 3. 2024</v>
      </c>
      <c r="K88" s="39"/>
      <c r="L88" s="129"/>
      <c r="S88" s="37"/>
      <c r="T88" s="37"/>
      <c r="U88" s="37"/>
      <c r="V88" s="37"/>
      <c r="W88" s="37"/>
      <c r="X88" s="37"/>
      <c r="Y88" s="37"/>
      <c r="Z88" s="37"/>
      <c r="AA88" s="37"/>
      <c r="AB88" s="37"/>
      <c r="AC88" s="37"/>
      <c r="AD88" s="37"/>
      <c r="AE88" s="37"/>
    </row>
    <row r="89" spans="1:31" s="2" customFormat="1" ht="6.95" customHeight="1">
      <c r="A89" s="37"/>
      <c r="B89" s="38"/>
      <c r="C89" s="39"/>
      <c r="D89" s="39"/>
      <c r="E89" s="39"/>
      <c r="F89" s="39"/>
      <c r="G89" s="39"/>
      <c r="H89" s="39"/>
      <c r="I89" s="39"/>
      <c r="J89" s="39"/>
      <c r="K89" s="39"/>
      <c r="L89" s="129"/>
      <c r="S89" s="37"/>
      <c r="T89" s="37"/>
      <c r="U89" s="37"/>
      <c r="V89" s="37"/>
      <c r="W89" s="37"/>
      <c r="X89" s="37"/>
      <c r="Y89" s="37"/>
      <c r="Z89" s="37"/>
      <c r="AA89" s="37"/>
      <c r="AB89" s="37"/>
      <c r="AC89" s="37"/>
      <c r="AD89" s="37"/>
      <c r="AE89" s="37"/>
    </row>
    <row r="90" spans="1:31" s="2" customFormat="1" ht="15.15" customHeight="1">
      <c r="A90" s="37"/>
      <c r="B90" s="38"/>
      <c r="C90" s="31" t="s">
        <v>25</v>
      </c>
      <c r="D90" s="39"/>
      <c r="E90" s="39"/>
      <c r="F90" s="26" t="str">
        <f>E15</f>
        <v>Město Sokolov</v>
      </c>
      <c r="G90" s="39"/>
      <c r="H90" s="39"/>
      <c r="I90" s="31" t="s">
        <v>31</v>
      </c>
      <c r="J90" s="35" t="str">
        <f>E21</f>
        <v xml:space="preserve"> </v>
      </c>
      <c r="K90" s="39"/>
      <c r="L90" s="129"/>
      <c r="S90" s="37"/>
      <c r="T90" s="37"/>
      <c r="U90" s="37"/>
      <c r="V90" s="37"/>
      <c r="W90" s="37"/>
      <c r="X90" s="37"/>
      <c r="Y90" s="37"/>
      <c r="Z90" s="37"/>
      <c r="AA90" s="37"/>
      <c r="AB90" s="37"/>
      <c r="AC90" s="37"/>
      <c r="AD90" s="37"/>
      <c r="AE90" s="37"/>
    </row>
    <row r="91" spans="1:31" s="2" customFormat="1" ht="15.15" customHeight="1">
      <c r="A91" s="37"/>
      <c r="B91" s="38"/>
      <c r="C91" s="31" t="s">
        <v>29</v>
      </c>
      <c r="D91" s="39"/>
      <c r="E91" s="39"/>
      <c r="F91" s="26" t="str">
        <f>IF(E18="","",E18)</f>
        <v>Vyplň údaj</v>
      </c>
      <c r="G91" s="39"/>
      <c r="H91" s="39"/>
      <c r="I91" s="31" t="s">
        <v>34</v>
      </c>
      <c r="J91" s="35" t="str">
        <f>E24</f>
        <v xml:space="preserve"> </v>
      </c>
      <c r="K91" s="39"/>
      <c r="L91" s="129"/>
      <c r="S91" s="37"/>
      <c r="T91" s="37"/>
      <c r="U91" s="37"/>
      <c r="V91" s="37"/>
      <c r="W91" s="37"/>
      <c r="X91" s="37"/>
      <c r="Y91" s="37"/>
      <c r="Z91" s="37"/>
      <c r="AA91" s="37"/>
      <c r="AB91" s="37"/>
      <c r="AC91" s="37"/>
      <c r="AD91" s="37"/>
      <c r="AE91" s="37"/>
    </row>
    <row r="92" spans="1:31" s="2" customFormat="1" ht="10.3" customHeight="1">
      <c r="A92" s="37"/>
      <c r="B92" s="38"/>
      <c r="C92" s="39"/>
      <c r="D92" s="39"/>
      <c r="E92" s="39"/>
      <c r="F92" s="39"/>
      <c r="G92" s="39"/>
      <c r="H92" s="39"/>
      <c r="I92" s="39"/>
      <c r="J92" s="39"/>
      <c r="K92" s="39"/>
      <c r="L92" s="129"/>
      <c r="S92" s="37"/>
      <c r="T92" s="37"/>
      <c r="U92" s="37"/>
      <c r="V92" s="37"/>
      <c r="W92" s="37"/>
      <c r="X92" s="37"/>
      <c r="Y92" s="37"/>
      <c r="Z92" s="37"/>
      <c r="AA92" s="37"/>
      <c r="AB92" s="37"/>
      <c r="AC92" s="37"/>
      <c r="AD92" s="37"/>
      <c r="AE92" s="37"/>
    </row>
    <row r="93" spans="1:31" s="11" customFormat="1" ht="29.25" customHeight="1">
      <c r="A93" s="172"/>
      <c r="B93" s="173"/>
      <c r="C93" s="174" t="s">
        <v>104</v>
      </c>
      <c r="D93" s="175" t="s">
        <v>56</v>
      </c>
      <c r="E93" s="175" t="s">
        <v>52</v>
      </c>
      <c r="F93" s="175" t="s">
        <v>53</v>
      </c>
      <c r="G93" s="175" t="s">
        <v>105</v>
      </c>
      <c r="H93" s="175" t="s">
        <v>106</v>
      </c>
      <c r="I93" s="175" t="s">
        <v>107</v>
      </c>
      <c r="J93" s="176" t="s">
        <v>86</v>
      </c>
      <c r="K93" s="177" t="s">
        <v>108</v>
      </c>
      <c r="L93" s="178"/>
      <c r="M93" s="91" t="s">
        <v>19</v>
      </c>
      <c r="N93" s="92" t="s">
        <v>41</v>
      </c>
      <c r="O93" s="92" t="s">
        <v>109</v>
      </c>
      <c r="P93" s="92" t="s">
        <v>110</v>
      </c>
      <c r="Q93" s="92" t="s">
        <v>111</v>
      </c>
      <c r="R93" s="92" t="s">
        <v>112</v>
      </c>
      <c r="S93" s="92" t="s">
        <v>113</v>
      </c>
      <c r="T93" s="93" t="s">
        <v>114</v>
      </c>
      <c r="U93" s="172"/>
      <c r="V93" s="172"/>
      <c r="W93" s="172"/>
      <c r="X93" s="172"/>
      <c r="Y93" s="172"/>
      <c r="Z93" s="172"/>
      <c r="AA93" s="172"/>
      <c r="AB93" s="172"/>
      <c r="AC93" s="172"/>
      <c r="AD93" s="172"/>
      <c r="AE93" s="172"/>
    </row>
    <row r="94" spans="1:63" s="2" customFormat="1" ht="22.8" customHeight="1">
      <c r="A94" s="37"/>
      <c r="B94" s="38"/>
      <c r="C94" s="98" t="s">
        <v>115</v>
      </c>
      <c r="D94" s="39"/>
      <c r="E94" s="39"/>
      <c r="F94" s="39"/>
      <c r="G94" s="39"/>
      <c r="H94" s="39"/>
      <c r="I94" s="39"/>
      <c r="J94" s="179">
        <f>BK94</f>
        <v>0</v>
      </c>
      <c r="K94" s="39"/>
      <c r="L94" s="43"/>
      <c r="M94" s="94"/>
      <c r="N94" s="180"/>
      <c r="O94" s="95"/>
      <c r="P94" s="181">
        <f>P95+P116+P146</f>
        <v>0</v>
      </c>
      <c r="Q94" s="95"/>
      <c r="R94" s="181">
        <f>R95+R116+R146</f>
        <v>4.434679999999999</v>
      </c>
      <c r="S94" s="95"/>
      <c r="T94" s="182">
        <f>T95+T116+T146</f>
        <v>0.8466999999999999</v>
      </c>
      <c r="U94" s="37"/>
      <c r="V94" s="37"/>
      <c r="W94" s="37"/>
      <c r="X94" s="37"/>
      <c r="Y94" s="37"/>
      <c r="Z94" s="37"/>
      <c r="AA94" s="37"/>
      <c r="AB94" s="37"/>
      <c r="AC94" s="37"/>
      <c r="AD94" s="37"/>
      <c r="AE94" s="37"/>
      <c r="AT94" s="16" t="s">
        <v>70</v>
      </c>
      <c r="AU94" s="16" t="s">
        <v>87</v>
      </c>
      <c r="BK94" s="183">
        <f>BK95+BK116+BK146</f>
        <v>0</v>
      </c>
    </row>
    <row r="95" spans="1:63" s="12" customFormat="1" ht="25.9" customHeight="1">
      <c r="A95" s="12"/>
      <c r="B95" s="184"/>
      <c r="C95" s="185"/>
      <c r="D95" s="186" t="s">
        <v>70</v>
      </c>
      <c r="E95" s="187" t="s">
        <v>116</v>
      </c>
      <c r="F95" s="187" t="s">
        <v>117</v>
      </c>
      <c r="G95" s="185"/>
      <c r="H95" s="185"/>
      <c r="I95" s="188"/>
      <c r="J95" s="189">
        <f>BK95</f>
        <v>0</v>
      </c>
      <c r="K95" s="185"/>
      <c r="L95" s="190"/>
      <c r="M95" s="191"/>
      <c r="N95" s="192"/>
      <c r="O95" s="192"/>
      <c r="P95" s="193">
        <f>P96+P99+P104+P108+P114</f>
        <v>0</v>
      </c>
      <c r="Q95" s="192"/>
      <c r="R95" s="193">
        <f>R96+R99+R104+R108+R114</f>
        <v>0</v>
      </c>
      <c r="S95" s="192"/>
      <c r="T95" s="194">
        <f>T96+T99+T104+T108+T114</f>
        <v>0.8099999999999999</v>
      </c>
      <c r="U95" s="12"/>
      <c r="V95" s="12"/>
      <c r="W95" s="12"/>
      <c r="X95" s="12"/>
      <c r="Y95" s="12"/>
      <c r="Z95" s="12"/>
      <c r="AA95" s="12"/>
      <c r="AB95" s="12"/>
      <c r="AC95" s="12"/>
      <c r="AD95" s="12"/>
      <c r="AE95" s="12"/>
      <c r="AR95" s="195" t="s">
        <v>78</v>
      </c>
      <c r="AT95" s="196" t="s">
        <v>70</v>
      </c>
      <c r="AU95" s="196" t="s">
        <v>71</v>
      </c>
      <c r="AY95" s="195" t="s">
        <v>118</v>
      </c>
      <c r="BK95" s="197">
        <f>BK96+BK99+BK104+BK108+BK114</f>
        <v>0</v>
      </c>
    </row>
    <row r="96" spans="1:63" s="12" customFormat="1" ht="22.8" customHeight="1">
      <c r="A96" s="12"/>
      <c r="B96" s="184"/>
      <c r="C96" s="185"/>
      <c r="D96" s="186" t="s">
        <v>70</v>
      </c>
      <c r="E96" s="198" t="s">
        <v>119</v>
      </c>
      <c r="F96" s="198" t="s">
        <v>120</v>
      </c>
      <c r="G96" s="185"/>
      <c r="H96" s="185"/>
      <c r="I96" s="188"/>
      <c r="J96" s="199">
        <f>BK96</f>
        <v>0</v>
      </c>
      <c r="K96" s="185"/>
      <c r="L96" s="190"/>
      <c r="M96" s="191"/>
      <c r="N96" s="192"/>
      <c r="O96" s="192"/>
      <c r="P96" s="193">
        <f>SUM(P97:P98)</f>
        <v>0</v>
      </c>
      <c r="Q96" s="192"/>
      <c r="R96" s="193">
        <f>SUM(R97:R98)</f>
        <v>0</v>
      </c>
      <c r="S96" s="192"/>
      <c r="T96" s="194">
        <f>SUM(T97:T98)</f>
        <v>0</v>
      </c>
      <c r="U96" s="12"/>
      <c r="V96" s="12"/>
      <c r="W96" s="12"/>
      <c r="X96" s="12"/>
      <c r="Y96" s="12"/>
      <c r="Z96" s="12"/>
      <c r="AA96" s="12"/>
      <c r="AB96" s="12"/>
      <c r="AC96" s="12"/>
      <c r="AD96" s="12"/>
      <c r="AE96" s="12"/>
      <c r="AR96" s="195" t="s">
        <v>78</v>
      </c>
      <c r="AT96" s="196" t="s">
        <v>70</v>
      </c>
      <c r="AU96" s="196" t="s">
        <v>78</v>
      </c>
      <c r="AY96" s="195" t="s">
        <v>118</v>
      </c>
      <c r="BK96" s="197">
        <f>SUM(BK97:BK98)</f>
        <v>0</v>
      </c>
    </row>
    <row r="97" spans="1:65" s="2" customFormat="1" ht="24.15" customHeight="1">
      <c r="A97" s="37"/>
      <c r="B97" s="38"/>
      <c r="C97" s="200" t="s">
        <v>78</v>
      </c>
      <c r="D97" s="200" t="s">
        <v>121</v>
      </c>
      <c r="E97" s="201" t="s">
        <v>122</v>
      </c>
      <c r="F97" s="202" t="s">
        <v>123</v>
      </c>
      <c r="G97" s="203" t="s">
        <v>124</v>
      </c>
      <c r="H97" s="204">
        <v>90</v>
      </c>
      <c r="I97" s="205"/>
      <c r="J97" s="206">
        <f>ROUND(I97*H97,2)</f>
        <v>0</v>
      </c>
      <c r="K97" s="207"/>
      <c r="L97" s="43"/>
      <c r="M97" s="208" t="s">
        <v>19</v>
      </c>
      <c r="N97" s="209" t="s">
        <v>42</v>
      </c>
      <c r="O97" s="83"/>
      <c r="P97" s="210">
        <f>O97*H97</f>
        <v>0</v>
      </c>
      <c r="Q97" s="210">
        <v>0</v>
      </c>
      <c r="R97" s="210">
        <f>Q97*H97</f>
        <v>0</v>
      </c>
      <c r="S97" s="210">
        <v>0</v>
      </c>
      <c r="T97" s="211">
        <f>S97*H97</f>
        <v>0</v>
      </c>
      <c r="U97" s="37"/>
      <c r="V97" s="37"/>
      <c r="W97" s="37"/>
      <c r="X97" s="37"/>
      <c r="Y97" s="37"/>
      <c r="Z97" s="37"/>
      <c r="AA97" s="37"/>
      <c r="AB97" s="37"/>
      <c r="AC97" s="37"/>
      <c r="AD97" s="37"/>
      <c r="AE97" s="37"/>
      <c r="AR97" s="212" t="s">
        <v>75</v>
      </c>
      <c r="AT97" s="212" t="s">
        <v>121</v>
      </c>
      <c r="AU97" s="212" t="s">
        <v>80</v>
      </c>
      <c r="AY97" s="16" t="s">
        <v>118</v>
      </c>
      <c r="BE97" s="213">
        <f>IF(N97="základní",J97,0)</f>
        <v>0</v>
      </c>
      <c r="BF97" s="213">
        <f>IF(N97="snížená",J97,0)</f>
        <v>0</v>
      </c>
      <c r="BG97" s="213">
        <f>IF(N97="zákl. přenesená",J97,0)</f>
        <v>0</v>
      </c>
      <c r="BH97" s="213">
        <f>IF(N97="sníž. přenesená",J97,0)</f>
        <v>0</v>
      </c>
      <c r="BI97" s="213">
        <f>IF(N97="nulová",J97,0)</f>
        <v>0</v>
      </c>
      <c r="BJ97" s="16" t="s">
        <v>78</v>
      </c>
      <c r="BK97" s="213">
        <f>ROUND(I97*H97,2)</f>
        <v>0</v>
      </c>
      <c r="BL97" s="16" t="s">
        <v>75</v>
      </c>
      <c r="BM97" s="212" t="s">
        <v>125</v>
      </c>
    </row>
    <row r="98" spans="1:47" s="2" customFormat="1" ht="12">
      <c r="A98" s="37"/>
      <c r="B98" s="38"/>
      <c r="C98" s="39"/>
      <c r="D98" s="214" t="s">
        <v>126</v>
      </c>
      <c r="E98" s="39"/>
      <c r="F98" s="215" t="s">
        <v>127</v>
      </c>
      <c r="G98" s="39"/>
      <c r="H98" s="39"/>
      <c r="I98" s="216"/>
      <c r="J98" s="39"/>
      <c r="K98" s="39"/>
      <c r="L98" s="43"/>
      <c r="M98" s="217"/>
      <c r="N98" s="218"/>
      <c r="O98" s="83"/>
      <c r="P98" s="83"/>
      <c r="Q98" s="83"/>
      <c r="R98" s="83"/>
      <c r="S98" s="83"/>
      <c r="T98" s="84"/>
      <c r="U98" s="37"/>
      <c r="V98" s="37"/>
      <c r="W98" s="37"/>
      <c r="X98" s="37"/>
      <c r="Y98" s="37"/>
      <c r="Z98" s="37"/>
      <c r="AA98" s="37"/>
      <c r="AB98" s="37"/>
      <c r="AC98" s="37"/>
      <c r="AD98" s="37"/>
      <c r="AE98" s="37"/>
      <c r="AT98" s="16" t="s">
        <v>126</v>
      </c>
      <c r="AU98" s="16" t="s">
        <v>80</v>
      </c>
    </row>
    <row r="99" spans="1:63" s="12" customFormat="1" ht="22.8" customHeight="1">
      <c r="A99" s="12"/>
      <c r="B99" s="184"/>
      <c r="C99" s="185"/>
      <c r="D99" s="186" t="s">
        <v>70</v>
      </c>
      <c r="E99" s="198" t="s">
        <v>128</v>
      </c>
      <c r="F99" s="198" t="s">
        <v>129</v>
      </c>
      <c r="G99" s="185"/>
      <c r="H99" s="185"/>
      <c r="I99" s="188"/>
      <c r="J99" s="199">
        <f>BK99</f>
        <v>0</v>
      </c>
      <c r="K99" s="185"/>
      <c r="L99" s="190"/>
      <c r="M99" s="191"/>
      <c r="N99" s="192"/>
      <c r="O99" s="192"/>
      <c r="P99" s="193">
        <f>SUM(P100:P103)</f>
        <v>0</v>
      </c>
      <c r="Q99" s="192"/>
      <c r="R99" s="193">
        <f>SUM(R100:R103)</f>
        <v>0</v>
      </c>
      <c r="S99" s="192"/>
      <c r="T99" s="194">
        <f>SUM(T100:T103)</f>
        <v>0.8099999999999999</v>
      </c>
      <c r="U99" s="12"/>
      <c r="V99" s="12"/>
      <c r="W99" s="12"/>
      <c r="X99" s="12"/>
      <c r="Y99" s="12"/>
      <c r="Z99" s="12"/>
      <c r="AA99" s="12"/>
      <c r="AB99" s="12"/>
      <c r="AC99" s="12"/>
      <c r="AD99" s="12"/>
      <c r="AE99" s="12"/>
      <c r="AR99" s="195" t="s">
        <v>78</v>
      </c>
      <c r="AT99" s="196" t="s">
        <v>70</v>
      </c>
      <c r="AU99" s="196" t="s">
        <v>78</v>
      </c>
      <c r="AY99" s="195" t="s">
        <v>118</v>
      </c>
      <c r="BK99" s="197">
        <f>SUM(BK100:BK103)</f>
        <v>0</v>
      </c>
    </row>
    <row r="100" spans="1:65" s="2" customFormat="1" ht="21.75" customHeight="1">
      <c r="A100" s="37"/>
      <c r="B100" s="38"/>
      <c r="C100" s="200" t="s">
        <v>80</v>
      </c>
      <c r="D100" s="200" t="s">
        <v>121</v>
      </c>
      <c r="E100" s="201" t="s">
        <v>130</v>
      </c>
      <c r="F100" s="202" t="s">
        <v>131</v>
      </c>
      <c r="G100" s="203" t="s">
        <v>124</v>
      </c>
      <c r="H100" s="204">
        <v>90</v>
      </c>
      <c r="I100" s="205"/>
      <c r="J100" s="206">
        <f>ROUND(I100*H100,2)</f>
        <v>0</v>
      </c>
      <c r="K100" s="207"/>
      <c r="L100" s="43"/>
      <c r="M100" s="208" t="s">
        <v>19</v>
      </c>
      <c r="N100" s="209" t="s">
        <v>42</v>
      </c>
      <c r="O100" s="83"/>
      <c r="P100" s="210">
        <f>O100*H100</f>
        <v>0</v>
      </c>
      <c r="Q100" s="210">
        <v>0</v>
      </c>
      <c r="R100" s="210">
        <f>Q100*H100</f>
        <v>0</v>
      </c>
      <c r="S100" s="210">
        <v>0.009</v>
      </c>
      <c r="T100" s="211">
        <f>S100*H100</f>
        <v>0.8099999999999999</v>
      </c>
      <c r="U100" s="37"/>
      <c r="V100" s="37"/>
      <c r="W100" s="37"/>
      <c r="X100" s="37"/>
      <c r="Y100" s="37"/>
      <c r="Z100" s="37"/>
      <c r="AA100" s="37"/>
      <c r="AB100" s="37"/>
      <c r="AC100" s="37"/>
      <c r="AD100" s="37"/>
      <c r="AE100" s="37"/>
      <c r="AR100" s="212" t="s">
        <v>75</v>
      </c>
      <c r="AT100" s="212" t="s">
        <v>121</v>
      </c>
      <c r="AU100" s="212" t="s">
        <v>80</v>
      </c>
      <c r="AY100" s="16" t="s">
        <v>118</v>
      </c>
      <c r="BE100" s="213">
        <f>IF(N100="základní",J100,0)</f>
        <v>0</v>
      </c>
      <c r="BF100" s="213">
        <f>IF(N100="snížená",J100,0)</f>
        <v>0</v>
      </c>
      <c r="BG100" s="213">
        <f>IF(N100="zákl. přenesená",J100,0)</f>
        <v>0</v>
      </c>
      <c r="BH100" s="213">
        <f>IF(N100="sníž. přenesená",J100,0)</f>
        <v>0</v>
      </c>
      <c r="BI100" s="213">
        <f>IF(N100="nulová",J100,0)</f>
        <v>0</v>
      </c>
      <c r="BJ100" s="16" t="s">
        <v>78</v>
      </c>
      <c r="BK100" s="213">
        <f>ROUND(I100*H100,2)</f>
        <v>0</v>
      </c>
      <c r="BL100" s="16" t="s">
        <v>75</v>
      </c>
      <c r="BM100" s="212" t="s">
        <v>132</v>
      </c>
    </row>
    <row r="101" spans="1:47" s="2" customFormat="1" ht="12">
      <c r="A101" s="37"/>
      <c r="B101" s="38"/>
      <c r="C101" s="39"/>
      <c r="D101" s="214" t="s">
        <v>126</v>
      </c>
      <c r="E101" s="39"/>
      <c r="F101" s="215" t="s">
        <v>133</v>
      </c>
      <c r="G101" s="39"/>
      <c r="H101" s="39"/>
      <c r="I101" s="216"/>
      <c r="J101" s="39"/>
      <c r="K101" s="39"/>
      <c r="L101" s="43"/>
      <c r="M101" s="217"/>
      <c r="N101" s="218"/>
      <c r="O101" s="83"/>
      <c r="P101" s="83"/>
      <c r="Q101" s="83"/>
      <c r="R101" s="83"/>
      <c r="S101" s="83"/>
      <c r="T101" s="84"/>
      <c r="U101" s="37"/>
      <c r="V101" s="37"/>
      <c r="W101" s="37"/>
      <c r="X101" s="37"/>
      <c r="Y101" s="37"/>
      <c r="Z101" s="37"/>
      <c r="AA101" s="37"/>
      <c r="AB101" s="37"/>
      <c r="AC101" s="37"/>
      <c r="AD101" s="37"/>
      <c r="AE101" s="37"/>
      <c r="AT101" s="16" t="s">
        <v>126</v>
      </c>
      <c r="AU101" s="16" t="s">
        <v>80</v>
      </c>
    </row>
    <row r="102" spans="1:65" s="2" customFormat="1" ht="16.5" customHeight="1">
      <c r="A102" s="37"/>
      <c r="B102" s="38"/>
      <c r="C102" s="200" t="s">
        <v>119</v>
      </c>
      <c r="D102" s="200" t="s">
        <v>121</v>
      </c>
      <c r="E102" s="201" t="s">
        <v>134</v>
      </c>
      <c r="F102" s="202" t="s">
        <v>135</v>
      </c>
      <c r="G102" s="203" t="s">
        <v>124</v>
      </c>
      <c r="H102" s="204">
        <v>50</v>
      </c>
      <c r="I102" s="205"/>
      <c r="J102" s="206">
        <f>ROUND(I102*H102,2)</f>
        <v>0</v>
      </c>
      <c r="K102" s="207"/>
      <c r="L102" s="43"/>
      <c r="M102" s="208" t="s">
        <v>19</v>
      </c>
      <c r="N102" s="209" t="s">
        <v>42</v>
      </c>
      <c r="O102" s="83"/>
      <c r="P102" s="210">
        <f>O102*H102</f>
        <v>0</v>
      </c>
      <c r="Q102" s="210">
        <v>0</v>
      </c>
      <c r="R102" s="210">
        <f>Q102*H102</f>
        <v>0</v>
      </c>
      <c r="S102" s="210">
        <v>0</v>
      </c>
      <c r="T102" s="211">
        <f>S102*H102</f>
        <v>0</v>
      </c>
      <c r="U102" s="37"/>
      <c r="V102" s="37"/>
      <c r="W102" s="37"/>
      <c r="X102" s="37"/>
      <c r="Y102" s="37"/>
      <c r="Z102" s="37"/>
      <c r="AA102" s="37"/>
      <c r="AB102" s="37"/>
      <c r="AC102" s="37"/>
      <c r="AD102" s="37"/>
      <c r="AE102" s="37"/>
      <c r="AR102" s="212" t="s">
        <v>75</v>
      </c>
      <c r="AT102" s="212" t="s">
        <v>121</v>
      </c>
      <c r="AU102" s="212" t="s">
        <v>80</v>
      </c>
      <c r="AY102" s="16" t="s">
        <v>118</v>
      </c>
      <c r="BE102" s="213">
        <f>IF(N102="základní",J102,0)</f>
        <v>0</v>
      </c>
      <c r="BF102" s="213">
        <f>IF(N102="snížená",J102,0)</f>
        <v>0</v>
      </c>
      <c r="BG102" s="213">
        <f>IF(N102="zákl. přenesená",J102,0)</f>
        <v>0</v>
      </c>
      <c r="BH102" s="213">
        <f>IF(N102="sníž. přenesená",J102,0)</f>
        <v>0</v>
      </c>
      <c r="BI102" s="213">
        <f>IF(N102="nulová",J102,0)</f>
        <v>0</v>
      </c>
      <c r="BJ102" s="16" t="s">
        <v>78</v>
      </c>
      <c r="BK102" s="213">
        <f>ROUND(I102*H102,2)</f>
        <v>0</v>
      </c>
      <c r="BL102" s="16" t="s">
        <v>75</v>
      </c>
      <c r="BM102" s="212" t="s">
        <v>136</v>
      </c>
    </row>
    <row r="103" spans="1:65" s="2" customFormat="1" ht="16.5" customHeight="1">
      <c r="A103" s="37"/>
      <c r="B103" s="38"/>
      <c r="C103" s="200" t="s">
        <v>75</v>
      </c>
      <c r="D103" s="200" t="s">
        <v>121</v>
      </c>
      <c r="E103" s="201" t="s">
        <v>137</v>
      </c>
      <c r="F103" s="202" t="s">
        <v>138</v>
      </c>
      <c r="G103" s="203" t="s">
        <v>124</v>
      </c>
      <c r="H103" s="204">
        <v>50</v>
      </c>
      <c r="I103" s="205"/>
      <c r="J103" s="206">
        <f>ROUND(I103*H103,2)</f>
        <v>0</v>
      </c>
      <c r="K103" s="207"/>
      <c r="L103" s="43"/>
      <c r="M103" s="208" t="s">
        <v>19</v>
      </c>
      <c r="N103" s="209" t="s">
        <v>42</v>
      </c>
      <c r="O103" s="83"/>
      <c r="P103" s="210">
        <f>O103*H103</f>
        <v>0</v>
      </c>
      <c r="Q103" s="210">
        <v>0</v>
      </c>
      <c r="R103" s="210">
        <f>Q103*H103</f>
        <v>0</v>
      </c>
      <c r="S103" s="210">
        <v>0</v>
      </c>
      <c r="T103" s="211">
        <f>S103*H103</f>
        <v>0</v>
      </c>
      <c r="U103" s="37"/>
      <c r="V103" s="37"/>
      <c r="W103" s="37"/>
      <c r="X103" s="37"/>
      <c r="Y103" s="37"/>
      <c r="Z103" s="37"/>
      <c r="AA103" s="37"/>
      <c r="AB103" s="37"/>
      <c r="AC103" s="37"/>
      <c r="AD103" s="37"/>
      <c r="AE103" s="37"/>
      <c r="AR103" s="212" t="s">
        <v>75</v>
      </c>
      <c r="AT103" s="212" t="s">
        <v>121</v>
      </c>
      <c r="AU103" s="212" t="s">
        <v>80</v>
      </c>
      <c r="AY103" s="16" t="s">
        <v>118</v>
      </c>
      <c r="BE103" s="213">
        <f>IF(N103="základní",J103,0)</f>
        <v>0</v>
      </c>
      <c r="BF103" s="213">
        <f>IF(N103="snížená",J103,0)</f>
        <v>0</v>
      </c>
      <c r="BG103" s="213">
        <f>IF(N103="zákl. přenesená",J103,0)</f>
        <v>0</v>
      </c>
      <c r="BH103" s="213">
        <f>IF(N103="sníž. přenesená",J103,0)</f>
        <v>0</v>
      </c>
      <c r="BI103" s="213">
        <f>IF(N103="nulová",J103,0)</f>
        <v>0</v>
      </c>
      <c r="BJ103" s="16" t="s">
        <v>78</v>
      </c>
      <c r="BK103" s="213">
        <f>ROUND(I103*H103,2)</f>
        <v>0</v>
      </c>
      <c r="BL103" s="16" t="s">
        <v>75</v>
      </c>
      <c r="BM103" s="212" t="s">
        <v>139</v>
      </c>
    </row>
    <row r="104" spans="1:63" s="12" customFormat="1" ht="22.8" customHeight="1">
      <c r="A104" s="12"/>
      <c r="B104" s="184"/>
      <c r="C104" s="185"/>
      <c r="D104" s="186" t="s">
        <v>70</v>
      </c>
      <c r="E104" s="198" t="s">
        <v>140</v>
      </c>
      <c r="F104" s="198" t="s">
        <v>141</v>
      </c>
      <c r="G104" s="185"/>
      <c r="H104" s="185"/>
      <c r="I104" s="188"/>
      <c r="J104" s="199">
        <f>BK104</f>
        <v>0</v>
      </c>
      <c r="K104" s="185"/>
      <c r="L104" s="190"/>
      <c r="M104" s="191"/>
      <c r="N104" s="192"/>
      <c r="O104" s="192"/>
      <c r="P104" s="193">
        <f>SUM(P105:P107)</f>
        <v>0</v>
      </c>
      <c r="Q104" s="192"/>
      <c r="R104" s="193">
        <f>SUM(R105:R107)</f>
        <v>0</v>
      </c>
      <c r="S104" s="192"/>
      <c r="T104" s="194">
        <f>SUM(T105:T107)</f>
        <v>0</v>
      </c>
      <c r="U104" s="12"/>
      <c r="V104" s="12"/>
      <c r="W104" s="12"/>
      <c r="X104" s="12"/>
      <c r="Y104" s="12"/>
      <c r="Z104" s="12"/>
      <c r="AA104" s="12"/>
      <c r="AB104" s="12"/>
      <c r="AC104" s="12"/>
      <c r="AD104" s="12"/>
      <c r="AE104" s="12"/>
      <c r="AR104" s="195" t="s">
        <v>78</v>
      </c>
      <c r="AT104" s="196" t="s">
        <v>70</v>
      </c>
      <c r="AU104" s="196" t="s">
        <v>78</v>
      </c>
      <c r="AY104" s="195" t="s">
        <v>118</v>
      </c>
      <c r="BK104" s="197">
        <f>SUM(BK105:BK107)</f>
        <v>0</v>
      </c>
    </row>
    <row r="105" spans="1:65" s="2" customFormat="1" ht="21.75" customHeight="1">
      <c r="A105" s="37"/>
      <c r="B105" s="38"/>
      <c r="C105" s="200" t="s">
        <v>142</v>
      </c>
      <c r="D105" s="200" t="s">
        <v>121</v>
      </c>
      <c r="E105" s="201" t="s">
        <v>143</v>
      </c>
      <c r="F105" s="202" t="s">
        <v>144</v>
      </c>
      <c r="G105" s="203" t="s">
        <v>124</v>
      </c>
      <c r="H105" s="204">
        <v>300</v>
      </c>
      <c r="I105" s="205"/>
      <c r="J105" s="206">
        <f>ROUND(I105*H105,2)</f>
        <v>0</v>
      </c>
      <c r="K105" s="207"/>
      <c r="L105" s="43"/>
      <c r="M105" s="208" t="s">
        <v>19</v>
      </c>
      <c r="N105" s="209" t="s">
        <v>42</v>
      </c>
      <c r="O105" s="83"/>
      <c r="P105" s="210">
        <f>O105*H105</f>
        <v>0</v>
      </c>
      <c r="Q105" s="210">
        <v>0</v>
      </c>
      <c r="R105" s="210">
        <f>Q105*H105</f>
        <v>0</v>
      </c>
      <c r="S105" s="210">
        <v>0</v>
      </c>
      <c r="T105" s="211">
        <f>S105*H105</f>
        <v>0</v>
      </c>
      <c r="U105" s="37"/>
      <c r="V105" s="37"/>
      <c r="W105" s="37"/>
      <c r="X105" s="37"/>
      <c r="Y105" s="37"/>
      <c r="Z105" s="37"/>
      <c r="AA105" s="37"/>
      <c r="AB105" s="37"/>
      <c r="AC105" s="37"/>
      <c r="AD105" s="37"/>
      <c r="AE105" s="37"/>
      <c r="AR105" s="212" t="s">
        <v>75</v>
      </c>
      <c r="AT105" s="212" t="s">
        <v>121</v>
      </c>
      <c r="AU105" s="212" t="s">
        <v>80</v>
      </c>
      <c r="AY105" s="16" t="s">
        <v>118</v>
      </c>
      <c r="BE105" s="213">
        <f>IF(N105="základní",J105,0)</f>
        <v>0</v>
      </c>
      <c r="BF105" s="213">
        <f>IF(N105="snížená",J105,0)</f>
        <v>0</v>
      </c>
      <c r="BG105" s="213">
        <f>IF(N105="zákl. přenesená",J105,0)</f>
        <v>0</v>
      </c>
      <c r="BH105" s="213">
        <f>IF(N105="sníž. přenesená",J105,0)</f>
        <v>0</v>
      </c>
      <c r="BI105" s="213">
        <f>IF(N105="nulová",J105,0)</f>
        <v>0</v>
      </c>
      <c r="BJ105" s="16" t="s">
        <v>78</v>
      </c>
      <c r="BK105" s="213">
        <f>ROUND(I105*H105,2)</f>
        <v>0</v>
      </c>
      <c r="BL105" s="16" t="s">
        <v>75</v>
      </c>
      <c r="BM105" s="212" t="s">
        <v>8</v>
      </c>
    </row>
    <row r="106" spans="1:65" s="2" customFormat="1" ht="21.75" customHeight="1">
      <c r="A106" s="37"/>
      <c r="B106" s="38"/>
      <c r="C106" s="200" t="s">
        <v>145</v>
      </c>
      <c r="D106" s="200" t="s">
        <v>121</v>
      </c>
      <c r="E106" s="201" t="s">
        <v>146</v>
      </c>
      <c r="F106" s="202" t="s">
        <v>147</v>
      </c>
      <c r="G106" s="203" t="s">
        <v>124</v>
      </c>
      <c r="H106" s="204">
        <v>18000</v>
      </c>
      <c r="I106" s="205"/>
      <c r="J106" s="206">
        <f>ROUND(I106*H106,2)</f>
        <v>0</v>
      </c>
      <c r="K106" s="207"/>
      <c r="L106" s="43"/>
      <c r="M106" s="208" t="s">
        <v>19</v>
      </c>
      <c r="N106" s="209" t="s">
        <v>42</v>
      </c>
      <c r="O106" s="83"/>
      <c r="P106" s="210">
        <f>O106*H106</f>
        <v>0</v>
      </c>
      <c r="Q106" s="210">
        <v>0</v>
      </c>
      <c r="R106" s="210">
        <f>Q106*H106</f>
        <v>0</v>
      </c>
      <c r="S106" s="210">
        <v>0</v>
      </c>
      <c r="T106" s="211">
        <f>S106*H106</f>
        <v>0</v>
      </c>
      <c r="U106" s="37"/>
      <c r="V106" s="37"/>
      <c r="W106" s="37"/>
      <c r="X106" s="37"/>
      <c r="Y106" s="37"/>
      <c r="Z106" s="37"/>
      <c r="AA106" s="37"/>
      <c r="AB106" s="37"/>
      <c r="AC106" s="37"/>
      <c r="AD106" s="37"/>
      <c r="AE106" s="37"/>
      <c r="AR106" s="212" t="s">
        <v>75</v>
      </c>
      <c r="AT106" s="212" t="s">
        <v>121</v>
      </c>
      <c r="AU106" s="212" t="s">
        <v>80</v>
      </c>
      <c r="AY106" s="16" t="s">
        <v>118</v>
      </c>
      <c r="BE106" s="213">
        <f>IF(N106="základní",J106,0)</f>
        <v>0</v>
      </c>
      <c r="BF106" s="213">
        <f>IF(N106="snížená",J106,0)</f>
        <v>0</v>
      </c>
      <c r="BG106" s="213">
        <f>IF(N106="zákl. přenesená",J106,0)</f>
        <v>0</v>
      </c>
      <c r="BH106" s="213">
        <f>IF(N106="sníž. přenesená",J106,0)</f>
        <v>0</v>
      </c>
      <c r="BI106" s="213">
        <f>IF(N106="nulová",J106,0)</f>
        <v>0</v>
      </c>
      <c r="BJ106" s="16" t="s">
        <v>78</v>
      </c>
      <c r="BK106" s="213">
        <f>ROUND(I106*H106,2)</f>
        <v>0</v>
      </c>
      <c r="BL106" s="16" t="s">
        <v>75</v>
      </c>
      <c r="BM106" s="212" t="s">
        <v>148</v>
      </c>
    </row>
    <row r="107" spans="1:65" s="2" customFormat="1" ht="21.75" customHeight="1">
      <c r="A107" s="37"/>
      <c r="B107" s="38"/>
      <c r="C107" s="200" t="s">
        <v>149</v>
      </c>
      <c r="D107" s="200" t="s">
        <v>121</v>
      </c>
      <c r="E107" s="201" t="s">
        <v>150</v>
      </c>
      <c r="F107" s="202" t="s">
        <v>151</v>
      </c>
      <c r="G107" s="203" t="s">
        <v>124</v>
      </c>
      <c r="H107" s="204">
        <v>300</v>
      </c>
      <c r="I107" s="205"/>
      <c r="J107" s="206">
        <f>ROUND(I107*H107,2)</f>
        <v>0</v>
      </c>
      <c r="K107" s="207"/>
      <c r="L107" s="43"/>
      <c r="M107" s="208" t="s">
        <v>19</v>
      </c>
      <c r="N107" s="209" t="s">
        <v>42</v>
      </c>
      <c r="O107" s="83"/>
      <c r="P107" s="210">
        <f>O107*H107</f>
        <v>0</v>
      </c>
      <c r="Q107" s="210">
        <v>0</v>
      </c>
      <c r="R107" s="210">
        <f>Q107*H107</f>
        <v>0</v>
      </c>
      <c r="S107" s="210">
        <v>0</v>
      </c>
      <c r="T107" s="211">
        <f>S107*H107</f>
        <v>0</v>
      </c>
      <c r="U107" s="37"/>
      <c r="V107" s="37"/>
      <c r="W107" s="37"/>
      <c r="X107" s="37"/>
      <c r="Y107" s="37"/>
      <c r="Z107" s="37"/>
      <c r="AA107" s="37"/>
      <c r="AB107" s="37"/>
      <c r="AC107" s="37"/>
      <c r="AD107" s="37"/>
      <c r="AE107" s="37"/>
      <c r="AR107" s="212" t="s">
        <v>75</v>
      </c>
      <c r="AT107" s="212" t="s">
        <v>121</v>
      </c>
      <c r="AU107" s="212" t="s">
        <v>80</v>
      </c>
      <c r="AY107" s="16" t="s">
        <v>118</v>
      </c>
      <c r="BE107" s="213">
        <f>IF(N107="základní",J107,0)</f>
        <v>0</v>
      </c>
      <c r="BF107" s="213">
        <f>IF(N107="snížená",J107,0)</f>
        <v>0</v>
      </c>
      <c r="BG107" s="213">
        <f>IF(N107="zákl. přenesená",J107,0)</f>
        <v>0</v>
      </c>
      <c r="BH107" s="213">
        <f>IF(N107="sníž. přenesená",J107,0)</f>
        <v>0</v>
      </c>
      <c r="BI107" s="213">
        <f>IF(N107="nulová",J107,0)</f>
        <v>0</v>
      </c>
      <c r="BJ107" s="16" t="s">
        <v>78</v>
      </c>
      <c r="BK107" s="213">
        <f>ROUND(I107*H107,2)</f>
        <v>0</v>
      </c>
      <c r="BL107" s="16" t="s">
        <v>75</v>
      </c>
      <c r="BM107" s="212" t="s">
        <v>152</v>
      </c>
    </row>
    <row r="108" spans="1:63" s="12" customFormat="1" ht="22.8" customHeight="1">
      <c r="A108" s="12"/>
      <c r="B108" s="184"/>
      <c r="C108" s="185"/>
      <c r="D108" s="186" t="s">
        <v>70</v>
      </c>
      <c r="E108" s="198" t="s">
        <v>153</v>
      </c>
      <c r="F108" s="198" t="s">
        <v>154</v>
      </c>
      <c r="G108" s="185"/>
      <c r="H108" s="185"/>
      <c r="I108" s="188"/>
      <c r="J108" s="199">
        <f>BK108</f>
        <v>0</v>
      </c>
      <c r="K108" s="185"/>
      <c r="L108" s="190"/>
      <c r="M108" s="191"/>
      <c r="N108" s="192"/>
      <c r="O108" s="192"/>
      <c r="P108" s="193">
        <f>SUM(P109:P113)</f>
        <v>0</v>
      </c>
      <c r="Q108" s="192"/>
      <c r="R108" s="193">
        <f>SUM(R109:R113)</f>
        <v>0</v>
      </c>
      <c r="S108" s="192"/>
      <c r="T108" s="194">
        <f>SUM(T109:T113)</f>
        <v>0</v>
      </c>
      <c r="U108" s="12"/>
      <c r="V108" s="12"/>
      <c r="W108" s="12"/>
      <c r="X108" s="12"/>
      <c r="Y108" s="12"/>
      <c r="Z108" s="12"/>
      <c r="AA108" s="12"/>
      <c r="AB108" s="12"/>
      <c r="AC108" s="12"/>
      <c r="AD108" s="12"/>
      <c r="AE108" s="12"/>
      <c r="AR108" s="195" t="s">
        <v>78</v>
      </c>
      <c r="AT108" s="196" t="s">
        <v>70</v>
      </c>
      <c r="AU108" s="196" t="s">
        <v>78</v>
      </c>
      <c r="AY108" s="195" t="s">
        <v>118</v>
      </c>
      <c r="BK108" s="197">
        <f>SUM(BK109:BK113)</f>
        <v>0</v>
      </c>
    </row>
    <row r="109" spans="1:65" s="2" customFormat="1" ht="16.5" customHeight="1">
      <c r="A109" s="37"/>
      <c r="B109" s="38"/>
      <c r="C109" s="200" t="s">
        <v>136</v>
      </c>
      <c r="D109" s="200" t="s">
        <v>121</v>
      </c>
      <c r="E109" s="201" t="s">
        <v>155</v>
      </c>
      <c r="F109" s="202" t="s">
        <v>156</v>
      </c>
      <c r="G109" s="203" t="s">
        <v>157</v>
      </c>
      <c r="H109" s="204">
        <v>0.81</v>
      </c>
      <c r="I109" s="205"/>
      <c r="J109" s="206">
        <f>ROUND(I109*H109,2)</f>
        <v>0</v>
      </c>
      <c r="K109" s="207"/>
      <c r="L109" s="43"/>
      <c r="M109" s="208" t="s">
        <v>19</v>
      </c>
      <c r="N109" s="209" t="s">
        <v>42</v>
      </c>
      <c r="O109" s="83"/>
      <c r="P109" s="210">
        <f>O109*H109</f>
        <v>0</v>
      </c>
      <c r="Q109" s="210">
        <v>0</v>
      </c>
      <c r="R109" s="210">
        <f>Q109*H109</f>
        <v>0</v>
      </c>
      <c r="S109" s="210">
        <v>0</v>
      </c>
      <c r="T109" s="211">
        <f>S109*H109</f>
        <v>0</v>
      </c>
      <c r="U109" s="37"/>
      <c r="V109" s="37"/>
      <c r="W109" s="37"/>
      <c r="X109" s="37"/>
      <c r="Y109" s="37"/>
      <c r="Z109" s="37"/>
      <c r="AA109" s="37"/>
      <c r="AB109" s="37"/>
      <c r="AC109" s="37"/>
      <c r="AD109" s="37"/>
      <c r="AE109" s="37"/>
      <c r="AR109" s="212" t="s">
        <v>75</v>
      </c>
      <c r="AT109" s="212" t="s">
        <v>121</v>
      </c>
      <c r="AU109" s="212" t="s">
        <v>80</v>
      </c>
      <c r="AY109" s="16" t="s">
        <v>118</v>
      </c>
      <c r="BE109" s="213">
        <f>IF(N109="základní",J109,0)</f>
        <v>0</v>
      </c>
      <c r="BF109" s="213">
        <f>IF(N109="snížená",J109,0)</f>
        <v>0</v>
      </c>
      <c r="BG109" s="213">
        <f>IF(N109="zákl. přenesená",J109,0)</f>
        <v>0</v>
      </c>
      <c r="BH109" s="213">
        <f>IF(N109="sníž. přenesená",J109,0)</f>
        <v>0</v>
      </c>
      <c r="BI109" s="213">
        <f>IF(N109="nulová",J109,0)</f>
        <v>0</v>
      </c>
      <c r="BJ109" s="16" t="s">
        <v>78</v>
      </c>
      <c r="BK109" s="213">
        <f>ROUND(I109*H109,2)</f>
        <v>0</v>
      </c>
      <c r="BL109" s="16" t="s">
        <v>75</v>
      </c>
      <c r="BM109" s="212" t="s">
        <v>158</v>
      </c>
    </row>
    <row r="110" spans="1:65" s="2" customFormat="1" ht="16.5" customHeight="1">
      <c r="A110" s="37"/>
      <c r="B110" s="38"/>
      <c r="C110" s="200" t="s">
        <v>128</v>
      </c>
      <c r="D110" s="200" t="s">
        <v>121</v>
      </c>
      <c r="E110" s="201" t="s">
        <v>159</v>
      </c>
      <c r="F110" s="202" t="s">
        <v>160</v>
      </c>
      <c r="G110" s="203" t="s">
        <v>157</v>
      </c>
      <c r="H110" s="204">
        <v>0.81</v>
      </c>
      <c r="I110" s="205"/>
      <c r="J110" s="206">
        <f>ROUND(I110*H110,2)</f>
        <v>0</v>
      </c>
      <c r="K110" s="207"/>
      <c r="L110" s="43"/>
      <c r="M110" s="208" t="s">
        <v>19</v>
      </c>
      <c r="N110" s="209" t="s">
        <v>42</v>
      </c>
      <c r="O110" s="83"/>
      <c r="P110" s="210">
        <f>O110*H110</f>
        <v>0</v>
      </c>
      <c r="Q110" s="210">
        <v>0</v>
      </c>
      <c r="R110" s="210">
        <f>Q110*H110</f>
        <v>0</v>
      </c>
      <c r="S110" s="210">
        <v>0</v>
      </c>
      <c r="T110" s="211">
        <f>S110*H110</f>
        <v>0</v>
      </c>
      <c r="U110" s="37"/>
      <c r="V110" s="37"/>
      <c r="W110" s="37"/>
      <c r="X110" s="37"/>
      <c r="Y110" s="37"/>
      <c r="Z110" s="37"/>
      <c r="AA110" s="37"/>
      <c r="AB110" s="37"/>
      <c r="AC110" s="37"/>
      <c r="AD110" s="37"/>
      <c r="AE110" s="37"/>
      <c r="AR110" s="212" t="s">
        <v>75</v>
      </c>
      <c r="AT110" s="212" t="s">
        <v>121</v>
      </c>
      <c r="AU110" s="212" t="s">
        <v>80</v>
      </c>
      <c r="AY110" s="16" t="s">
        <v>118</v>
      </c>
      <c r="BE110" s="213">
        <f>IF(N110="základní",J110,0)</f>
        <v>0</v>
      </c>
      <c r="BF110" s="213">
        <f>IF(N110="snížená",J110,0)</f>
        <v>0</v>
      </c>
      <c r="BG110" s="213">
        <f>IF(N110="zákl. přenesená",J110,0)</f>
        <v>0</v>
      </c>
      <c r="BH110" s="213">
        <f>IF(N110="sníž. přenesená",J110,0)</f>
        <v>0</v>
      </c>
      <c r="BI110" s="213">
        <f>IF(N110="nulová",J110,0)</f>
        <v>0</v>
      </c>
      <c r="BJ110" s="16" t="s">
        <v>78</v>
      </c>
      <c r="BK110" s="213">
        <f>ROUND(I110*H110,2)</f>
        <v>0</v>
      </c>
      <c r="BL110" s="16" t="s">
        <v>75</v>
      </c>
      <c r="BM110" s="212" t="s">
        <v>161</v>
      </c>
    </row>
    <row r="111" spans="1:65" s="2" customFormat="1" ht="16.5" customHeight="1">
      <c r="A111" s="37"/>
      <c r="B111" s="38"/>
      <c r="C111" s="200" t="s">
        <v>139</v>
      </c>
      <c r="D111" s="200" t="s">
        <v>121</v>
      </c>
      <c r="E111" s="201" t="s">
        <v>162</v>
      </c>
      <c r="F111" s="202" t="s">
        <v>163</v>
      </c>
      <c r="G111" s="203" t="s">
        <v>157</v>
      </c>
      <c r="H111" s="204">
        <v>0.81</v>
      </c>
      <c r="I111" s="205"/>
      <c r="J111" s="206">
        <f>ROUND(I111*H111,2)</f>
        <v>0</v>
      </c>
      <c r="K111" s="207"/>
      <c r="L111" s="43"/>
      <c r="M111" s="208" t="s">
        <v>19</v>
      </c>
      <c r="N111" s="209" t="s">
        <v>42</v>
      </c>
      <c r="O111" s="83"/>
      <c r="P111" s="210">
        <f>O111*H111</f>
        <v>0</v>
      </c>
      <c r="Q111" s="210">
        <v>0</v>
      </c>
      <c r="R111" s="210">
        <f>Q111*H111</f>
        <v>0</v>
      </c>
      <c r="S111" s="210">
        <v>0</v>
      </c>
      <c r="T111" s="211">
        <f>S111*H111</f>
        <v>0</v>
      </c>
      <c r="U111" s="37"/>
      <c r="V111" s="37"/>
      <c r="W111" s="37"/>
      <c r="X111" s="37"/>
      <c r="Y111" s="37"/>
      <c r="Z111" s="37"/>
      <c r="AA111" s="37"/>
      <c r="AB111" s="37"/>
      <c r="AC111" s="37"/>
      <c r="AD111" s="37"/>
      <c r="AE111" s="37"/>
      <c r="AR111" s="212" t="s">
        <v>75</v>
      </c>
      <c r="AT111" s="212" t="s">
        <v>121</v>
      </c>
      <c r="AU111" s="212" t="s">
        <v>80</v>
      </c>
      <c r="AY111" s="16" t="s">
        <v>118</v>
      </c>
      <c r="BE111" s="213">
        <f>IF(N111="základní",J111,0)</f>
        <v>0</v>
      </c>
      <c r="BF111" s="213">
        <f>IF(N111="snížená",J111,0)</f>
        <v>0</v>
      </c>
      <c r="BG111" s="213">
        <f>IF(N111="zákl. přenesená",J111,0)</f>
        <v>0</v>
      </c>
      <c r="BH111" s="213">
        <f>IF(N111="sníž. přenesená",J111,0)</f>
        <v>0</v>
      </c>
      <c r="BI111" s="213">
        <f>IF(N111="nulová",J111,0)</f>
        <v>0</v>
      </c>
      <c r="BJ111" s="16" t="s">
        <v>78</v>
      </c>
      <c r="BK111" s="213">
        <f>ROUND(I111*H111,2)</f>
        <v>0</v>
      </c>
      <c r="BL111" s="16" t="s">
        <v>75</v>
      </c>
      <c r="BM111" s="212" t="s">
        <v>164</v>
      </c>
    </row>
    <row r="112" spans="1:65" s="2" customFormat="1" ht="16.5" customHeight="1">
      <c r="A112" s="37"/>
      <c r="B112" s="38"/>
      <c r="C112" s="200" t="s">
        <v>165</v>
      </c>
      <c r="D112" s="200" t="s">
        <v>121</v>
      </c>
      <c r="E112" s="201" t="s">
        <v>166</v>
      </c>
      <c r="F112" s="202" t="s">
        <v>167</v>
      </c>
      <c r="G112" s="203" t="s">
        <v>157</v>
      </c>
      <c r="H112" s="204">
        <v>0.81</v>
      </c>
      <c r="I112" s="205"/>
      <c r="J112" s="206">
        <f>ROUND(I112*H112,2)</f>
        <v>0</v>
      </c>
      <c r="K112" s="207"/>
      <c r="L112" s="43"/>
      <c r="M112" s="208" t="s">
        <v>19</v>
      </c>
      <c r="N112" s="209" t="s">
        <v>42</v>
      </c>
      <c r="O112" s="83"/>
      <c r="P112" s="210">
        <f>O112*H112</f>
        <v>0</v>
      </c>
      <c r="Q112" s="210">
        <v>0</v>
      </c>
      <c r="R112" s="210">
        <f>Q112*H112</f>
        <v>0</v>
      </c>
      <c r="S112" s="210">
        <v>0</v>
      </c>
      <c r="T112" s="211">
        <f>S112*H112</f>
        <v>0</v>
      </c>
      <c r="U112" s="37"/>
      <c r="V112" s="37"/>
      <c r="W112" s="37"/>
      <c r="X112" s="37"/>
      <c r="Y112" s="37"/>
      <c r="Z112" s="37"/>
      <c r="AA112" s="37"/>
      <c r="AB112" s="37"/>
      <c r="AC112" s="37"/>
      <c r="AD112" s="37"/>
      <c r="AE112" s="37"/>
      <c r="AR112" s="212" t="s">
        <v>75</v>
      </c>
      <c r="AT112" s="212" t="s">
        <v>121</v>
      </c>
      <c r="AU112" s="212" t="s">
        <v>80</v>
      </c>
      <c r="AY112" s="16" t="s">
        <v>118</v>
      </c>
      <c r="BE112" s="213">
        <f>IF(N112="základní",J112,0)</f>
        <v>0</v>
      </c>
      <c r="BF112" s="213">
        <f>IF(N112="snížená",J112,0)</f>
        <v>0</v>
      </c>
      <c r="BG112" s="213">
        <f>IF(N112="zákl. přenesená",J112,0)</f>
        <v>0</v>
      </c>
      <c r="BH112" s="213">
        <f>IF(N112="sníž. přenesená",J112,0)</f>
        <v>0</v>
      </c>
      <c r="BI112" s="213">
        <f>IF(N112="nulová",J112,0)</f>
        <v>0</v>
      </c>
      <c r="BJ112" s="16" t="s">
        <v>78</v>
      </c>
      <c r="BK112" s="213">
        <f>ROUND(I112*H112,2)</f>
        <v>0</v>
      </c>
      <c r="BL112" s="16" t="s">
        <v>75</v>
      </c>
      <c r="BM112" s="212" t="s">
        <v>168</v>
      </c>
    </row>
    <row r="113" spans="1:65" s="2" customFormat="1" ht="37.8" customHeight="1">
      <c r="A113" s="37"/>
      <c r="B113" s="38"/>
      <c r="C113" s="200" t="s">
        <v>8</v>
      </c>
      <c r="D113" s="200" t="s">
        <v>121</v>
      </c>
      <c r="E113" s="201" t="s">
        <v>169</v>
      </c>
      <c r="F113" s="202" t="s">
        <v>170</v>
      </c>
      <c r="G113" s="203" t="s">
        <v>157</v>
      </c>
      <c r="H113" s="204">
        <v>0.81</v>
      </c>
      <c r="I113" s="205"/>
      <c r="J113" s="206">
        <f>ROUND(I113*H113,2)</f>
        <v>0</v>
      </c>
      <c r="K113" s="207"/>
      <c r="L113" s="43"/>
      <c r="M113" s="208" t="s">
        <v>19</v>
      </c>
      <c r="N113" s="209" t="s">
        <v>42</v>
      </c>
      <c r="O113" s="83"/>
      <c r="P113" s="210">
        <f>O113*H113</f>
        <v>0</v>
      </c>
      <c r="Q113" s="210">
        <v>0</v>
      </c>
      <c r="R113" s="210">
        <f>Q113*H113</f>
        <v>0</v>
      </c>
      <c r="S113" s="210">
        <v>0</v>
      </c>
      <c r="T113" s="211">
        <f>S113*H113</f>
        <v>0</v>
      </c>
      <c r="U113" s="37"/>
      <c r="V113" s="37"/>
      <c r="W113" s="37"/>
      <c r="X113" s="37"/>
      <c r="Y113" s="37"/>
      <c r="Z113" s="37"/>
      <c r="AA113" s="37"/>
      <c r="AB113" s="37"/>
      <c r="AC113" s="37"/>
      <c r="AD113" s="37"/>
      <c r="AE113" s="37"/>
      <c r="AR113" s="212" t="s">
        <v>75</v>
      </c>
      <c r="AT113" s="212" t="s">
        <v>121</v>
      </c>
      <c r="AU113" s="212" t="s">
        <v>80</v>
      </c>
      <c r="AY113" s="16" t="s">
        <v>118</v>
      </c>
      <c r="BE113" s="213">
        <f>IF(N113="základní",J113,0)</f>
        <v>0</v>
      </c>
      <c r="BF113" s="213">
        <f>IF(N113="snížená",J113,0)</f>
        <v>0</v>
      </c>
      <c r="BG113" s="213">
        <f>IF(N113="zákl. přenesená",J113,0)</f>
        <v>0</v>
      </c>
      <c r="BH113" s="213">
        <f>IF(N113="sníž. přenesená",J113,0)</f>
        <v>0</v>
      </c>
      <c r="BI113" s="213">
        <f>IF(N113="nulová",J113,0)</f>
        <v>0</v>
      </c>
      <c r="BJ113" s="16" t="s">
        <v>78</v>
      </c>
      <c r="BK113" s="213">
        <f>ROUND(I113*H113,2)</f>
        <v>0</v>
      </c>
      <c r="BL113" s="16" t="s">
        <v>75</v>
      </c>
      <c r="BM113" s="212" t="s">
        <v>171</v>
      </c>
    </row>
    <row r="114" spans="1:63" s="12" customFormat="1" ht="22.8" customHeight="1">
      <c r="A114" s="12"/>
      <c r="B114" s="184"/>
      <c r="C114" s="185"/>
      <c r="D114" s="186" t="s">
        <v>70</v>
      </c>
      <c r="E114" s="198" t="s">
        <v>172</v>
      </c>
      <c r="F114" s="198" t="s">
        <v>173</v>
      </c>
      <c r="G114" s="185"/>
      <c r="H114" s="185"/>
      <c r="I114" s="188"/>
      <c r="J114" s="199">
        <f>BK114</f>
        <v>0</v>
      </c>
      <c r="K114" s="185"/>
      <c r="L114" s="190"/>
      <c r="M114" s="191"/>
      <c r="N114" s="192"/>
      <c r="O114" s="192"/>
      <c r="P114" s="193">
        <f>P115</f>
        <v>0</v>
      </c>
      <c r="Q114" s="192"/>
      <c r="R114" s="193">
        <f>R115</f>
        <v>0</v>
      </c>
      <c r="S114" s="192"/>
      <c r="T114" s="194">
        <f>T115</f>
        <v>0</v>
      </c>
      <c r="U114" s="12"/>
      <c r="V114" s="12"/>
      <c r="W114" s="12"/>
      <c r="X114" s="12"/>
      <c r="Y114" s="12"/>
      <c r="Z114" s="12"/>
      <c r="AA114" s="12"/>
      <c r="AB114" s="12"/>
      <c r="AC114" s="12"/>
      <c r="AD114" s="12"/>
      <c r="AE114" s="12"/>
      <c r="AR114" s="195" t="s">
        <v>78</v>
      </c>
      <c r="AT114" s="196" t="s">
        <v>70</v>
      </c>
      <c r="AU114" s="196" t="s">
        <v>78</v>
      </c>
      <c r="AY114" s="195" t="s">
        <v>118</v>
      </c>
      <c r="BK114" s="197">
        <f>BK115</f>
        <v>0</v>
      </c>
    </row>
    <row r="115" spans="1:65" s="2" customFormat="1" ht="16.5" customHeight="1">
      <c r="A115" s="37"/>
      <c r="B115" s="38"/>
      <c r="C115" s="200" t="s">
        <v>174</v>
      </c>
      <c r="D115" s="200" t="s">
        <v>121</v>
      </c>
      <c r="E115" s="201" t="s">
        <v>175</v>
      </c>
      <c r="F115" s="202" t="s">
        <v>176</v>
      </c>
      <c r="G115" s="203" t="s">
        <v>157</v>
      </c>
      <c r="H115" s="204">
        <v>0.333</v>
      </c>
      <c r="I115" s="205"/>
      <c r="J115" s="206">
        <f>ROUND(I115*H115,2)</f>
        <v>0</v>
      </c>
      <c r="K115" s="207"/>
      <c r="L115" s="43"/>
      <c r="M115" s="208" t="s">
        <v>19</v>
      </c>
      <c r="N115" s="209" t="s">
        <v>42</v>
      </c>
      <c r="O115" s="83"/>
      <c r="P115" s="210">
        <f>O115*H115</f>
        <v>0</v>
      </c>
      <c r="Q115" s="210">
        <v>0</v>
      </c>
      <c r="R115" s="210">
        <f>Q115*H115</f>
        <v>0</v>
      </c>
      <c r="S115" s="210">
        <v>0</v>
      </c>
      <c r="T115" s="211">
        <f>S115*H115</f>
        <v>0</v>
      </c>
      <c r="U115" s="37"/>
      <c r="V115" s="37"/>
      <c r="W115" s="37"/>
      <c r="X115" s="37"/>
      <c r="Y115" s="37"/>
      <c r="Z115" s="37"/>
      <c r="AA115" s="37"/>
      <c r="AB115" s="37"/>
      <c r="AC115" s="37"/>
      <c r="AD115" s="37"/>
      <c r="AE115" s="37"/>
      <c r="AR115" s="212" t="s">
        <v>75</v>
      </c>
      <c r="AT115" s="212" t="s">
        <v>121</v>
      </c>
      <c r="AU115" s="212" t="s">
        <v>80</v>
      </c>
      <c r="AY115" s="16" t="s">
        <v>118</v>
      </c>
      <c r="BE115" s="213">
        <f>IF(N115="základní",J115,0)</f>
        <v>0</v>
      </c>
      <c r="BF115" s="213">
        <f>IF(N115="snížená",J115,0)</f>
        <v>0</v>
      </c>
      <c r="BG115" s="213">
        <f>IF(N115="zákl. přenesená",J115,0)</f>
        <v>0</v>
      </c>
      <c r="BH115" s="213">
        <f>IF(N115="sníž. přenesená",J115,0)</f>
        <v>0</v>
      </c>
      <c r="BI115" s="213">
        <f>IF(N115="nulová",J115,0)</f>
        <v>0</v>
      </c>
      <c r="BJ115" s="16" t="s">
        <v>78</v>
      </c>
      <c r="BK115" s="213">
        <f>ROUND(I115*H115,2)</f>
        <v>0</v>
      </c>
      <c r="BL115" s="16" t="s">
        <v>75</v>
      </c>
      <c r="BM115" s="212" t="s">
        <v>177</v>
      </c>
    </row>
    <row r="116" spans="1:63" s="12" customFormat="1" ht="25.9" customHeight="1">
      <c r="A116" s="12"/>
      <c r="B116" s="184"/>
      <c r="C116" s="185"/>
      <c r="D116" s="186" t="s">
        <v>70</v>
      </c>
      <c r="E116" s="187" t="s">
        <v>178</v>
      </c>
      <c r="F116" s="187" t="s">
        <v>179</v>
      </c>
      <c r="G116" s="185"/>
      <c r="H116" s="185"/>
      <c r="I116" s="188"/>
      <c r="J116" s="189">
        <f>BK116</f>
        <v>0</v>
      </c>
      <c r="K116" s="185"/>
      <c r="L116" s="190"/>
      <c r="M116" s="191"/>
      <c r="N116" s="192"/>
      <c r="O116" s="192"/>
      <c r="P116" s="193">
        <f>P117+P125+P127+P135+P140</f>
        <v>0</v>
      </c>
      <c r="Q116" s="192"/>
      <c r="R116" s="193">
        <f>R117+R125+R127+R135+R140</f>
        <v>4.434679999999999</v>
      </c>
      <c r="S116" s="192"/>
      <c r="T116" s="194">
        <f>T117+T125+T127+T135+T140</f>
        <v>0.036699999999999997</v>
      </c>
      <c r="U116" s="12"/>
      <c r="V116" s="12"/>
      <c r="W116" s="12"/>
      <c r="X116" s="12"/>
      <c r="Y116" s="12"/>
      <c r="Z116" s="12"/>
      <c r="AA116" s="12"/>
      <c r="AB116" s="12"/>
      <c r="AC116" s="12"/>
      <c r="AD116" s="12"/>
      <c r="AE116" s="12"/>
      <c r="AR116" s="195" t="s">
        <v>80</v>
      </c>
      <c r="AT116" s="196" t="s">
        <v>70</v>
      </c>
      <c r="AU116" s="196" t="s">
        <v>71</v>
      </c>
      <c r="AY116" s="195" t="s">
        <v>118</v>
      </c>
      <c r="BK116" s="197">
        <f>BK117+BK125+BK127+BK135+BK140</f>
        <v>0</v>
      </c>
    </row>
    <row r="117" spans="1:63" s="12" customFormat="1" ht="22.8" customHeight="1">
      <c r="A117" s="12"/>
      <c r="B117" s="184"/>
      <c r="C117" s="185"/>
      <c r="D117" s="186" t="s">
        <v>70</v>
      </c>
      <c r="E117" s="198" t="s">
        <v>180</v>
      </c>
      <c r="F117" s="198" t="s">
        <v>181</v>
      </c>
      <c r="G117" s="185"/>
      <c r="H117" s="185"/>
      <c r="I117" s="188"/>
      <c r="J117" s="199">
        <f>BK117</f>
        <v>0</v>
      </c>
      <c r="K117" s="185"/>
      <c r="L117" s="190"/>
      <c r="M117" s="191"/>
      <c r="N117" s="192"/>
      <c r="O117" s="192"/>
      <c r="P117" s="193">
        <f>SUM(P118:P124)</f>
        <v>0</v>
      </c>
      <c r="Q117" s="192"/>
      <c r="R117" s="193">
        <f>SUM(R118:R124)</f>
        <v>4.417999999999999</v>
      </c>
      <c r="S117" s="192"/>
      <c r="T117" s="194">
        <f>SUM(T118:T124)</f>
        <v>0</v>
      </c>
      <c r="U117" s="12"/>
      <c r="V117" s="12"/>
      <c r="W117" s="12"/>
      <c r="X117" s="12"/>
      <c r="Y117" s="12"/>
      <c r="Z117" s="12"/>
      <c r="AA117" s="12"/>
      <c r="AB117" s="12"/>
      <c r="AC117" s="12"/>
      <c r="AD117" s="12"/>
      <c r="AE117" s="12"/>
      <c r="AR117" s="195" t="s">
        <v>80</v>
      </c>
      <c r="AT117" s="196" t="s">
        <v>70</v>
      </c>
      <c r="AU117" s="196" t="s">
        <v>78</v>
      </c>
      <c r="AY117" s="195" t="s">
        <v>118</v>
      </c>
      <c r="BK117" s="197">
        <f>SUM(BK118:BK124)</f>
        <v>0</v>
      </c>
    </row>
    <row r="118" spans="1:65" s="2" customFormat="1" ht="24.15" customHeight="1">
      <c r="A118" s="37"/>
      <c r="B118" s="38"/>
      <c r="C118" s="200" t="s">
        <v>148</v>
      </c>
      <c r="D118" s="200" t="s">
        <v>121</v>
      </c>
      <c r="E118" s="201" t="s">
        <v>182</v>
      </c>
      <c r="F118" s="202" t="s">
        <v>183</v>
      </c>
      <c r="G118" s="203" t="s">
        <v>184</v>
      </c>
      <c r="H118" s="204">
        <v>100</v>
      </c>
      <c r="I118" s="205"/>
      <c r="J118" s="206">
        <f>ROUND(I118*H118,2)</f>
        <v>0</v>
      </c>
      <c r="K118" s="207"/>
      <c r="L118" s="43"/>
      <c r="M118" s="208" t="s">
        <v>19</v>
      </c>
      <c r="N118" s="209" t="s">
        <v>42</v>
      </c>
      <c r="O118" s="83"/>
      <c r="P118" s="210">
        <f>O118*H118</f>
        <v>0</v>
      </c>
      <c r="Q118" s="210">
        <v>0.044</v>
      </c>
      <c r="R118" s="210">
        <f>Q118*H118</f>
        <v>4.3999999999999995</v>
      </c>
      <c r="S118" s="210">
        <v>0</v>
      </c>
      <c r="T118" s="211">
        <f>S118*H118</f>
        <v>0</v>
      </c>
      <c r="U118" s="37"/>
      <c r="V118" s="37"/>
      <c r="W118" s="37"/>
      <c r="X118" s="37"/>
      <c r="Y118" s="37"/>
      <c r="Z118" s="37"/>
      <c r="AA118" s="37"/>
      <c r="AB118" s="37"/>
      <c r="AC118" s="37"/>
      <c r="AD118" s="37"/>
      <c r="AE118" s="37"/>
      <c r="AR118" s="212" t="s">
        <v>152</v>
      </c>
      <c r="AT118" s="212" t="s">
        <v>121</v>
      </c>
      <c r="AU118" s="212" t="s">
        <v>80</v>
      </c>
      <c r="AY118" s="16" t="s">
        <v>118</v>
      </c>
      <c r="BE118" s="213">
        <f>IF(N118="základní",J118,0)</f>
        <v>0</v>
      </c>
      <c r="BF118" s="213">
        <f>IF(N118="snížená",J118,0)</f>
        <v>0</v>
      </c>
      <c r="BG118" s="213">
        <f>IF(N118="zákl. přenesená",J118,0)</f>
        <v>0</v>
      </c>
      <c r="BH118" s="213">
        <f>IF(N118="sníž. přenesená",J118,0)</f>
        <v>0</v>
      </c>
      <c r="BI118" s="213">
        <f>IF(N118="nulová",J118,0)</f>
        <v>0</v>
      </c>
      <c r="BJ118" s="16" t="s">
        <v>78</v>
      </c>
      <c r="BK118" s="213">
        <f>ROUND(I118*H118,2)</f>
        <v>0</v>
      </c>
      <c r="BL118" s="16" t="s">
        <v>152</v>
      </c>
      <c r="BM118" s="212" t="s">
        <v>185</v>
      </c>
    </row>
    <row r="119" spans="1:47" s="2" customFormat="1" ht="12">
      <c r="A119" s="37"/>
      <c r="B119" s="38"/>
      <c r="C119" s="39"/>
      <c r="D119" s="214" t="s">
        <v>126</v>
      </c>
      <c r="E119" s="39"/>
      <c r="F119" s="215" t="s">
        <v>186</v>
      </c>
      <c r="G119" s="39"/>
      <c r="H119" s="39"/>
      <c r="I119" s="216"/>
      <c r="J119" s="39"/>
      <c r="K119" s="39"/>
      <c r="L119" s="43"/>
      <c r="M119" s="217"/>
      <c r="N119" s="218"/>
      <c r="O119" s="83"/>
      <c r="P119" s="83"/>
      <c r="Q119" s="83"/>
      <c r="R119" s="83"/>
      <c r="S119" s="83"/>
      <c r="T119" s="84"/>
      <c r="U119" s="37"/>
      <c r="V119" s="37"/>
      <c r="W119" s="37"/>
      <c r="X119" s="37"/>
      <c r="Y119" s="37"/>
      <c r="Z119" s="37"/>
      <c r="AA119" s="37"/>
      <c r="AB119" s="37"/>
      <c r="AC119" s="37"/>
      <c r="AD119" s="37"/>
      <c r="AE119" s="37"/>
      <c r="AT119" s="16" t="s">
        <v>126</v>
      </c>
      <c r="AU119" s="16" t="s">
        <v>80</v>
      </c>
    </row>
    <row r="120" spans="1:65" s="2" customFormat="1" ht="24.15" customHeight="1">
      <c r="A120" s="37"/>
      <c r="B120" s="38"/>
      <c r="C120" s="200" t="s">
        <v>187</v>
      </c>
      <c r="D120" s="200" t="s">
        <v>121</v>
      </c>
      <c r="E120" s="201" t="s">
        <v>188</v>
      </c>
      <c r="F120" s="202" t="s">
        <v>189</v>
      </c>
      <c r="G120" s="203" t="s">
        <v>124</v>
      </c>
      <c r="H120" s="204">
        <v>90</v>
      </c>
      <c r="I120" s="205"/>
      <c r="J120" s="206">
        <f>ROUND(I120*H120,2)</f>
        <v>0</v>
      </c>
      <c r="K120" s="207"/>
      <c r="L120" s="43"/>
      <c r="M120" s="208" t="s">
        <v>19</v>
      </c>
      <c r="N120" s="209" t="s">
        <v>42</v>
      </c>
      <c r="O120" s="83"/>
      <c r="P120" s="210">
        <f>O120*H120</f>
        <v>0</v>
      </c>
      <c r="Q120" s="210">
        <v>0</v>
      </c>
      <c r="R120" s="210">
        <f>Q120*H120</f>
        <v>0</v>
      </c>
      <c r="S120" s="210">
        <v>0</v>
      </c>
      <c r="T120" s="211">
        <f>S120*H120</f>
        <v>0</v>
      </c>
      <c r="U120" s="37"/>
      <c r="V120" s="37"/>
      <c r="W120" s="37"/>
      <c r="X120" s="37"/>
      <c r="Y120" s="37"/>
      <c r="Z120" s="37"/>
      <c r="AA120" s="37"/>
      <c r="AB120" s="37"/>
      <c r="AC120" s="37"/>
      <c r="AD120" s="37"/>
      <c r="AE120" s="37"/>
      <c r="AR120" s="212" t="s">
        <v>152</v>
      </c>
      <c r="AT120" s="212" t="s">
        <v>121</v>
      </c>
      <c r="AU120" s="212" t="s">
        <v>80</v>
      </c>
      <c r="AY120" s="16" t="s">
        <v>118</v>
      </c>
      <c r="BE120" s="213">
        <f>IF(N120="základní",J120,0)</f>
        <v>0</v>
      </c>
      <c r="BF120" s="213">
        <f>IF(N120="snížená",J120,0)</f>
        <v>0</v>
      </c>
      <c r="BG120" s="213">
        <f>IF(N120="zákl. přenesená",J120,0)</f>
        <v>0</v>
      </c>
      <c r="BH120" s="213">
        <f>IF(N120="sníž. přenesená",J120,0)</f>
        <v>0</v>
      </c>
      <c r="BI120" s="213">
        <f>IF(N120="nulová",J120,0)</f>
        <v>0</v>
      </c>
      <c r="BJ120" s="16" t="s">
        <v>78</v>
      </c>
      <c r="BK120" s="213">
        <f>ROUND(I120*H120,2)</f>
        <v>0</v>
      </c>
      <c r="BL120" s="16" t="s">
        <v>152</v>
      </c>
      <c r="BM120" s="212" t="s">
        <v>190</v>
      </c>
    </row>
    <row r="121" spans="1:65" s="2" customFormat="1" ht="16.5" customHeight="1">
      <c r="A121" s="37"/>
      <c r="B121" s="38"/>
      <c r="C121" s="200" t="s">
        <v>152</v>
      </c>
      <c r="D121" s="200" t="s">
        <v>121</v>
      </c>
      <c r="E121" s="201" t="s">
        <v>191</v>
      </c>
      <c r="F121" s="202" t="s">
        <v>192</v>
      </c>
      <c r="G121" s="203" t="s">
        <v>193</v>
      </c>
      <c r="H121" s="204">
        <v>1</v>
      </c>
      <c r="I121" s="205"/>
      <c r="J121" s="206">
        <f>ROUND(I121*H121,2)</f>
        <v>0</v>
      </c>
      <c r="K121" s="207"/>
      <c r="L121" s="43"/>
      <c r="M121" s="208" t="s">
        <v>19</v>
      </c>
      <c r="N121" s="209" t="s">
        <v>42</v>
      </c>
      <c r="O121" s="83"/>
      <c r="P121" s="210">
        <f>O121*H121</f>
        <v>0</v>
      </c>
      <c r="Q121" s="210">
        <v>0</v>
      </c>
      <c r="R121" s="210">
        <f>Q121*H121</f>
        <v>0</v>
      </c>
      <c r="S121" s="210">
        <v>0</v>
      </c>
      <c r="T121" s="211">
        <f>S121*H121</f>
        <v>0</v>
      </c>
      <c r="U121" s="37"/>
      <c r="V121" s="37"/>
      <c r="W121" s="37"/>
      <c r="X121" s="37"/>
      <c r="Y121" s="37"/>
      <c r="Z121" s="37"/>
      <c r="AA121" s="37"/>
      <c r="AB121" s="37"/>
      <c r="AC121" s="37"/>
      <c r="AD121" s="37"/>
      <c r="AE121" s="37"/>
      <c r="AR121" s="212" t="s">
        <v>152</v>
      </c>
      <c r="AT121" s="212" t="s">
        <v>121</v>
      </c>
      <c r="AU121" s="212" t="s">
        <v>80</v>
      </c>
      <c r="AY121" s="16" t="s">
        <v>118</v>
      </c>
      <c r="BE121" s="213">
        <f>IF(N121="základní",J121,0)</f>
        <v>0</v>
      </c>
      <c r="BF121" s="213">
        <f>IF(N121="snížená",J121,0)</f>
        <v>0</v>
      </c>
      <c r="BG121" s="213">
        <f>IF(N121="zákl. přenesená",J121,0)</f>
        <v>0</v>
      </c>
      <c r="BH121" s="213">
        <f>IF(N121="sníž. přenesená",J121,0)</f>
        <v>0</v>
      </c>
      <c r="BI121" s="213">
        <f>IF(N121="nulová",J121,0)</f>
        <v>0</v>
      </c>
      <c r="BJ121" s="16" t="s">
        <v>78</v>
      </c>
      <c r="BK121" s="213">
        <f>ROUND(I121*H121,2)</f>
        <v>0</v>
      </c>
      <c r="BL121" s="16" t="s">
        <v>152</v>
      </c>
      <c r="BM121" s="212" t="s">
        <v>194</v>
      </c>
    </row>
    <row r="122" spans="1:65" s="2" customFormat="1" ht="16.5" customHeight="1">
      <c r="A122" s="37"/>
      <c r="B122" s="38"/>
      <c r="C122" s="200" t="s">
        <v>195</v>
      </c>
      <c r="D122" s="200" t="s">
        <v>121</v>
      </c>
      <c r="E122" s="201" t="s">
        <v>196</v>
      </c>
      <c r="F122" s="202" t="s">
        <v>197</v>
      </c>
      <c r="G122" s="203" t="s">
        <v>124</v>
      </c>
      <c r="H122" s="204">
        <v>12</v>
      </c>
      <c r="I122" s="205"/>
      <c r="J122" s="206">
        <f>ROUND(I122*H122,2)</f>
        <v>0</v>
      </c>
      <c r="K122" s="207"/>
      <c r="L122" s="43"/>
      <c r="M122" s="208" t="s">
        <v>19</v>
      </c>
      <c r="N122" s="209" t="s">
        <v>42</v>
      </c>
      <c r="O122" s="83"/>
      <c r="P122" s="210">
        <f>O122*H122</f>
        <v>0</v>
      </c>
      <c r="Q122" s="210">
        <v>0</v>
      </c>
      <c r="R122" s="210">
        <f>Q122*H122</f>
        <v>0</v>
      </c>
      <c r="S122" s="210">
        <v>0</v>
      </c>
      <c r="T122" s="211">
        <f>S122*H122</f>
        <v>0</v>
      </c>
      <c r="U122" s="37"/>
      <c r="V122" s="37"/>
      <c r="W122" s="37"/>
      <c r="X122" s="37"/>
      <c r="Y122" s="37"/>
      <c r="Z122" s="37"/>
      <c r="AA122" s="37"/>
      <c r="AB122" s="37"/>
      <c r="AC122" s="37"/>
      <c r="AD122" s="37"/>
      <c r="AE122" s="37"/>
      <c r="AR122" s="212" t="s">
        <v>152</v>
      </c>
      <c r="AT122" s="212" t="s">
        <v>121</v>
      </c>
      <c r="AU122" s="212" t="s">
        <v>80</v>
      </c>
      <c r="AY122" s="16" t="s">
        <v>118</v>
      </c>
      <c r="BE122" s="213">
        <f>IF(N122="základní",J122,0)</f>
        <v>0</v>
      </c>
      <c r="BF122" s="213">
        <f>IF(N122="snížená",J122,0)</f>
        <v>0</v>
      </c>
      <c r="BG122" s="213">
        <f>IF(N122="zákl. přenesená",J122,0)</f>
        <v>0</v>
      </c>
      <c r="BH122" s="213">
        <f>IF(N122="sníž. přenesená",J122,0)</f>
        <v>0</v>
      </c>
      <c r="BI122" s="213">
        <f>IF(N122="nulová",J122,0)</f>
        <v>0</v>
      </c>
      <c r="BJ122" s="16" t="s">
        <v>78</v>
      </c>
      <c r="BK122" s="213">
        <f>ROUND(I122*H122,2)</f>
        <v>0</v>
      </c>
      <c r="BL122" s="16" t="s">
        <v>152</v>
      </c>
      <c r="BM122" s="212" t="s">
        <v>198</v>
      </c>
    </row>
    <row r="123" spans="1:65" s="2" customFormat="1" ht="16.5" customHeight="1">
      <c r="A123" s="37"/>
      <c r="B123" s="38"/>
      <c r="C123" s="200" t="s">
        <v>199</v>
      </c>
      <c r="D123" s="200" t="s">
        <v>121</v>
      </c>
      <c r="E123" s="201" t="s">
        <v>200</v>
      </c>
      <c r="F123" s="202" t="s">
        <v>201</v>
      </c>
      <c r="G123" s="203" t="s">
        <v>202</v>
      </c>
      <c r="H123" s="219"/>
      <c r="I123" s="205"/>
      <c r="J123" s="206">
        <f>ROUND(I123*H123,2)</f>
        <v>0</v>
      </c>
      <c r="K123" s="207"/>
      <c r="L123" s="43"/>
      <c r="M123" s="208" t="s">
        <v>19</v>
      </c>
      <c r="N123" s="209" t="s">
        <v>42</v>
      </c>
      <c r="O123" s="83"/>
      <c r="P123" s="210">
        <f>O123*H123</f>
        <v>0</v>
      </c>
      <c r="Q123" s="210">
        <v>0</v>
      </c>
      <c r="R123" s="210">
        <f>Q123*H123</f>
        <v>0</v>
      </c>
      <c r="S123" s="210">
        <v>0</v>
      </c>
      <c r="T123" s="211">
        <f>S123*H123</f>
        <v>0</v>
      </c>
      <c r="U123" s="37"/>
      <c r="V123" s="37"/>
      <c r="W123" s="37"/>
      <c r="X123" s="37"/>
      <c r="Y123" s="37"/>
      <c r="Z123" s="37"/>
      <c r="AA123" s="37"/>
      <c r="AB123" s="37"/>
      <c r="AC123" s="37"/>
      <c r="AD123" s="37"/>
      <c r="AE123" s="37"/>
      <c r="AR123" s="212" t="s">
        <v>152</v>
      </c>
      <c r="AT123" s="212" t="s">
        <v>121</v>
      </c>
      <c r="AU123" s="212" t="s">
        <v>80</v>
      </c>
      <c r="AY123" s="16" t="s">
        <v>118</v>
      </c>
      <c r="BE123" s="213">
        <f>IF(N123="základní",J123,0)</f>
        <v>0</v>
      </c>
      <c r="BF123" s="213">
        <f>IF(N123="snížená",J123,0)</f>
        <v>0</v>
      </c>
      <c r="BG123" s="213">
        <f>IF(N123="zákl. přenesená",J123,0)</f>
        <v>0</v>
      </c>
      <c r="BH123" s="213">
        <f>IF(N123="sníž. přenesená",J123,0)</f>
        <v>0</v>
      </c>
      <c r="BI123" s="213">
        <f>IF(N123="nulová",J123,0)</f>
        <v>0</v>
      </c>
      <c r="BJ123" s="16" t="s">
        <v>78</v>
      </c>
      <c r="BK123" s="213">
        <f>ROUND(I123*H123,2)</f>
        <v>0</v>
      </c>
      <c r="BL123" s="16" t="s">
        <v>152</v>
      </c>
      <c r="BM123" s="212" t="s">
        <v>203</v>
      </c>
    </row>
    <row r="124" spans="1:65" s="2" customFormat="1" ht="33" customHeight="1">
      <c r="A124" s="37"/>
      <c r="B124" s="38"/>
      <c r="C124" s="220" t="s">
        <v>177</v>
      </c>
      <c r="D124" s="220" t="s">
        <v>204</v>
      </c>
      <c r="E124" s="221" t="s">
        <v>205</v>
      </c>
      <c r="F124" s="222" t="s">
        <v>206</v>
      </c>
      <c r="G124" s="223" t="s">
        <v>124</v>
      </c>
      <c r="H124" s="224">
        <v>12</v>
      </c>
      <c r="I124" s="225"/>
      <c r="J124" s="226">
        <f>ROUND(I124*H124,2)</f>
        <v>0</v>
      </c>
      <c r="K124" s="227"/>
      <c r="L124" s="228"/>
      <c r="M124" s="229" t="s">
        <v>19</v>
      </c>
      <c r="N124" s="230" t="s">
        <v>42</v>
      </c>
      <c r="O124" s="83"/>
      <c r="P124" s="210">
        <f>O124*H124</f>
        <v>0</v>
      </c>
      <c r="Q124" s="210">
        <v>0.0015</v>
      </c>
      <c r="R124" s="210">
        <f>Q124*H124</f>
        <v>0.018000000000000002</v>
      </c>
      <c r="S124" s="210">
        <v>0</v>
      </c>
      <c r="T124" s="211">
        <f>S124*H124</f>
        <v>0</v>
      </c>
      <c r="U124" s="37"/>
      <c r="V124" s="37"/>
      <c r="W124" s="37"/>
      <c r="X124" s="37"/>
      <c r="Y124" s="37"/>
      <c r="Z124" s="37"/>
      <c r="AA124" s="37"/>
      <c r="AB124" s="37"/>
      <c r="AC124" s="37"/>
      <c r="AD124" s="37"/>
      <c r="AE124" s="37"/>
      <c r="AR124" s="212" t="s">
        <v>207</v>
      </c>
      <c r="AT124" s="212" t="s">
        <v>204</v>
      </c>
      <c r="AU124" s="212" t="s">
        <v>80</v>
      </c>
      <c r="AY124" s="16" t="s">
        <v>118</v>
      </c>
      <c r="BE124" s="213">
        <f>IF(N124="základní",J124,0)</f>
        <v>0</v>
      </c>
      <c r="BF124" s="213">
        <f>IF(N124="snížená",J124,0)</f>
        <v>0</v>
      </c>
      <c r="BG124" s="213">
        <f>IF(N124="zákl. přenesená",J124,0)</f>
        <v>0</v>
      </c>
      <c r="BH124" s="213">
        <f>IF(N124="sníž. přenesená",J124,0)</f>
        <v>0</v>
      </c>
      <c r="BI124" s="213">
        <f>IF(N124="nulová",J124,0)</f>
        <v>0</v>
      </c>
      <c r="BJ124" s="16" t="s">
        <v>78</v>
      </c>
      <c r="BK124" s="213">
        <f>ROUND(I124*H124,2)</f>
        <v>0</v>
      </c>
      <c r="BL124" s="16" t="s">
        <v>152</v>
      </c>
      <c r="BM124" s="212" t="s">
        <v>208</v>
      </c>
    </row>
    <row r="125" spans="1:63" s="12" customFormat="1" ht="22.8" customHeight="1">
      <c r="A125" s="12"/>
      <c r="B125" s="184"/>
      <c r="C125" s="185"/>
      <c r="D125" s="186" t="s">
        <v>70</v>
      </c>
      <c r="E125" s="198" t="s">
        <v>209</v>
      </c>
      <c r="F125" s="198" t="s">
        <v>210</v>
      </c>
      <c r="G125" s="185"/>
      <c r="H125" s="185"/>
      <c r="I125" s="188"/>
      <c r="J125" s="199">
        <f>BK125</f>
        <v>0</v>
      </c>
      <c r="K125" s="185"/>
      <c r="L125" s="190"/>
      <c r="M125" s="191"/>
      <c r="N125" s="192"/>
      <c r="O125" s="192"/>
      <c r="P125" s="193">
        <f>P126</f>
        <v>0</v>
      </c>
      <c r="Q125" s="192"/>
      <c r="R125" s="193">
        <f>R126</f>
        <v>0</v>
      </c>
      <c r="S125" s="192"/>
      <c r="T125" s="194">
        <f>T126</f>
        <v>0.025</v>
      </c>
      <c r="U125" s="12"/>
      <c r="V125" s="12"/>
      <c r="W125" s="12"/>
      <c r="X125" s="12"/>
      <c r="Y125" s="12"/>
      <c r="Z125" s="12"/>
      <c r="AA125" s="12"/>
      <c r="AB125" s="12"/>
      <c r="AC125" s="12"/>
      <c r="AD125" s="12"/>
      <c r="AE125" s="12"/>
      <c r="AR125" s="195" t="s">
        <v>80</v>
      </c>
      <c r="AT125" s="196" t="s">
        <v>70</v>
      </c>
      <c r="AU125" s="196" t="s">
        <v>78</v>
      </c>
      <c r="AY125" s="195" t="s">
        <v>118</v>
      </c>
      <c r="BK125" s="197">
        <f>BK126</f>
        <v>0</v>
      </c>
    </row>
    <row r="126" spans="1:65" s="2" customFormat="1" ht="24.15" customHeight="1">
      <c r="A126" s="37"/>
      <c r="B126" s="38"/>
      <c r="C126" s="200" t="s">
        <v>211</v>
      </c>
      <c r="D126" s="200" t="s">
        <v>121</v>
      </c>
      <c r="E126" s="201" t="s">
        <v>212</v>
      </c>
      <c r="F126" s="202" t="s">
        <v>213</v>
      </c>
      <c r="G126" s="203" t="s">
        <v>193</v>
      </c>
      <c r="H126" s="204">
        <v>1</v>
      </c>
      <c r="I126" s="205"/>
      <c r="J126" s="206">
        <f>ROUND(I126*H126,2)</f>
        <v>0</v>
      </c>
      <c r="K126" s="207"/>
      <c r="L126" s="43"/>
      <c r="M126" s="208" t="s">
        <v>19</v>
      </c>
      <c r="N126" s="209" t="s">
        <v>42</v>
      </c>
      <c r="O126" s="83"/>
      <c r="P126" s="210">
        <f>O126*H126</f>
        <v>0</v>
      </c>
      <c r="Q126" s="210">
        <v>0</v>
      </c>
      <c r="R126" s="210">
        <f>Q126*H126</f>
        <v>0</v>
      </c>
      <c r="S126" s="210">
        <v>0.025</v>
      </c>
      <c r="T126" s="211">
        <f>S126*H126</f>
        <v>0.025</v>
      </c>
      <c r="U126" s="37"/>
      <c r="V126" s="37"/>
      <c r="W126" s="37"/>
      <c r="X126" s="37"/>
      <c r="Y126" s="37"/>
      <c r="Z126" s="37"/>
      <c r="AA126" s="37"/>
      <c r="AB126" s="37"/>
      <c r="AC126" s="37"/>
      <c r="AD126" s="37"/>
      <c r="AE126" s="37"/>
      <c r="AR126" s="212" t="s">
        <v>152</v>
      </c>
      <c r="AT126" s="212" t="s">
        <v>121</v>
      </c>
      <c r="AU126" s="212" t="s">
        <v>80</v>
      </c>
      <c r="AY126" s="16" t="s">
        <v>118</v>
      </c>
      <c r="BE126" s="213">
        <f>IF(N126="základní",J126,0)</f>
        <v>0</v>
      </c>
      <c r="BF126" s="213">
        <f>IF(N126="snížená",J126,0)</f>
        <v>0</v>
      </c>
      <c r="BG126" s="213">
        <f>IF(N126="zákl. přenesená",J126,0)</f>
        <v>0</v>
      </c>
      <c r="BH126" s="213">
        <f>IF(N126="sníž. přenesená",J126,0)</f>
        <v>0</v>
      </c>
      <c r="BI126" s="213">
        <f>IF(N126="nulová",J126,0)</f>
        <v>0</v>
      </c>
      <c r="BJ126" s="16" t="s">
        <v>78</v>
      </c>
      <c r="BK126" s="213">
        <f>ROUND(I126*H126,2)</f>
        <v>0</v>
      </c>
      <c r="BL126" s="16" t="s">
        <v>152</v>
      </c>
      <c r="BM126" s="212" t="s">
        <v>214</v>
      </c>
    </row>
    <row r="127" spans="1:63" s="12" customFormat="1" ht="22.8" customHeight="1">
      <c r="A127" s="12"/>
      <c r="B127" s="184"/>
      <c r="C127" s="185"/>
      <c r="D127" s="186" t="s">
        <v>70</v>
      </c>
      <c r="E127" s="198" t="s">
        <v>215</v>
      </c>
      <c r="F127" s="198" t="s">
        <v>216</v>
      </c>
      <c r="G127" s="185"/>
      <c r="H127" s="185"/>
      <c r="I127" s="188"/>
      <c r="J127" s="199">
        <f>BK127</f>
        <v>0</v>
      </c>
      <c r="K127" s="185"/>
      <c r="L127" s="190"/>
      <c r="M127" s="191"/>
      <c r="N127" s="192"/>
      <c r="O127" s="192"/>
      <c r="P127" s="193">
        <f>SUM(P128:P134)</f>
        <v>0</v>
      </c>
      <c r="Q127" s="192"/>
      <c r="R127" s="193">
        <f>SUM(R128:R134)</f>
        <v>0.016200000000000003</v>
      </c>
      <c r="S127" s="192"/>
      <c r="T127" s="194">
        <f>SUM(T128:T134)</f>
        <v>0</v>
      </c>
      <c r="U127" s="12"/>
      <c r="V127" s="12"/>
      <c r="W127" s="12"/>
      <c r="X127" s="12"/>
      <c r="Y127" s="12"/>
      <c r="Z127" s="12"/>
      <c r="AA127" s="12"/>
      <c r="AB127" s="12"/>
      <c r="AC127" s="12"/>
      <c r="AD127" s="12"/>
      <c r="AE127" s="12"/>
      <c r="AR127" s="195" t="s">
        <v>80</v>
      </c>
      <c r="AT127" s="196" t="s">
        <v>70</v>
      </c>
      <c r="AU127" s="196" t="s">
        <v>78</v>
      </c>
      <c r="AY127" s="195" t="s">
        <v>118</v>
      </c>
      <c r="BK127" s="197">
        <f>SUM(BK128:BK134)</f>
        <v>0</v>
      </c>
    </row>
    <row r="128" spans="1:65" s="2" customFormat="1" ht="16.5" customHeight="1">
      <c r="A128" s="37"/>
      <c r="B128" s="38"/>
      <c r="C128" s="200" t="s">
        <v>7</v>
      </c>
      <c r="D128" s="200" t="s">
        <v>121</v>
      </c>
      <c r="E128" s="201" t="s">
        <v>217</v>
      </c>
      <c r="F128" s="202" t="s">
        <v>218</v>
      </c>
      <c r="G128" s="203" t="s">
        <v>124</v>
      </c>
      <c r="H128" s="204">
        <v>30</v>
      </c>
      <c r="I128" s="205"/>
      <c r="J128" s="206">
        <f>ROUND(I128*H128,2)</f>
        <v>0</v>
      </c>
      <c r="K128" s="207"/>
      <c r="L128" s="43"/>
      <c r="M128" s="208" t="s">
        <v>19</v>
      </c>
      <c r="N128" s="209" t="s">
        <v>42</v>
      </c>
      <c r="O128" s="83"/>
      <c r="P128" s="210">
        <f>O128*H128</f>
        <v>0</v>
      </c>
      <c r="Q128" s="210">
        <v>0</v>
      </c>
      <c r="R128" s="210">
        <f>Q128*H128</f>
        <v>0</v>
      </c>
      <c r="S128" s="210">
        <v>0</v>
      </c>
      <c r="T128" s="211">
        <f>S128*H128</f>
        <v>0</v>
      </c>
      <c r="U128" s="37"/>
      <c r="V128" s="37"/>
      <c r="W128" s="37"/>
      <c r="X128" s="37"/>
      <c r="Y128" s="37"/>
      <c r="Z128" s="37"/>
      <c r="AA128" s="37"/>
      <c r="AB128" s="37"/>
      <c r="AC128" s="37"/>
      <c r="AD128" s="37"/>
      <c r="AE128" s="37"/>
      <c r="AR128" s="212" t="s">
        <v>152</v>
      </c>
      <c r="AT128" s="212" t="s">
        <v>121</v>
      </c>
      <c r="AU128" s="212" t="s">
        <v>80</v>
      </c>
      <c r="AY128" s="16" t="s">
        <v>118</v>
      </c>
      <c r="BE128" s="213">
        <f>IF(N128="základní",J128,0)</f>
        <v>0</v>
      </c>
      <c r="BF128" s="213">
        <f>IF(N128="snížená",J128,0)</f>
        <v>0</v>
      </c>
      <c r="BG128" s="213">
        <f>IF(N128="zákl. přenesená",J128,0)</f>
        <v>0</v>
      </c>
      <c r="BH128" s="213">
        <f>IF(N128="sníž. přenesená",J128,0)</f>
        <v>0</v>
      </c>
      <c r="BI128" s="213">
        <f>IF(N128="nulová",J128,0)</f>
        <v>0</v>
      </c>
      <c r="BJ128" s="16" t="s">
        <v>78</v>
      </c>
      <c r="BK128" s="213">
        <f>ROUND(I128*H128,2)</f>
        <v>0</v>
      </c>
      <c r="BL128" s="16" t="s">
        <v>152</v>
      </c>
      <c r="BM128" s="212" t="s">
        <v>219</v>
      </c>
    </row>
    <row r="129" spans="1:65" s="2" customFormat="1" ht="16.5" customHeight="1">
      <c r="A129" s="37"/>
      <c r="B129" s="38"/>
      <c r="C129" s="200" t="s">
        <v>220</v>
      </c>
      <c r="D129" s="200" t="s">
        <v>121</v>
      </c>
      <c r="E129" s="201" t="s">
        <v>221</v>
      </c>
      <c r="F129" s="202" t="s">
        <v>222</v>
      </c>
      <c r="G129" s="203" t="s">
        <v>223</v>
      </c>
      <c r="H129" s="204">
        <v>800</v>
      </c>
      <c r="I129" s="205"/>
      <c r="J129" s="206">
        <f>ROUND(I129*H129,2)</f>
        <v>0</v>
      </c>
      <c r="K129" s="207"/>
      <c r="L129" s="43"/>
      <c r="M129" s="208" t="s">
        <v>19</v>
      </c>
      <c r="N129" s="209" t="s">
        <v>42</v>
      </c>
      <c r="O129" s="83"/>
      <c r="P129" s="210">
        <f>O129*H129</f>
        <v>0</v>
      </c>
      <c r="Q129" s="210">
        <v>0</v>
      </c>
      <c r="R129" s="210">
        <f>Q129*H129</f>
        <v>0</v>
      </c>
      <c r="S129" s="210">
        <v>0</v>
      </c>
      <c r="T129" s="211">
        <f>S129*H129</f>
        <v>0</v>
      </c>
      <c r="U129" s="37"/>
      <c r="V129" s="37"/>
      <c r="W129" s="37"/>
      <c r="X129" s="37"/>
      <c r="Y129" s="37"/>
      <c r="Z129" s="37"/>
      <c r="AA129" s="37"/>
      <c r="AB129" s="37"/>
      <c r="AC129" s="37"/>
      <c r="AD129" s="37"/>
      <c r="AE129" s="37"/>
      <c r="AR129" s="212" t="s">
        <v>152</v>
      </c>
      <c r="AT129" s="212" t="s">
        <v>121</v>
      </c>
      <c r="AU129" s="212" t="s">
        <v>80</v>
      </c>
      <c r="AY129" s="16" t="s">
        <v>118</v>
      </c>
      <c r="BE129" s="213">
        <f>IF(N129="základní",J129,0)</f>
        <v>0</v>
      </c>
      <c r="BF129" s="213">
        <f>IF(N129="snížená",J129,0)</f>
        <v>0</v>
      </c>
      <c r="BG129" s="213">
        <f>IF(N129="zákl. přenesená",J129,0)</f>
        <v>0</v>
      </c>
      <c r="BH129" s="213">
        <f>IF(N129="sníž. přenesená",J129,0)</f>
        <v>0</v>
      </c>
      <c r="BI129" s="213">
        <f>IF(N129="nulová",J129,0)</f>
        <v>0</v>
      </c>
      <c r="BJ129" s="16" t="s">
        <v>78</v>
      </c>
      <c r="BK129" s="213">
        <f>ROUND(I129*H129,2)</f>
        <v>0</v>
      </c>
      <c r="BL129" s="16" t="s">
        <v>152</v>
      </c>
      <c r="BM129" s="212" t="s">
        <v>224</v>
      </c>
    </row>
    <row r="130" spans="1:65" s="2" customFormat="1" ht="16.5" customHeight="1">
      <c r="A130" s="37"/>
      <c r="B130" s="38"/>
      <c r="C130" s="220" t="s">
        <v>225</v>
      </c>
      <c r="D130" s="220" t="s">
        <v>204</v>
      </c>
      <c r="E130" s="221" t="s">
        <v>226</v>
      </c>
      <c r="F130" s="222" t="s">
        <v>227</v>
      </c>
      <c r="G130" s="223" t="s">
        <v>184</v>
      </c>
      <c r="H130" s="224">
        <v>1.296</v>
      </c>
      <c r="I130" s="225"/>
      <c r="J130" s="226">
        <f>ROUND(I130*H130,2)</f>
        <v>0</v>
      </c>
      <c r="K130" s="227"/>
      <c r="L130" s="228"/>
      <c r="M130" s="229" t="s">
        <v>19</v>
      </c>
      <c r="N130" s="230" t="s">
        <v>42</v>
      </c>
      <c r="O130" s="83"/>
      <c r="P130" s="210">
        <f>O130*H130</f>
        <v>0</v>
      </c>
      <c r="Q130" s="210">
        <v>0</v>
      </c>
      <c r="R130" s="210">
        <f>Q130*H130</f>
        <v>0</v>
      </c>
      <c r="S130" s="210">
        <v>0</v>
      </c>
      <c r="T130" s="211">
        <f>S130*H130</f>
        <v>0</v>
      </c>
      <c r="U130" s="37"/>
      <c r="V130" s="37"/>
      <c r="W130" s="37"/>
      <c r="X130" s="37"/>
      <c r="Y130" s="37"/>
      <c r="Z130" s="37"/>
      <c r="AA130" s="37"/>
      <c r="AB130" s="37"/>
      <c r="AC130" s="37"/>
      <c r="AD130" s="37"/>
      <c r="AE130" s="37"/>
      <c r="AR130" s="212" t="s">
        <v>207</v>
      </c>
      <c r="AT130" s="212" t="s">
        <v>204</v>
      </c>
      <c r="AU130" s="212" t="s">
        <v>80</v>
      </c>
      <c r="AY130" s="16" t="s">
        <v>118</v>
      </c>
      <c r="BE130" s="213">
        <f>IF(N130="základní",J130,0)</f>
        <v>0</v>
      </c>
      <c r="BF130" s="213">
        <f>IF(N130="snížená",J130,0)</f>
        <v>0</v>
      </c>
      <c r="BG130" s="213">
        <f>IF(N130="zákl. přenesená",J130,0)</f>
        <v>0</v>
      </c>
      <c r="BH130" s="213">
        <f>IF(N130="sníž. přenesená",J130,0)</f>
        <v>0</v>
      </c>
      <c r="BI130" s="213">
        <f>IF(N130="nulová",J130,0)</f>
        <v>0</v>
      </c>
      <c r="BJ130" s="16" t="s">
        <v>78</v>
      </c>
      <c r="BK130" s="213">
        <f>ROUND(I130*H130,2)</f>
        <v>0</v>
      </c>
      <c r="BL130" s="16" t="s">
        <v>152</v>
      </c>
      <c r="BM130" s="212" t="s">
        <v>228</v>
      </c>
    </row>
    <row r="131" spans="1:65" s="2" customFormat="1" ht="16.5" customHeight="1">
      <c r="A131" s="37"/>
      <c r="B131" s="38"/>
      <c r="C131" s="200" t="s">
        <v>229</v>
      </c>
      <c r="D131" s="200" t="s">
        <v>121</v>
      </c>
      <c r="E131" s="201" t="s">
        <v>230</v>
      </c>
      <c r="F131" s="202" t="s">
        <v>231</v>
      </c>
      <c r="G131" s="203" t="s">
        <v>124</v>
      </c>
      <c r="H131" s="204">
        <v>90</v>
      </c>
      <c r="I131" s="205"/>
      <c r="J131" s="206">
        <f>ROUND(I131*H131,2)</f>
        <v>0</v>
      </c>
      <c r="K131" s="207"/>
      <c r="L131" s="43"/>
      <c r="M131" s="208" t="s">
        <v>19</v>
      </c>
      <c r="N131" s="209" t="s">
        <v>42</v>
      </c>
      <c r="O131" s="83"/>
      <c r="P131" s="210">
        <f>O131*H131</f>
        <v>0</v>
      </c>
      <c r="Q131" s="210">
        <v>0.00018</v>
      </c>
      <c r="R131" s="210">
        <f>Q131*H131</f>
        <v>0.016200000000000003</v>
      </c>
      <c r="S131" s="210">
        <v>0</v>
      </c>
      <c r="T131" s="211">
        <f>S131*H131</f>
        <v>0</v>
      </c>
      <c r="U131" s="37"/>
      <c r="V131" s="37"/>
      <c r="W131" s="37"/>
      <c r="X131" s="37"/>
      <c r="Y131" s="37"/>
      <c r="Z131" s="37"/>
      <c r="AA131" s="37"/>
      <c r="AB131" s="37"/>
      <c r="AC131" s="37"/>
      <c r="AD131" s="37"/>
      <c r="AE131" s="37"/>
      <c r="AR131" s="212" t="s">
        <v>152</v>
      </c>
      <c r="AT131" s="212" t="s">
        <v>121</v>
      </c>
      <c r="AU131" s="212" t="s">
        <v>80</v>
      </c>
      <c r="AY131" s="16" t="s">
        <v>118</v>
      </c>
      <c r="BE131" s="213">
        <f>IF(N131="základní",J131,0)</f>
        <v>0</v>
      </c>
      <c r="BF131" s="213">
        <f>IF(N131="snížená",J131,0)</f>
        <v>0</v>
      </c>
      <c r="BG131" s="213">
        <f>IF(N131="zákl. přenesená",J131,0)</f>
        <v>0</v>
      </c>
      <c r="BH131" s="213">
        <f>IF(N131="sníž. přenesená",J131,0)</f>
        <v>0</v>
      </c>
      <c r="BI131" s="213">
        <f>IF(N131="nulová",J131,0)</f>
        <v>0</v>
      </c>
      <c r="BJ131" s="16" t="s">
        <v>78</v>
      </c>
      <c r="BK131" s="213">
        <f>ROUND(I131*H131,2)</f>
        <v>0</v>
      </c>
      <c r="BL131" s="16" t="s">
        <v>152</v>
      </c>
      <c r="BM131" s="212" t="s">
        <v>232</v>
      </c>
    </row>
    <row r="132" spans="1:47" s="2" customFormat="1" ht="12">
      <c r="A132" s="37"/>
      <c r="B132" s="38"/>
      <c r="C132" s="39"/>
      <c r="D132" s="214" t="s">
        <v>126</v>
      </c>
      <c r="E132" s="39"/>
      <c r="F132" s="215" t="s">
        <v>233</v>
      </c>
      <c r="G132" s="39"/>
      <c r="H132" s="39"/>
      <c r="I132" s="216"/>
      <c r="J132" s="39"/>
      <c r="K132" s="39"/>
      <c r="L132" s="43"/>
      <c r="M132" s="217"/>
      <c r="N132" s="218"/>
      <c r="O132" s="83"/>
      <c r="P132" s="83"/>
      <c r="Q132" s="83"/>
      <c r="R132" s="83"/>
      <c r="S132" s="83"/>
      <c r="T132" s="84"/>
      <c r="U132" s="37"/>
      <c r="V132" s="37"/>
      <c r="W132" s="37"/>
      <c r="X132" s="37"/>
      <c r="Y132" s="37"/>
      <c r="Z132" s="37"/>
      <c r="AA132" s="37"/>
      <c r="AB132" s="37"/>
      <c r="AC132" s="37"/>
      <c r="AD132" s="37"/>
      <c r="AE132" s="37"/>
      <c r="AT132" s="16" t="s">
        <v>126</v>
      </c>
      <c r="AU132" s="16" t="s">
        <v>80</v>
      </c>
    </row>
    <row r="133" spans="1:65" s="2" customFormat="1" ht="16.5" customHeight="1">
      <c r="A133" s="37"/>
      <c r="B133" s="38"/>
      <c r="C133" s="200" t="s">
        <v>234</v>
      </c>
      <c r="D133" s="200" t="s">
        <v>121</v>
      </c>
      <c r="E133" s="201" t="s">
        <v>235</v>
      </c>
      <c r="F133" s="202" t="s">
        <v>236</v>
      </c>
      <c r="G133" s="203" t="s">
        <v>124</v>
      </c>
      <c r="H133" s="204">
        <v>90</v>
      </c>
      <c r="I133" s="205"/>
      <c r="J133" s="206">
        <f>ROUND(I133*H133,2)</f>
        <v>0</v>
      </c>
      <c r="K133" s="207"/>
      <c r="L133" s="43"/>
      <c r="M133" s="208" t="s">
        <v>19</v>
      </c>
      <c r="N133" s="209" t="s">
        <v>42</v>
      </c>
      <c r="O133" s="83"/>
      <c r="P133" s="210">
        <f>O133*H133</f>
        <v>0</v>
      </c>
      <c r="Q133" s="210">
        <v>0</v>
      </c>
      <c r="R133" s="210">
        <f>Q133*H133</f>
        <v>0</v>
      </c>
      <c r="S133" s="210">
        <v>0</v>
      </c>
      <c r="T133" s="211">
        <f>S133*H133</f>
        <v>0</v>
      </c>
      <c r="U133" s="37"/>
      <c r="V133" s="37"/>
      <c r="W133" s="37"/>
      <c r="X133" s="37"/>
      <c r="Y133" s="37"/>
      <c r="Z133" s="37"/>
      <c r="AA133" s="37"/>
      <c r="AB133" s="37"/>
      <c r="AC133" s="37"/>
      <c r="AD133" s="37"/>
      <c r="AE133" s="37"/>
      <c r="AR133" s="212" t="s">
        <v>152</v>
      </c>
      <c r="AT133" s="212" t="s">
        <v>121</v>
      </c>
      <c r="AU133" s="212" t="s">
        <v>80</v>
      </c>
      <c r="AY133" s="16" t="s">
        <v>118</v>
      </c>
      <c r="BE133" s="213">
        <f>IF(N133="základní",J133,0)</f>
        <v>0</v>
      </c>
      <c r="BF133" s="213">
        <f>IF(N133="snížená",J133,0)</f>
        <v>0</v>
      </c>
      <c r="BG133" s="213">
        <f>IF(N133="zákl. přenesená",J133,0)</f>
        <v>0</v>
      </c>
      <c r="BH133" s="213">
        <f>IF(N133="sníž. přenesená",J133,0)</f>
        <v>0</v>
      </c>
      <c r="BI133" s="213">
        <f>IF(N133="nulová",J133,0)</f>
        <v>0</v>
      </c>
      <c r="BJ133" s="16" t="s">
        <v>78</v>
      </c>
      <c r="BK133" s="213">
        <f>ROUND(I133*H133,2)</f>
        <v>0</v>
      </c>
      <c r="BL133" s="16" t="s">
        <v>152</v>
      </c>
      <c r="BM133" s="212" t="s">
        <v>237</v>
      </c>
    </row>
    <row r="134" spans="1:65" s="2" customFormat="1" ht="16.5" customHeight="1">
      <c r="A134" s="37"/>
      <c r="B134" s="38"/>
      <c r="C134" s="200" t="s">
        <v>238</v>
      </c>
      <c r="D134" s="200" t="s">
        <v>121</v>
      </c>
      <c r="E134" s="201" t="s">
        <v>239</v>
      </c>
      <c r="F134" s="202" t="s">
        <v>240</v>
      </c>
      <c r="G134" s="203" t="s">
        <v>202</v>
      </c>
      <c r="H134" s="219"/>
      <c r="I134" s="205"/>
      <c r="J134" s="206">
        <f>ROUND(I134*H134,2)</f>
        <v>0</v>
      </c>
      <c r="K134" s="207"/>
      <c r="L134" s="43"/>
      <c r="M134" s="208" t="s">
        <v>19</v>
      </c>
      <c r="N134" s="209" t="s">
        <v>42</v>
      </c>
      <c r="O134" s="83"/>
      <c r="P134" s="210">
        <f>O134*H134</f>
        <v>0</v>
      </c>
      <c r="Q134" s="210">
        <v>0</v>
      </c>
      <c r="R134" s="210">
        <f>Q134*H134</f>
        <v>0</v>
      </c>
      <c r="S134" s="210">
        <v>0</v>
      </c>
      <c r="T134" s="211">
        <f>S134*H134</f>
        <v>0</v>
      </c>
      <c r="U134" s="37"/>
      <c r="V134" s="37"/>
      <c r="W134" s="37"/>
      <c r="X134" s="37"/>
      <c r="Y134" s="37"/>
      <c r="Z134" s="37"/>
      <c r="AA134" s="37"/>
      <c r="AB134" s="37"/>
      <c r="AC134" s="37"/>
      <c r="AD134" s="37"/>
      <c r="AE134" s="37"/>
      <c r="AR134" s="212" t="s">
        <v>152</v>
      </c>
      <c r="AT134" s="212" t="s">
        <v>121</v>
      </c>
      <c r="AU134" s="212" t="s">
        <v>80</v>
      </c>
      <c r="AY134" s="16" t="s">
        <v>118</v>
      </c>
      <c r="BE134" s="213">
        <f>IF(N134="základní",J134,0)</f>
        <v>0</v>
      </c>
      <c r="BF134" s="213">
        <f>IF(N134="snížená",J134,0)</f>
        <v>0</v>
      </c>
      <c r="BG134" s="213">
        <f>IF(N134="zákl. přenesená",J134,0)</f>
        <v>0</v>
      </c>
      <c r="BH134" s="213">
        <f>IF(N134="sníž. přenesená",J134,0)</f>
        <v>0</v>
      </c>
      <c r="BI134" s="213">
        <f>IF(N134="nulová",J134,0)</f>
        <v>0</v>
      </c>
      <c r="BJ134" s="16" t="s">
        <v>78</v>
      </c>
      <c r="BK134" s="213">
        <f>ROUND(I134*H134,2)</f>
        <v>0</v>
      </c>
      <c r="BL134" s="16" t="s">
        <v>152</v>
      </c>
      <c r="BM134" s="212" t="s">
        <v>241</v>
      </c>
    </row>
    <row r="135" spans="1:63" s="12" customFormat="1" ht="22.8" customHeight="1">
      <c r="A135" s="12"/>
      <c r="B135" s="184"/>
      <c r="C135" s="185"/>
      <c r="D135" s="186" t="s">
        <v>70</v>
      </c>
      <c r="E135" s="198" t="s">
        <v>242</v>
      </c>
      <c r="F135" s="198" t="s">
        <v>243</v>
      </c>
      <c r="G135" s="185"/>
      <c r="H135" s="185"/>
      <c r="I135" s="188"/>
      <c r="J135" s="199">
        <f>BK135</f>
        <v>0</v>
      </c>
      <c r="K135" s="185"/>
      <c r="L135" s="190"/>
      <c r="M135" s="191"/>
      <c r="N135" s="192"/>
      <c r="O135" s="192"/>
      <c r="P135" s="193">
        <f>SUM(P136:P139)</f>
        <v>0</v>
      </c>
      <c r="Q135" s="192"/>
      <c r="R135" s="193">
        <f>SUM(R136:R139)</f>
        <v>0.00048000000000000007</v>
      </c>
      <c r="S135" s="192"/>
      <c r="T135" s="194">
        <f>SUM(T136:T139)</f>
        <v>0</v>
      </c>
      <c r="U135" s="12"/>
      <c r="V135" s="12"/>
      <c r="W135" s="12"/>
      <c r="X135" s="12"/>
      <c r="Y135" s="12"/>
      <c r="Z135" s="12"/>
      <c r="AA135" s="12"/>
      <c r="AB135" s="12"/>
      <c r="AC135" s="12"/>
      <c r="AD135" s="12"/>
      <c r="AE135" s="12"/>
      <c r="AR135" s="195" t="s">
        <v>80</v>
      </c>
      <c r="AT135" s="196" t="s">
        <v>70</v>
      </c>
      <c r="AU135" s="196" t="s">
        <v>78</v>
      </c>
      <c r="AY135" s="195" t="s">
        <v>118</v>
      </c>
      <c r="BK135" s="197">
        <f>SUM(BK136:BK139)</f>
        <v>0</v>
      </c>
    </row>
    <row r="136" spans="1:65" s="2" customFormat="1" ht="24.15" customHeight="1">
      <c r="A136" s="37"/>
      <c r="B136" s="38"/>
      <c r="C136" s="200" t="s">
        <v>244</v>
      </c>
      <c r="D136" s="200" t="s">
        <v>121</v>
      </c>
      <c r="E136" s="201" t="s">
        <v>245</v>
      </c>
      <c r="F136" s="202" t="s">
        <v>246</v>
      </c>
      <c r="G136" s="203" t="s">
        <v>124</v>
      </c>
      <c r="H136" s="204">
        <v>12</v>
      </c>
      <c r="I136" s="205"/>
      <c r="J136" s="206">
        <f>ROUND(I136*H136,2)</f>
        <v>0</v>
      </c>
      <c r="K136" s="207"/>
      <c r="L136" s="43"/>
      <c r="M136" s="208" t="s">
        <v>19</v>
      </c>
      <c r="N136" s="209" t="s">
        <v>42</v>
      </c>
      <c r="O136" s="83"/>
      <c r="P136" s="210">
        <f>O136*H136</f>
        <v>0</v>
      </c>
      <c r="Q136" s="210">
        <v>4E-05</v>
      </c>
      <c r="R136" s="210">
        <f>Q136*H136</f>
        <v>0.00048000000000000007</v>
      </c>
      <c r="S136" s="210">
        <v>0</v>
      </c>
      <c r="T136" s="211">
        <f>S136*H136</f>
        <v>0</v>
      </c>
      <c r="U136" s="37"/>
      <c r="V136" s="37"/>
      <c r="W136" s="37"/>
      <c r="X136" s="37"/>
      <c r="Y136" s="37"/>
      <c r="Z136" s="37"/>
      <c r="AA136" s="37"/>
      <c r="AB136" s="37"/>
      <c r="AC136" s="37"/>
      <c r="AD136" s="37"/>
      <c r="AE136" s="37"/>
      <c r="AR136" s="212" t="s">
        <v>152</v>
      </c>
      <c r="AT136" s="212" t="s">
        <v>121</v>
      </c>
      <c r="AU136" s="212" t="s">
        <v>80</v>
      </c>
      <c r="AY136" s="16" t="s">
        <v>118</v>
      </c>
      <c r="BE136" s="213">
        <f>IF(N136="základní",J136,0)</f>
        <v>0</v>
      </c>
      <c r="BF136" s="213">
        <f>IF(N136="snížená",J136,0)</f>
        <v>0</v>
      </c>
      <c r="BG136" s="213">
        <f>IF(N136="zákl. přenesená",J136,0)</f>
        <v>0</v>
      </c>
      <c r="BH136" s="213">
        <f>IF(N136="sníž. přenesená",J136,0)</f>
        <v>0</v>
      </c>
      <c r="BI136" s="213">
        <f>IF(N136="nulová",J136,0)</f>
        <v>0</v>
      </c>
      <c r="BJ136" s="16" t="s">
        <v>78</v>
      </c>
      <c r="BK136" s="213">
        <f>ROUND(I136*H136,2)</f>
        <v>0</v>
      </c>
      <c r="BL136" s="16" t="s">
        <v>152</v>
      </c>
      <c r="BM136" s="212" t="s">
        <v>247</v>
      </c>
    </row>
    <row r="137" spans="1:65" s="2" customFormat="1" ht="24.15" customHeight="1">
      <c r="A137" s="37"/>
      <c r="B137" s="38"/>
      <c r="C137" s="200" t="s">
        <v>248</v>
      </c>
      <c r="D137" s="200" t="s">
        <v>121</v>
      </c>
      <c r="E137" s="201" t="s">
        <v>249</v>
      </c>
      <c r="F137" s="202" t="s">
        <v>250</v>
      </c>
      <c r="G137" s="203" t="s">
        <v>223</v>
      </c>
      <c r="H137" s="204">
        <v>100</v>
      </c>
      <c r="I137" s="205"/>
      <c r="J137" s="206">
        <f>ROUND(I137*H137,2)</f>
        <v>0</v>
      </c>
      <c r="K137" s="207"/>
      <c r="L137" s="43"/>
      <c r="M137" s="208" t="s">
        <v>19</v>
      </c>
      <c r="N137" s="209" t="s">
        <v>42</v>
      </c>
      <c r="O137" s="83"/>
      <c r="P137" s="210">
        <f>O137*H137</f>
        <v>0</v>
      </c>
      <c r="Q137" s="210">
        <v>0</v>
      </c>
      <c r="R137" s="210">
        <f>Q137*H137</f>
        <v>0</v>
      </c>
      <c r="S137" s="210">
        <v>0</v>
      </c>
      <c r="T137" s="211">
        <f>S137*H137</f>
        <v>0</v>
      </c>
      <c r="U137" s="37"/>
      <c r="V137" s="37"/>
      <c r="W137" s="37"/>
      <c r="X137" s="37"/>
      <c r="Y137" s="37"/>
      <c r="Z137" s="37"/>
      <c r="AA137" s="37"/>
      <c r="AB137" s="37"/>
      <c r="AC137" s="37"/>
      <c r="AD137" s="37"/>
      <c r="AE137" s="37"/>
      <c r="AR137" s="212" t="s">
        <v>152</v>
      </c>
      <c r="AT137" s="212" t="s">
        <v>121</v>
      </c>
      <c r="AU137" s="212" t="s">
        <v>80</v>
      </c>
      <c r="AY137" s="16" t="s">
        <v>118</v>
      </c>
      <c r="BE137" s="213">
        <f>IF(N137="základní",J137,0)</f>
        <v>0</v>
      </c>
      <c r="BF137" s="213">
        <f>IF(N137="snížená",J137,0)</f>
        <v>0</v>
      </c>
      <c r="BG137" s="213">
        <f>IF(N137="zákl. přenesená",J137,0)</f>
        <v>0</v>
      </c>
      <c r="BH137" s="213">
        <f>IF(N137="sníž. přenesená",J137,0)</f>
        <v>0</v>
      </c>
      <c r="BI137" s="213">
        <f>IF(N137="nulová",J137,0)</f>
        <v>0</v>
      </c>
      <c r="BJ137" s="16" t="s">
        <v>78</v>
      </c>
      <c r="BK137" s="213">
        <f>ROUND(I137*H137,2)</f>
        <v>0</v>
      </c>
      <c r="BL137" s="16" t="s">
        <v>152</v>
      </c>
      <c r="BM137" s="212" t="s">
        <v>251</v>
      </c>
    </row>
    <row r="138" spans="1:65" s="2" customFormat="1" ht="24.15" customHeight="1">
      <c r="A138" s="37"/>
      <c r="B138" s="38"/>
      <c r="C138" s="200" t="s">
        <v>252</v>
      </c>
      <c r="D138" s="200" t="s">
        <v>121</v>
      </c>
      <c r="E138" s="201" t="s">
        <v>253</v>
      </c>
      <c r="F138" s="202" t="s">
        <v>254</v>
      </c>
      <c r="G138" s="203" t="s">
        <v>223</v>
      </c>
      <c r="H138" s="204">
        <v>100</v>
      </c>
      <c r="I138" s="205"/>
      <c r="J138" s="206">
        <f>ROUND(I138*H138,2)</f>
        <v>0</v>
      </c>
      <c r="K138" s="207"/>
      <c r="L138" s="43"/>
      <c r="M138" s="208" t="s">
        <v>19</v>
      </c>
      <c r="N138" s="209" t="s">
        <v>42</v>
      </c>
      <c r="O138" s="83"/>
      <c r="P138" s="210">
        <f>O138*H138</f>
        <v>0</v>
      </c>
      <c r="Q138" s="210">
        <v>0</v>
      </c>
      <c r="R138" s="210">
        <f>Q138*H138</f>
        <v>0</v>
      </c>
      <c r="S138" s="210">
        <v>0</v>
      </c>
      <c r="T138" s="211">
        <f>S138*H138</f>
        <v>0</v>
      </c>
      <c r="U138" s="37"/>
      <c r="V138" s="37"/>
      <c r="W138" s="37"/>
      <c r="X138" s="37"/>
      <c r="Y138" s="37"/>
      <c r="Z138" s="37"/>
      <c r="AA138" s="37"/>
      <c r="AB138" s="37"/>
      <c r="AC138" s="37"/>
      <c r="AD138" s="37"/>
      <c r="AE138" s="37"/>
      <c r="AR138" s="212" t="s">
        <v>152</v>
      </c>
      <c r="AT138" s="212" t="s">
        <v>121</v>
      </c>
      <c r="AU138" s="212" t="s">
        <v>80</v>
      </c>
      <c r="AY138" s="16" t="s">
        <v>118</v>
      </c>
      <c r="BE138" s="213">
        <f>IF(N138="základní",J138,0)</f>
        <v>0</v>
      </c>
      <c r="BF138" s="213">
        <f>IF(N138="snížená",J138,0)</f>
        <v>0</v>
      </c>
      <c r="BG138" s="213">
        <f>IF(N138="zákl. přenesená",J138,0)</f>
        <v>0</v>
      </c>
      <c r="BH138" s="213">
        <f>IF(N138="sníž. přenesená",J138,0)</f>
        <v>0</v>
      </c>
      <c r="BI138" s="213">
        <f>IF(N138="nulová",J138,0)</f>
        <v>0</v>
      </c>
      <c r="BJ138" s="16" t="s">
        <v>78</v>
      </c>
      <c r="BK138" s="213">
        <f>ROUND(I138*H138,2)</f>
        <v>0</v>
      </c>
      <c r="BL138" s="16" t="s">
        <v>152</v>
      </c>
      <c r="BM138" s="212" t="s">
        <v>255</v>
      </c>
    </row>
    <row r="139" spans="1:65" s="2" customFormat="1" ht="16.5" customHeight="1">
      <c r="A139" s="37"/>
      <c r="B139" s="38"/>
      <c r="C139" s="200" t="s">
        <v>256</v>
      </c>
      <c r="D139" s="200" t="s">
        <v>121</v>
      </c>
      <c r="E139" s="201" t="s">
        <v>257</v>
      </c>
      <c r="F139" s="202" t="s">
        <v>258</v>
      </c>
      <c r="G139" s="203" t="s">
        <v>202</v>
      </c>
      <c r="H139" s="219"/>
      <c r="I139" s="205"/>
      <c r="J139" s="206">
        <f>ROUND(I139*H139,2)</f>
        <v>0</v>
      </c>
      <c r="K139" s="207"/>
      <c r="L139" s="43"/>
      <c r="M139" s="208" t="s">
        <v>19</v>
      </c>
      <c r="N139" s="209" t="s">
        <v>42</v>
      </c>
      <c r="O139" s="83"/>
      <c r="P139" s="210">
        <f>O139*H139</f>
        <v>0</v>
      </c>
      <c r="Q139" s="210">
        <v>0</v>
      </c>
      <c r="R139" s="210">
        <f>Q139*H139</f>
        <v>0</v>
      </c>
      <c r="S139" s="210">
        <v>0</v>
      </c>
      <c r="T139" s="211">
        <f>S139*H139</f>
        <v>0</v>
      </c>
      <c r="U139" s="37"/>
      <c r="V139" s="37"/>
      <c r="W139" s="37"/>
      <c r="X139" s="37"/>
      <c r="Y139" s="37"/>
      <c r="Z139" s="37"/>
      <c r="AA139" s="37"/>
      <c r="AB139" s="37"/>
      <c r="AC139" s="37"/>
      <c r="AD139" s="37"/>
      <c r="AE139" s="37"/>
      <c r="AR139" s="212" t="s">
        <v>152</v>
      </c>
      <c r="AT139" s="212" t="s">
        <v>121</v>
      </c>
      <c r="AU139" s="212" t="s">
        <v>80</v>
      </c>
      <c r="AY139" s="16" t="s">
        <v>118</v>
      </c>
      <c r="BE139" s="213">
        <f>IF(N139="základní",J139,0)</f>
        <v>0</v>
      </c>
      <c r="BF139" s="213">
        <f>IF(N139="snížená",J139,0)</f>
        <v>0</v>
      </c>
      <c r="BG139" s="213">
        <f>IF(N139="zákl. přenesená",J139,0)</f>
        <v>0</v>
      </c>
      <c r="BH139" s="213">
        <f>IF(N139="sníž. přenesená",J139,0)</f>
        <v>0</v>
      </c>
      <c r="BI139" s="213">
        <f>IF(N139="nulová",J139,0)</f>
        <v>0</v>
      </c>
      <c r="BJ139" s="16" t="s">
        <v>78</v>
      </c>
      <c r="BK139" s="213">
        <f>ROUND(I139*H139,2)</f>
        <v>0</v>
      </c>
      <c r="BL139" s="16" t="s">
        <v>152</v>
      </c>
      <c r="BM139" s="212" t="s">
        <v>259</v>
      </c>
    </row>
    <row r="140" spans="1:63" s="12" customFormat="1" ht="22.8" customHeight="1">
      <c r="A140" s="12"/>
      <c r="B140" s="184"/>
      <c r="C140" s="185"/>
      <c r="D140" s="186" t="s">
        <v>70</v>
      </c>
      <c r="E140" s="198" t="s">
        <v>260</v>
      </c>
      <c r="F140" s="198" t="s">
        <v>261</v>
      </c>
      <c r="G140" s="185"/>
      <c r="H140" s="185"/>
      <c r="I140" s="188"/>
      <c r="J140" s="199">
        <f>BK140</f>
        <v>0</v>
      </c>
      <c r="K140" s="185"/>
      <c r="L140" s="190"/>
      <c r="M140" s="191"/>
      <c r="N140" s="192"/>
      <c r="O140" s="192"/>
      <c r="P140" s="193">
        <f>SUM(P141:P145)</f>
        <v>0</v>
      </c>
      <c r="Q140" s="192"/>
      <c r="R140" s="193">
        <f>SUM(R141:R145)</f>
        <v>0</v>
      </c>
      <c r="S140" s="192"/>
      <c r="T140" s="194">
        <f>SUM(T141:T145)</f>
        <v>0.011699999999999999</v>
      </c>
      <c r="U140" s="12"/>
      <c r="V140" s="12"/>
      <c r="W140" s="12"/>
      <c r="X140" s="12"/>
      <c r="Y140" s="12"/>
      <c r="Z140" s="12"/>
      <c r="AA140" s="12"/>
      <c r="AB140" s="12"/>
      <c r="AC140" s="12"/>
      <c r="AD140" s="12"/>
      <c r="AE140" s="12"/>
      <c r="AR140" s="195" t="s">
        <v>80</v>
      </c>
      <c r="AT140" s="196" t="s">
        <v>70</v>
      </c>
      <c r="AU140" s="196" t="s">
        <v>78</v>
      </c>
      <c r="AY140" s="195" t="s">
        <v>118</v>
      </c>
      <c r="BK140" s="197">
        <f>SUM(BK141:BK145)</f>
        <v>0</v>
      </c>
    </row>
    <row r="141" spans="1:65" s="2" customFormat="1" ht="16.5" customHeight="1">
      <c r="A141" s="37"/>
      <c r="B141" s="38"/>
      <c r="C141" s="200" t="s">
        <v>262</v>
      </c>
      <c r="D141" s="200" t="s">
        <v>121</v>
      </c>
      <c r="E141" s="201" t="s">
        <v>263</v>
      </c>
      <c r="F141" s="202" t="s">
        <v>264</v>
      </c>
      <c r="G141" s="203" t="s">
        <v>124</v>
      </c>
      <c r="H141" s="204">
        <v>90</v>
      </c>
      <c r="I141" s="205"/>
      <c r="J141" s="206">
        <f>ROUND(I141*H141,2)</f>
        <v>0</v>
      </c>
      <c r="K141" s="207"/>
      <c r="L141" s="43"/>
      <c r="M141" s="208" t="s">
        <v>19</v>
      </c>
      <c r="N141" s="209" t="s">
        <v>42</v>
      </c>
      <c r="O141" s="83"/>
      <c r="P141" s="210">
        <f>O141*H141</f>
        <v>0</v>
      </c>
      <c r="Q141" s="210">
        <v>0</v>
      </c>
      <c r="R141" s="210">
        <f>Q141*H141</f>
        <v>0</v>
      </c>
      <c r="S141" s="210">
        <v>0.00013</v>
      </c>
      <c r="T141" s="211">
        <f>S141*H141</f>
        <v>0.011699999999999999</v>
      </c>
      <c r="U141" s="37"/>
      <c r="V141" s="37"/>
      <c r="W141" s="37"/>
      <c r="X141" s="37"/>
      <c r="Y141" s="37"/>
      <c r="Z141" s="37"/>
      <c r="AA141" s="37"/>
      <c r="AB141" s="37"/>
      <c r="AC141" s="37"/>
      <c r="AD141" s="37"/>
      <c r="AE141" s="37"/>
      <c r="AR141" s="212" t="s">
        <v>152</v>
      </c>
      <c r="AT141" s="212" t="s">
        <v>121</v>
      </c>
      <c r="AU141" s="212" t="s">
        <v>80</v>
      </c>
      <c r="AY141" s="16" t="s">
        <v>118</v>
      </c>
      <c r="BE141" s="213">
        <f>IF(N141="základní",J141,0)</f>
        <v>0</v>
      </c>
      <c r="BF141" s="213">
        <f>IF(N141="snížená",J141,0)</f>
        <v>0</v>
      </c>
      <c r="BG141" s="213">
        <f>IF(N141="zákl. přenesená",J141,0)</f>
        <v>0</v>
      </c>
      <c r="BH141" s="213">
        <f>IF(N141="sníž. přenesená",J141,0)</f>
        <v>0</v>
      </c>
      <c r="BI141" s="213">
        <f>IF(N141="nulová",J141,0)</f>
        <v>0</v>
      </c>
      <c r="BJ141" s="16" t="s">
        <v>78</v>
      </c>
      <c r="BK141" s="213">
        <f>ROUND(I141*H141,2)</f>
        <v>0</v>
      </c>
      <c r="BL141" s="16" t="s">
        <v>152</v>
      </c>
      <c r="BM141" s="212" t="s">
        <v>265</v>
      </c>
    </row>
    <row r="142" spans="1:47" s="2" customFormat="1" ht="12">
      <c r="A142" s="37"/>
      <c r="B142" s="38"/>
      <c r="C142" s="39"/>
      <c r="D142" s="214" t="s">
        <v>126</v>
      </c>
      <c r="E142" s="39"/>
      <c r="F142" s="215" t="s">
        <v>266</v>
      </c>
      <c r="G142" s="39"/>
      <c r="H142" s="39"/>
      <c r="I142" s="216"/>
      <c r="J142" s="39"/>
      <c r="K142" s="39"/>
      <c r="L142" s="43"/>
      <c r="M142" s="217"/>
      <c r="N142" s="218"/>
      <c r="O142" s="83"/>
      <c r="P142" s="83"/>
      <c r="Q142" s="83"/>
      <c r="R142" s="83"/>
      <c r="S142" s="83"/>
      <c r="T142" s="84"/>
      <c r="U142" s="37"/>
      <c r="V142" s="37"/>
      <c r="W142" s="37"/>
      <c r="X142" s="37"/>
      <c r="Y142" s="37"/>
      <c r="Z142" s="37"/>
      <c r="AA142" s="37"/>
      <c r="AB142" s="37"/>
      <c r="AC142" s="37"/>
      <c r="AD142" s="37"/>
      <c r="AE142" s="37"/>
      <c r="AT142" s="16" t="s">
        <v>126</v>
      </c>
      <c r="AU142" s="16" t="s">
        <v>80</v>
      </c>
    </row>
    <row r="143" spans="1:65" s="2" customFormat="1" ht="16.5" customHeight="1">
      <c r="A143" s="37"/>
      <c r="B143" s="38"/>
      <c r="C143" s="200" t="s">
        <v>207</v>
      </c>
      <c r="D143" s="200" t="s">
        <v>121</v>
      </c>
      <c r="E143" s="201" t="s">
        <v>267</v>
      </c>
      <c r="F143" s="202" t="s">
        <v>268</v>
      </c>
      <c r="G143" s="203" t="s">
        <v>124</v>
      </c>
      <c r="H143" s="204">
        <v>208</v>
      </c>
      <c r="I143" s="205"/>
      <c r="J143" s="206">
        <f>ROUND(I143*H143,2)</f>
        <v>0</v>
      </c>
      <c r="K143" s="207"/>
      <c r="L143" s="43"/>
      <c r="M143" s="208" t="s">
        <v>19</v>
      </c>
      <c r="N143" s="209" t="s">
        <v>42</v>
      </c>
      <c r="O143" s="83"/>
      <c r="P143" s="210">
        <f>O143*H143</f>
        <v>0</v>
      </c>
      <c r="Q143" s="210">
        <v>0</v>
      </c>
      <c r="R143" s="210">
        <f>Q143*H143</f>
        <v>0</v>
      </c>
      <c r="S143" s="210">
        <v>0</v>
      </c>
      <c r="T143" s="211">
        <f>S143*H143</f>
        <v>0</v>
      </c>
      <c r="U143" s="37"/>
      <c r="V143" s="37"/>
      <c r="W143" s="37"/>
      <c r="X143" s="37"/>
      <c r="Y143" s="37"/>
      <c r="Z143" s="37"/>
      <c r="AA143" s="37"/>
      <c r="AB143" s="37"/>
      <c r="AC143" s="37"/>
      <c r="AD143" s="37"/>
      <c r="AE143" s="37"/>
      <c r="AR143" s="212" t="s">
        <v>152</v>
      </c>
      <c r="AT143" s="212" t="s">
        <v>121</v>
      </c>
      <c r="AU143" s="212" t="s">
        <v>80</v>
      </c>
      <c r="AY143" s="16" t="s">
        <v>118</v>
      </c>
      <c r="BE143" s="213">
        <f>IF(N143="základní",J143,0)</f>
        <v>0</v>
      </c>
      <c r="BF143" s="213">
        <f>IF(N143="snížená",J143,0)</f>
        <v>0</v>
      </c>
      <c r="BG143" s="213">
        <f>IF(N143="zákl. přenesená",J143,0)</f>
        <v>0</v>
      </c>
      <c r="BH143" s="213">
        <f>IF(N143="sníž. přenesená",J143,0)</f>
        <v>0</v>
      </c>
      <c r="BI143" s="213">
        <f>IF(N143="nulová",J143,0)</f>
        <v>0</v>
      </c>
      <c r="BJ143" s="16" t="s">
        <v>78</v>
      </c>
      <c r="BK143" s="213">
        <f>ROUND(I143*H143,2)</f>
        <v>0</v>
      </c>
      <c r="BL143" s="16" t="s">
        <v>152</v>
      </c>
      <c r="BM143" s="212" t="s">
        <v>269</v>
      </c>
    </row>
    <row r="144" spans="1:65" s="2" customFormat="1" ht="16.5" customHeight="1">
      <c r="A144" s="37"/>
      <c r="B144" s="38"/>
      <c r="C144" s="200" t="s">
        <v>270</v>
      </c>
      <c r="D144" s="200" t="s">
        <v>121</v>
      </c>
      <c r="E144" s="201" t="s">
        <v>271</v>
      </c>
      <c r="F144" s="202" t="s">
        <v>272</v>
      </c>
      <c r="G144" s="203" t="s">
        <v>124</v>
      </c>
      <c r="H144" s="204">
        <v>250</v>
      </c>
      <c r="I144" s="205"/>
      <c r="J144" s="206">
        <f>ROUND(I144*H144,2)</f>
        <v>0</v>
      </c>
      <c r="K144" s="207"/>
      <c r="L144" s="43"/>
      <c r="M144" s="208" t="s">
        <v>19</v>
      </c>
      <c r="N144" s="209" t="s">
        <v>42</v>
      </c>
      <c r="O144" s="83"/>
      <c r="P144" s="210">
        <f>O144*H144</f>
        <v>0</v>
      </c>
      <c r="Q144" s="210">
        <v>0</v>
      </c>
      <c r="R144" s="210">
        <f>Q144*H144</f>
        <v>0</v>
      </c>
      <c r="S144" s="210">
        <v>0</v>
      </c>
      <c r="T144" s="211">
        <f>S144*H144</f>
        <v>0</v>
      </c>
      <c r="U144" s="37"/>
      <c r="V144" s="37"/>
      <c r="W144" s="37"/>
      <c r="X144" s="37"/>
      <c r="Y144" s="37"/>
      <c r="Z144" s="37"/>
      <c r="AA144" s="37"/>
      <c r="AB144" s="37"/>
      <c r="AC144" s="37"/>
      <c r="AD144" s="37"/>
      <c r="AE144" s="37"/>
      <c r="AR144" s="212" t="s">
        <v>152</v>
      </c>
      <c r="AT144" s="212" t="s">
        <v>121</v>
      </c>
      <c r="AU144" s="212" t="s">
        <v>80</v>
      </c>
      <c r="AY144" s="16" t="s">
        <v>118</v>
      </c>
      <c r="BE144" s="213">
        <f>IF(N144="základní",J144,0)</f>
        <v>0</v>
      </c>
      <c r="BF144" s="213">
        <f>IF(N144="snížená",J144,0)</f>
        <v>0</v>
      </c>
      <c r="BG144" s="213">
        <f>IF(N144="zákl. přenesená",J144,0)</f>
        <v>0</v>
      </c>
      <c r="BH144" s="213">
        <f>IF(N144="sníž. přenesená",J144,0)</f>
        <v>0</v>
      </c>
      <c r="BI144" s="213">
        <f>IF(N144="nulová",J144,0)</f>
        <v>0</v>
      </c>
      <c r="BJ144" s="16" t="s">
        <v>78</v>
      </c>
      <c r="BK144" s="213">
        <f>ROUND(I144*H144,2)</f>
        <v>0</v>
      </c>
      <c r="BL144" s="16" t="s">
        <v>152</v>
      </c>
      <c r="BM144" s="212" t="s">
        <v>273</v>
      </c>
    </row>
    <row r="145" spans="1:65" s="2" customFormat="1" ht="16.5" customHeight="1">
      <c r="A145" s="37"/>
      <c r="B145" s="38"/>
      <c r="C145" s="200" t="s">
        <v>274</v>
      </c>
      <c r="D145" s="200" t="s">
        <v>121</v>
      </c>
      <c r="E145" s="201" t="s">
        <v>275</v>
      </c>
      <c r="F145" s="202" t="s">
        <v>276</v>
      </c>
      <c r="G145" s="203" t="s">
        <v>202</v>
      </c>
      <c r="H145" s="219"/>
      <c r="I145" s="205"/>
      <c r="J145" s="206">
        <f>ROUND(I145*H145,2)</f>
        <v>0</v>
      </c>
      <c r="K145" s="207"/>
      <c r="L145" s="43"/>
      <c r="M145" s="208" t="s">
        <v>19</v>
      </c>
      <c r="N145" s="209" t="s">
        <v>42</v>
      </c>
      <c r="O145" s="83"/>
      <c r="P145" s="210">
        <f>O145*H145</f>
        <v>0</v>
      </c>
      <c r="Q145" s="210">
        <v>0</v>
      </c>
      <c r="R145" s="210">
        <f>Q145*H145</f>
        <v>0</v>
      </c>
      <c r="S145" s="210">
        <v>0</v>
      </c>
      <c r="T145" s="211">
        <f>S145*H145</f>
        <v>0</v>
      </c>
      <c r="U145" s="37"/>
      <c r="V145" s="37"/>
      <c r="W145" s="37"/>
      <c r="X145" s="37"/>
      <c r="Y145" s="37"/>
      <c r="Z145" s="37"/>
      <c r="AA145" s="37"/>
      <c r="AB145" s="37"/>
      <c r="AC145" s="37"/>
      <c r="AD145" s="37"/>
      <c r="AE145" s="37"/>
      <c r="AR145" s="212" t="s">
        <v>152</v>
      </c>
      <c r="AT145" s="212" t="s">
        <v>121</v>
      </c>
      <c r="AU145" s="212" t="s">
        <v>80</v>
      </c>
      <c r="AY145" s="16" t="s">
        <v>118</v>
      </c>
      <c r="BE145" s="213">
        <f>IF(N145="základní",J145,0)</f>
        <v>0</v>
      </c>
      <c r="BF145" s="213">
        <f>IF(N145="snížená",J145,0)</f>
        <v>0</v>
      </c>
      <c r="BG145" s="213">
        <f>IF(N145="zákl. přenesená",J145,0)</f>
        <v>0</v>
      </c>
      <c r="BH145" s="213">
        <f>IF(N145="sníž. přenesená",J145,0)</f>
        <v>0</v>
      </c>
      <c r="BI145" s="213">
        <f>IF(N145="nulová",J145,0)</f>
        <v>0</v>
      </c>
      <c r="BJ145" s="16" t="s">
        <v>78</v>
      </c>
      <c r="BK145" s="213">
        <f>ROUND(I145*H145,2)</f>
        <v>0</v>
      </c>
      <c r="BL145" s="16" t="s">
        <v>152</v>
      </c>
      <c r="BM145" s="212" t="s">
        <v>277</v>
      </c>
    </row>
    <row r="146" spans="1:63" s="12" customFormat="1" ht="25.9" customHeight="1">
      <c r="A146" s="12"/>
      <c r="B146" s="184"/>
      <c r="C146" s="185"/>
      <c r="D146" s="186" t="s">
        <v>70</v>
      </c>
      <c r="E146" s="187" t="s">
        <v>278</v>
      </c>
      <c r="F146" s="187" t="s">
        <v>279</v>
      </c>
      <c r="G146" s="185"/>
      <c r="H146" s="185"/>
      <c r="I146" s="188"/>
      <c r="J146" s="189">
        <f>BK146</f>
        <v>0</v>
      </c>
      <c r="K146" s="185"/>
      <c r="L146" s="190"/>
      <c r="M146" s="191"/>
      <c r="N146" s="192"/>
      <c r="O146" s="192"/>
      <c r="P146" s="193">
        <f>P147+P151</f>
        <v>0</v>
      </c>
      <c r="Q146" s="192"/>
      <c r="R146" s="193">
        <f>R147+R151</f>
        <v>0</v>
      </c>
      <c r="S146" s="192"/>
      <c r="T146" s="194">
        <f>T147+T151</f>
        <v>0</v>
      </c>
      <c r="U146" s="12"/>
      <c r="V146" s="12"/>
      <c r="W146" s="12"/>
      <c r="X146" s="12"/>
      <c r="Y146" s="12"/>
      <c r="Z146" s="12"/>
      <c r="AA146" s="12"/>
      <c r="AB146" s="12"/>
      <c r="AC146" s="12"/>
      <c r="AD146" s="12"/>
      <c r="AE146" s="12"/>
      <c r="AR146" s="195" t="s">
        <v>142</v>
      </c>
      <c r="AT146" s="196" t="s">
        <v>70</v>
      </c>
      <c r="AU146" s="196" t="s">
        <v>71</v>
      </c>
      <c r="AY146" s="195" t="s">
        <v>118</v>
      </c>
      <c r="BK146" s="197">
        <f>BK147+BK151</f>
        <v>0</v>
      </c>
    </row>
    <row r="147" spans="1:63" s="12" customFormat="1" ht="22.8" customHeight="1">
      <c r="A147" s="12"/>
      <c r="B147" s="184"/>
      <c r="C147" s="185"/>
      <c r="D147" s="186" t="s">
        <v>70</v>
      </c>
      <c r="E147" s="198" t="s">
        <v>280</v>
      </c>
      <c r="F147" s="198" t="s">
        <v>281</v>
      </c>
      <c r="G147" s="185"/>
      <c r="H147" s="185"/>
      <c r="I147" s="188"/>
      <c r="J147" s="199">
        <f>BK147</f>
        <v>0</v>
      </c>
      <c r="K147" s="185"/>
      <c r="L147" s="190"/>
      <c r="M147" s="191"/>
      <c r="N147" s="192"/>
      <c r="O147" s="192"/>
      <c r="P147" s="193">
        <f>SUM(P148:P150)</f>
        <v>0</v>
      </c>
      <c r="Q147" s="192"/>
      <c r="R147" s="193">
        <f>SUM(R148:R150)</f>
        <v>0</v>
      </c>
      <c r="S147" s="192"/>
      <c r="T147" s="194">
        <f>SUM(T148:T150)</f>
        <v>0</v>
      </c>
      <c r="U147" s="12"/>
      <c r="V147" s="12"/>
      <c r="W147" s="12"/>
      <c r="X147" s="12"/>
      <c r="Y147" s="12"/>
      <c r="Z147" s="12"/>
      <c r="AA147" s="12"/>
      <c r="AB147" s="12"/>
      <c r="AC147" s="12"/>
      <c r="AD147" s="12"/>
      <c r="AE147" s="12"/>
      <c r="AR147" s="195" t="s">
        <v>142</v>
      </c>
      <c r="AT147" s="196" t="s">
        <v>70</v>
      </c>
      <c r="AU147" s="196" t="s">
        <v>78</v>
      </c>
      <c r="AY147" s="195" t="s">
        <v>118</v>
      </c>
      <c r="BK147" s="197">
        <f>SUM(BK148:BK150)</f>
        <v>0</v>
      </c>
    </row>
    <row r="148" spans="1:65" s="2" customFormat="1" ht="16.5" customHeight="1">
      <c r="A148" s="37"/>
      <c r="B148" s="38"/>
      <c r="C148" s="200" t="s">
        <v>282</v>
      </c>
      <c r="D148" s="200" t="s">
        <v>121</v>
      </c>
      <c r="E148" s="201" t="s">
        <v>283</v>
      </c>
      <c r="F148" s="202" t="s">
        <v>281</v>
      </c>
      <c r="G148" s="203" t="s">
        <v>284</v>
      </c>
      <c r="H148" s="204">
        <v>1</v>
      </c>
      <c r="I148" s="205"/>
      <c r="J148" s="206">
        <f>ROUND(I148*H148,2)</f>
        <v>0</v>
      </c>
      <c r="K148" s="207"/>
      <c r="L148" s="43"/>
      <c r="M148" s="208" t="s">
        <v>19</v>
      </c>
      <c r="N148" s="209" t="s">
        <v>42</v>
      </c>
      <c r="O148" s="83"/>
      <c r="P148" s="210">
        <f>O148*H148</f>
        <v>0</v>
      </c>
      <c r="Q148" s="210">
        <v>0</v>
      </c>
      <c r="R148" s="210">
        <f>Q148*H148</f>
        <v>0</v>
      </c>
      <c r="S148" s="210">
        <v>0</v>
      </c>
      <c r="T148" s="211">
        <f>S148*H148</f>
        <v>0</v>
      </c>
      <c r="U148" s="37"/>
      <c r="V148" s="37"/>
      <c r="W148" s="37"/>
      <c r="X148" s="37"/>
      <c r="Y148" s="37"/>
      <c r="Z148" s="37"/>
      <c r="AA148" s="37"/>
      <c r="AB148" s="37"/>
      <c r="AC148" s="37"/>
      <c r="AD148" s="37"/>
      <c r="AE148" s="37"/>
      <c r="AR148" s="212" t="s">
        <v>75</v>
      </c>
      <c r="AT148" s="212" t="s">
        <v>121</v>
      </c>
      <c r="AU148" s="212" t="s">
        <v>80</v>
      </c>
      <c r="AY148" s="16" t="s">
        <v>118</v>
      </c>
      <c r="BE148" s="213">
        <f>IF(N148="základní",J148,0)</f>
        <v>0</v>
      </c>
      <c r="BF148" s="213">
        <f>IF(N148="snížená",J148,0)</f>
        <v>0</v>
      </c>
      <c r="BG148" s="213">
        <f>IF(N148="zákl. přenesená",J148,0)</f>
        <v>0</v>
      </c>
      <c r="BH148" s="213">
        <f>IF(N148="sníž. přenesená",J148,0)</f>
        <v>0</v>
      </c>
      <c r="BI148" s="213">
        <f>IF(N148="nulová",J148,0)</f>
        <v>0</v>
      </c>
      <c r="BJ148" s="16" t="s">
        <v>78</v>
      </c>
      <c r="BK148" s="213">
        <f>ROUND(I148*H148,2)</f>
        <v>0</v>
      </c>
      <c r="BL148" s="16" t="s">
        <v>75</v>
      </c>
      <c r="BM148" s="212" t="s">
        <v>140</v>
      </c>
    </row>
    <row r="149" spans="1:47" s="2" customFormat="1" ht="12">
      <c r="A149" s="37"/>
      <c r="B149" s="38"/>
      <c r="C149" s="39"/>
      <c r="D149" s="214" t="s">
        <v>126</v>
      </c>
      <c r="E149" s="39"/>
      <c r="F149" s="215" t="s">
        <v>285</v>
      </c>
      <c r="G149" s="39"/>
      <c r="H149" s="39"/>
      <c r="I149" s="216"/>
      <c r="J149" s="39"/>
      <c r="K149" s="39"/>
      <c r="L149" s="43"/>
      <c r="M149" s="217"/>
      <c r="N149" s="218"/>
      <c r="O149" s="83"/>
      <c r="P149" s="83"/>
      <c r="Q149" s="83"/>
      <c r="R149" s="83"/>
      <c r="S149" s="83"/>
      <c r="T149" s="84"/>
      <c r="U149" s="37"/>
      <c r="V149" s="37"/>
      <c r="W149" s="37"/>
      <c r="X149" s="37"/>
      <c r="Y149" s="37"/>
      <c r="Z149" s="37"/>
      <c r="AA149" s="37"/>
      <c r="AB149" s="37"/>
      <c r="AC149" s="37"/>
      <c r="AD149" s="37"/>
      <c r="AE149" s="37"/>
      <c r="AT149" s="16" t="s">
        <v>126</v>
      </c>
      <c r="AU149" s="16" t="s">
        <v>80</v>
      </c>
    </row>
    <row r="150" spans="1:65" s="2" customFormat="1" ht="16.5" customHeight="1">
      <c r="A150" s="37"/>
      <c r="B150" s="38"/>
      <c r="C150" s="200" t="s">
        <v>286</v>
      </c>
      <c r="D150" s="200" t="s">
        <v>121</v>
      </c>
      <c r="E150" s="201" t="s">
        <v>287</v>
      </c>
      <c r="F150" s="202" t="s">
        <v>288</v>
      </c>
      <c r="G150" s="203" t="s">
        <v>284</v>
      </c>
      <c r="H150" s="204">
        <v>1</v>
      </c>
      <c r="I150" s="205"/>
      <c r="J150" s="206">
        <f>ROUND(I150*H150,2)</f>
        <v>0</v>
      </c>
      <c r="K150" s="207"/>
      <c r="L150" s="43"/>
      <c r="M150" s="208" t="s">
        <v>19</v>
      </c>
      <c r="N150" s="209" t="s">
        <v>42</v>
      </c>
      <c r="O150" s="83"/>
      <c r="P150" s="210">
        <f>O150*H150</f>
        <v>0</v>
      </c>
      <c r="Q150" s="210">
        <v>0</v>
      </c>
      <c r="R150" s="210">
        <f>Q150*H150</f>
        <v>0</v>
      </c>
      <c r="S150" s="210">
        <v>0</v>
      </c>
      <c r="T150" s="211">
        <f>S150*H150</f>
        <v>0</v>
      </c>
      <c r="U150" s="37"/>
      <c r="V150" s="37"/>
      <c r="W150" s="37"/>
      <c r="X150" s="37"/>
      <c r="Y150" s="37"/>
      <c r="Z150" s="37"/>
      <c r="AA150" s="37"/>
      <c r="AB150" s="37"/>
      <c r="AC150" s="37"/>
      <c r="AD150" s="37"/>
      <c r="AE150" s="37"/>
      <c r="AR150" s="212" t="s">
        <v>75</v>
      </c>
      <c r="AT150" s="212" t="s">
        <v>121</v>
      </c>
      <c r="AU150" s="212" t="s">
        <v>80</v>
      </c>
      <c r="AY150" s="16" t="s">
        <v>118</v>
      </c>
      <c r="BE150" s="213">
        <f>IF(N150="základní",J150,0)</f>
        <v>0</v>
      </c>
      <c r="BF150" s="213">
        <f>IF(N150="snížená",J150,0)</f>
        <v>0</v>
      </c>
      <c r="BG150" s="213">
        <f>IF(N150="zákl. přenesená",J150,0)</f>
        <v>0</v>
      </c>
      <c r="BH150" s="213">
        <f>IF(N150="sníž. přenesená",J150,0)</f>
        <v>0</v>
      </c>
      <c r="BI150" s="213">
        <f>IF(N150="nulová",J150,0)</f>
        <v>0</v>
      </c>
      <c r="BJ150" s="16" t="s">
        <v>78</v>
      </c>
      <c r="BK150" s="213">
        <f>ROUND(I150*H150,2)</f>
        <v>0</v>
      </c>
      <c r="BL150" s="16" t="s">
        <v>75</v>
      </c>
      <c r="BM150" s="212" t="s">
        <v>289</v>
      </c>
    </row>
    <row r="151" spans="1:63" s="12" customFormat="1" ht="22.8" customHeight="1">
      <c r="A151" s="12"/>
      <c r="B151" s="184"/>
      <c r="C151" s="185"/>
      <c r="D151" s="186" t="s">
        <v>70</v>
      </c>
      <c r="E151" s="198" t="s">
        <v>290</v>
      </c>
      <c r="F151" s="198" t="s">
        <v>291</v>
      </c>
      <c r="G151" s="185"/>
      <c r="H151" s="185"/>
      <c r="I151" s="188"/>
      <c r="J151" s="199">
        <f>BK151</f>
        <v>0</v>
      </c>
      <c r="K151" s="185"/>
      <c r="L151" s="190"/>
      <c r="M151" s="191"/>
      <c r="N151" s="192"/>
      <c r="O151" s="192"/>
      <c r="P151" s="193">
        <f>P152</f>
        <v>0</v>
      </c>
      <c r="Q151" s="192"/>
      <c r="R151" s="193">
        <f>R152</f>
        <v>0</v>
      </c>
      <c r="S151" s="192"/>
      <c r="T151" s="194">
        <f>T152</f>
        <v>0</v>
      </c>
      <c r="U151" s="12"/>
      <c r="V151" s="12"/>
      <c r="W151" s="12"/>
      <c r="X151" s="12"/>
      <c r="Y151" s="12"/>
      <c r="Z151" s="12"/>
      <c r="AA151" s="12"/>
      <c r="AB151" s="12"/>
      <c r="AC151" s="12"/>
      <c r="AD151" s="12"/>
      <c r="AE151" s="12"/>
      <c r="AR151" s="195" t="s">
        <v>142</v>
      </c>
      <c r="AT151" s="196" t="s">
        <v>70</v>
      </c>
      <c r="AU151" s="196" t="s">
        <v>78</v>
      </c>
      <c r="AY151" s="195" t="s">
        <v>118</v>
      </c>
      <c r="BK151" s="197">
        <f>BK152</f>
        <v>0</v>
      </c>
    </row>
    <row r="152" spans="1:65" s="2" customFormat="1" ht="16.5" customHeight="1">
      <c r="A152" s="37"/>
      <c r="B152" s="38"/>
      <c r="C152" s="200" t="s">
        <v>292</v>
      </c>
      <c r="D152" s="200" t="s">
        <v>121</v>
      </c>
      <c r="E152" s="201" t="s">
        <v>293</v>
      </c>
      <c r="F152" s="202" t="s">
        <v>294</v>
      </c>
      <c r="G152" s="203" t="s">
        <v>284</v>
      </c>
      <c r="H152" s="204">
        <v>1</v>
      </c>
      <c r="I152" s="205"/>
      <c r="J152" s="206">
        <f>ROUND(I152*H152,2)</f>
        <v>0</v>
      </c>
      <c r="K152" s="207"/>
      <c r="L152" s="43"/>
      <c r="M152" s="231" t="s">
        <v>19</v>
      </c>
      <c r="N152" s="232" t="s">
        <v>42</v>
      </c>
      <c r="O152" s="233"/>
      <c r="P152" s="234">
        <f>O152*H152</f>
        <v>0</v>
      </c>
      <c r="Q152" s="234">
        <v>0</v>
      </c>
      <c r="R152" s="234">
        <f>Q152*H152</f>
        <v>0</v>
      </c>
      <c r="S152" s="234">
        <v>0</v>
      </c>
      <c r="T152" s="235">
        <f>S152*H152</f>
        <v>0</v>
      </c>
      <c r="U152" s="37"/>
      <c r="V152" s="37"/>
      <c r="W152" s="37"/>
      <c r="X152" s="37"/>
      <c r="Y152" s="37"/>
      <c r="Z152" s="37"/>
      <c r="AA152" s="37"/>
      <c r="AB152" s="37"/>
      <c r="AC152" s="37"/>
      <c r="AD152" s="37"/>
      <c r="AE152" s="37"/>
      <c r="AR152" s="212" t="s">
        <v>75</v>
      </c>
      <c r="AT152" s="212" t="s">
        <v>121</v>
      </c>
      <c r="AU152" s="212" t="s">
        <v>80</v>
      </c>
      <c r="AY152" s="16" t="s">
        <v>118</v>
      </c>
      <c r="BE152" s="213">
        <f>IF(N152="základní",J152,0)</f>
        <v>0</v>
      </c>
      <c r="BF152" s="213">
        <f>IF(N152="snížená",J152,0)</f>
        <v>0</v>
      </c>
      <c r="BG152" s="213">
        <f>IF(N152="zákl. přenesená",J152,0)</f>
        <v>0</v>
      </c>
      <c r="BH152" s="213">
        <f>IF(N152="sníž. přenesená",J152,0)</f>
        <v>0</v>
      </c>
      <c r="BI152" s="213">
        <f>IF(N152="nulová",J152,0)</f>
        <v>0</v>
      </c>
      <c r="BJ152" s="16" t="s">
        <v>78</v>
      </c>
      <c r="BK152" s="213">
        <f>ROUND(I152*H152,2)</f>
        <v>0</v>
      </c>
      <c r="BL152" s="16" t="s">
        <v>75</v>
      </c>
      <c r="BM152" s="212" t="s">
        <v>295</v>
      </c>
    </row>
    <row r="153" spans="1:31" s="2" customFormat="1" ht="6.95" customHeight="1">
      <c r="A153" s="37"/>
      <c r="B153" s="58"/>
      <c r="C153" s="59"/>
      <c r="D153" s="59"/>
      <c r="E153" s="59"/>
      <c r="F153" s="59"/>
      <c r="G153" s="59"/>
      <c r="H153" s="59"/>
      <c r="I153" s="59"/>
      <c r="J153" s="59"/>
      <c r="K153" s="59"/>
      <c r="L153" s="43"/>
      <c r="M153" s="37"/>
      <c r="O153" s="37"/>
      <c r="P153" s="37"/>
      <c r="Q153" s="37"/>
      <c r="R153" s="37"/>
      <c r="S153" s="37"/>
      <c r="T153" s="37"/>
      <c r="U153" s="37"/>
      <c r="V153" s="37"/>
      <c r="W153" s="37"/>
      <c r="X153" s="37"/>
      <c r="Y153" s="37"/>
      <c r="Z153" s="37"/>
      <c r="AA153" s="37"/>
      <c r="AB153" s="37"/>
      <c r="AC153" s="37"/>
      <c r="AD153" s="37"/>
      <c r="AE153" s="37"/>
    </row>
  </sheetData>
  <sheetProtection password="CC64" sheet="1" objects="1" scenarios="1" formatColumns="0" formatRows="0" autoFilter="0"/>
  <autoFilter ref="C93:K152"/>
  <mergeCells count="9">
    <mergeCell ref="E7:H7"/>
    <mergeCell ref="E9:H9"/>
    <mergeCell ref="E18:H18"/>
    <mergeCell ref="E27:H27"/>
    <mergeCell ref="E48:H48"/>
    <mergeCell ref="E50:H50"/>
    <mergeCell ref="E84:H84"/>
    <mergeCell ref="E86:H86"/>
    <mergeCell ref="L2:V2"/>
  </mergeCells>
  <hyperlinks>
    <hyperlink ref="F98" r:id="rId1" display="https://podminky.urs.cz/item/CS_URS_2023_02/342171112"/>
    <hyperlink ref="F101" r:id="rId2" display="https://podminky.urs.cz/item/CS_URS_2023_02/966072122"/>
    <hyperlink ref="F119" r:id="rId3" display="https://podminky.urs.cz/item/CS_URS_2023_02/713114124"/>
    <hyperlink ref="F132" r:id="rId4" display="https://podminky.urs.cz/item/CS_URS_2023_02/762495000"/>
    <hyperlink ref="F142" r:id="rId5" display="https://podminky.urs.cz/item/CS_URS_2023_02/765191911"/>
    <hyperlink ref="F149" r:id="rId6" display="https://podminky.urs.cz/item/CS_URS_2023_02/03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
</worksheet>
</file>

<file path=xl/worksheets/sheet3.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236" customWidth="1"/>
    <col min="2" max="2" width="1.7109375" style="236" customWidth="1"/>
    <col min="3" max="4" width="5.00390625" style="236" customWidth="1"/>
    <col min="5" max="5" width="11.7109375" style="236" customWidth="1"/>
    <col min="6" max="6" width="9.140625" style="236" customWidth="1"/>
    <col min="7" max="7" width="5.00390625" style="236" customWidth="1"/>
    <col min="8" max="8" width="77.8515625" style="236" customWidth="1"/>
    <col min="9" max="10" width="20.00390625" style="236" customWidth="1"/>
    <col min="11" max="11" width="1.7109375" style="236" customWidth="1"/>
  </cols>
  <sheetData>
    <row r="1" s="1" customFormat="1" ht="37.5" customHeight="1"/>
    <row r="2" spans="2:11" s="1" customFormat="1" ht="7.5" customHeight="1">
      <c r="B2" s="237"/>
      <c r="C2" s="238"/>
      <c r="D2" s="238"/>
      <c r="E2" s="238"/>
      <c r="F2" s="238"/>
      <c r="G2" s="238"/>
      <c r="H2" s="238"/>
      <c r="I2" s="238"/>
      <c r="J2" s="238"/>
      <c r="K2" s="239"/>
    </row>
    <row r="3" spans="2:11" s="13" customFormat="1" ht="45" customHeight="1">
      <c r="B3" s="240"/>
      <c r="C3" s="241" t="s">
        <v>296</v>
      </c>
      <c r="D3" s="241"/>
      <c r="E3" s="241"/>
      <c r="F3" s="241"/>
      <c r="G3" s="241"/>
      <c r="H3" s="241"/>
      <c r="I3" s="241"/>
      <c r="J3" s="241"/>
      <c r="K3" s="242"/>
    </row>
    <row r="4" spans="2:11" s="1" customFormat="1" ht="25.5" customHeight="1">
      <c r="B4" s="243"/>
      <c r="C4" s="244" t="s">
        <v>297</v>
      </c>
      <c r="D4" s="244"/>
      <c r="E4" s="244"/>
      <c r="F4" s="244"/>
      <c r="G4" s="244"/>
      <c r="H4" s="244"/>
      <c r="I4" s="244"/>
      <c r="J4" s="244"/>
      <c r="K4" s="245"/>
    </row>
    <row r="5" spans="2:11" s="1" customFormat="1" ht="5.25" customHeight="1">
      <c r="B5" s="243"/>
      <c r="C5" s="246"/>
      <c r="D5" s="246"/>
      <c r="E5" s="246"/>
      <c r="F5" s="246"/>
      <c r="G5" s="246"/>
      <c r="H5" s="246"/>
      <c r="I5" s="246"/>
      <c r="J5" s="246"/>
      <c r="K5" s="245"/>
    </row>
    <row r="6" spans="2:11" s="1" customFormat="1" ht="15" customHeight="1">
      <c r="B6" s="243"/>
      <c r="C6" s="247" t="s">
        <v>298</v>
      </c>
      <c r="D6" s="247"/>
      <c r="E6" s="247"/>
      <c r="F6" s="247"/>
      <c r="G6" s="247"/>
      <c r="H6" s="247"/>
      <c r="I6" s="247"/>
      <c r="J6" s="247"/>
      <c r="K6" s="245"/>
    </row>
    <row r="7" spans="2:11" s="1" customFormat="1" ht="15" customHeight="1">
      <c r="B7" s="248"/>
      <c r="C7" s="247" t="s">
        <v>299</v>
      </c>
      <c r="D7" s="247"/>
      <c r="E7" s="247"/>
      <c r="F7" s="247"/>
      <c r="G7" s="247"/>
      <c r="H7" s="247"/>
      <c r="I7" s="247"/>
      <c r="J7" s="247"/>
      <c r="K7" s="245"/>
    </row>
    <row r="8" spans="2:11" s="1" customFormat="1" ht="12.75" customHeight="1">
      <c r="B8" s="248"/>
      <c r="C8" s="247"/>
      <c r="D8" s="247"/>
      <c r="E8" s="247"/>
      <c r="F8" s="247"/>
      <c r="G8" s="247"/>
      <c r="H8" s="247"/>
      <c r="I8" s="247"/>
      <c r="J8" s="247"/>
      <c r="K8" s="245"/>
    </row>
    <row r="9" spans="2:11" s="1" customFormat="1" ht="15" customHeight="1">
      <c r="B9" s="248"/>
      <c r="C9" s="247" t="s">
        <v>300</v>
      </c>
      <c r="D9" s="247"/>
      <c r="E9" s="247"/>
      <c r="F9" s="247"/>
      <c r="G9" s="247"/>
      <c r="H9" s="247"/>
      <c r="I9" s="247"/>
      <c r="J9" s="247"/>
      <c r="K9" s="245"/>
    </row>
    <row r="10" spans="2:11" s="1" customFormat="1" ht="15" customHeight="1">
      <c r="B10" s="248"/>
      <c r="C10" s="247"/>
      <c r="D10" s="247" t="s">
        <v>301</v>
      </c>
      <c r="E10" s="247"/>
      <c r="F10" s="247"/>
      <c r="G10" s="247"/>
      <c r="H10" s="247"/>
      <c r="I10" s="247"/>
      <c r="J10" s="247"/>
      <c r="K10" s="245"/>
    </row>
    <row r="11" spans="2:11" s="1" customFormat="1" ht="15" customHeight="1">
      <c r="B11" s="248"/>
      <c r="C11" s="249"/>
      <c r="D11" s="247" t="s">
        <v>302</v>
      </c>
      <c r="E11" s="247"/>
      <c r="F11" s="247"/>
      <c r="G11" s="247"/>
      <c r="H11" s="247"/>
      <c r="I11" s="247"/>
      <c r="J11" s="247"/>
      <c r="K11" s="245"/>
    </row>
    <row r="12" spans="2:11" s="1" customFormat="1" ht="15" customHeight="1">
      <c r="B12" s="248"/>
      <c r="C12" s="249"/>
      <c r="D12" s="247"/>
      <c r="E12" s="247"/>
      <c r="F12" s="247"/>
      <c r="G12" s="247"/>
      <c r="H12" s="247"/>
      <c r="I12" s="247"/>
      <c r="J12" s="247"/>
      <c r="K12" s="245"/>
    </row>
    <row r="13" spans="2:11" s="1" customFormat="1" ht="15" customHeight="1">
      <c r="B13" s="248"/>
      <c r="C13" s="249"/>
      <c r="D13" s="250" t="s">
        <v>303</v>
      </c>
      <c r="E13" s="247"/>
      <c r="F13" s="247"/>
      <c r="G13" s="247"/>
      <c r="H13" s="247"/>
      <c r="I13" s="247"/>
      <c r="J13" s="247"/>
      <c r="K13" s="245"/>
    </row>
    <row r="14" spans="2:11" s="1" customFormat="1" ht="12.75" customHeight="1">
      <c r="B14" s="248"/>
      <c r="C14" s="249"/>
      <c r="D14" s="249"/>
      <c r="E14" s="249"/>
      <c r="F14" s="249"/>
      <c r="G14" s="249"/>
      <c r="H14" s="249"/>
      <c r="I14" s="249"/>
      <c r="J14" s="249"/>
      <c r="K14" s="245"/>
    </row>
    <row r="15" spans="2:11" s="1" customFormat="1" ht="15" customHeight="1">
      <c r="B15" s="248"/>
      <c r="C15" s="249"/>
      <c r="D15" s="247" t="s">
        <v>304</v>
      </c>
      <c r="E15" s="247"/>
      <c r="F15" s="247"/>
      <c r="G15" s="247"/>
      <c r="H15" s="247"/>
      <c r="I15" s="247"/>
      <c r="J15" s="247"/>
      <c r="K15" s="245"/>
    </row>
    <row r="16" spans="2:11" s="1" customFormat="1" ht="15" customHeight="1">
      <c r="B16" s="248"/>
      <c r="C16" s="249"/>
      <c r="D16" s="247" t="s">
        <v>305</v>
      </c>
      <c r="E16" s="247"/>
      <c r="F16" s="247"/>
      <c r="G16" s="247"/>
      <c r="H16" s="247"/>
      <c r="I16" s="247"/>
      <c r="J16" s="247"/>
      <c r="K16" s="245"/>
    </row>
    <row r="17" spans="2:11" s="1" customFormat="1" ht="15" customHeight="1">
      <c r="B17" s="248"/>
      <c r="C17" s="249"/>
      <c r="D17" s="247" t="s">
        <v>306</v>
      </c>
      <c r="E17" s="247"/>
      <c r="F17" s="247"/>
      <c r="G17" s="247"/>
      <c r="H17" s="247"/>
      <c r="I17" s="247"/>
      <c r="J17" s="247"/>
      <c r="K17" s="245"/>
    </row>
    <row r="18" spans="2:11" s="1" customFormat="1" ht="15" customHeight="1">
      <c r="B18" s="248"/>
      <c r="C18" s="249"/>
      <c r="D18" s="249"/>
      <c r="E18" s="251" t="s">
        <v>77</v>
      </c>
      <c r="F18" s="247" t="s">
        <v>307</v>
      </c>
      <c r="G18" s="247"/>
      <c r="H18" s="247"/>
      <c r="I18" s="247"/>
      <c r="J18" s="247"/>
      <c r="K18" s="245"/>
    </row>
    <row r="19" spans="2:11" s="1" customFormat="1" ht="15" customHeight="1">
      <c r="B19" s="248"/>
      <c r="C19" s="249"/>
      <c r="D19" s="249"/>
      <c r="E19" s="251" t="s">
        <v>308</v>
      </c>
      <c r="F19" s="247" t="s">
        <v>309</v>
      </c>
      <c r="G19" s="247"/>
      <c r="H19" s="247"/>
      <c r="I19" s="247"/>
      <c r="J19" s="247"/>
      <c r="K19" s="245"/>
    </row>
    <row r="20" spans="2:11" s="1" customFormat="1" ht="15" customHeight="1">
      <c r="B20" s="248"/>
      <c r="C20" s="249"/>
      <c r="D20" s="249"/>
      <c r="E20" s="251" t="s">
        <v>310</v>
      </c>
      <c r="F20" s="247" t="s">
        <v>311</v>
      </c>
      <c r="G20" s="247"/>
      <c r="H20" s="247"/>
      <c r="I20" s="247"/>
      <c r="J20" s="247"/>
      <c r="K20" s="245"/>
    </row>
    <row r="21" spans="2:11" s="1" customFormat="1" ht="15" customHeight="1">
      <c r="B21" s="248"/>
      <c r="C21" s="249"/>
      <c r="D21" s="249"/>
      <c r="E21" s="251" t="s">
        <v>312</v>
      </c>
      <c r="F21" s="247" t="s">
        <v>313</v>
      </c>
      <c r="G21" s="247"/>
      <c r="H21" s="247"/>
      <c r="I21" s="247"/>
      <c r="J21" s="247"/>
      <c r="K21" s="245"/>
    </row>
    <row r="22" spans="2:11" s="1" customFormat="1" ht="15" customHeight="1">
      <c r="B22" s="248"/>
      <c r="C22" s="249"/>
      <c r="D22" s="249"/>
      <c r="E22" s="251" t="s">
        <v>314</v>
      </c>
      <c r="F22" s="247" t="s">
        <v>315</v>
      </c>
      <c r="G22" s="247"/>
      <c r="H22" s="247"/>
      <c r="I22" s="247"/>
      <c r="J22" s="247"/>
      <c r="K22" s="245"/>
    </row>
    <row r="23" spans="2:11" s="1" customFormat="1" ht="15" customHeight="1">
      <c r="B23" s="248"/>
      <c r="C23" s="249"/>
      <c r="D23" s="249"/>
      <c r="E23" s="251" t="s">
        <v>316</v>
      </c>
      <c r="F23" s="247" t="s">
        <v>317</v>
      </c>
      <c r="G23" s="247"/>
      <c r="H23" s="247"/>
      <c r="I23" s="247"/>
      <c r="J23" s="247"/>
      <c r="K23" s="245"/>
    </row>
    <row r="24" spans="2:11" s="1" customFormat="1" ht="12.75" customHeight="1">
      <c r="B24" s="248"/>
      <c r="C24" s="249"/>
      <c r="D24" s="249"/>
      <c r="E24" s="249"/>
      <c r="F24" s="249"/>
      <c r="G24" s="249"/>
      <c r="H24" s="249"/>
      <c r="I24" s="249"/>
      <c r="J24" s="249"/>
      <c r="K24" s="245"/>
    </row>
    <row r="25" spans="2:11" s="1" customFormat="1" ht="15" customHeight="1">
      <c r="B25" s="248"/>
      <c r="C25" s="247" t="s">
        <v>318</v>
      </c>
      <c r="D25" s="247"/>
      <c r="E25" s="247"/>
      <c r="F25" s="247"/>
      <c r="G25" s="247"/>
      <c r="H25" s="247"/>
      <c r="I25" s="247"/>
      <c r="J25" s="247"/>
      <c r="K25" s="245"/>
    </row>
    <row r="26" spans="2:11" s="1" customFormat="1" ht="15" customHeight="1">
      <c r="B26" s="248"/>
      <c r="C26" s="247" t="s">
        <v>319</v>
      </c>
      <c r="D26" s="247"/>
      <c r="E26" s="247"/>
      <c r="F26" s="247"/>
      <c r="G26" s="247"/>
      <c r="H26" s="247"/>
      <c r="I26" s="247"/>
      <c r="J26" s="247"/>
      <c r="K26" s="245"/>
    </row>
    <row r="27" spans="2:11" s="1" customFormat="1" ht="15" customHeight="1">
      <c r="B27" s="248"/>
      <c r="C27" s="247"/>
      <c r="D27" s="247" t="s">
        <v>320</v>
      </c>
      <c r="E27" s="247"/>
      <c r="F27" s="247"/>
      <c r="G27" s="247"/>
      <c r="H27" s="247"/>
      <c r="I27" s="247"/>
      <c r="J27" s="247"/>
      <c r="K27" s="245"/>
    </row>
    <row r="28" spans="2:11" s="1" customFormat="1" ht="15" customHeight="1">
      <c r="B28" s="248"/>
      <c r="C28" s="249"/>
      <c r="D28" s="247" t="s">
        <v>321</v>
      </c>
      <c r="E28" s="247"/>
      <c r="F28" s="247"/>
      <c r="G28" s="247"/>
      <c r="H28" s="247"/>
      <c r="I28" s="247"/>
      <c r="J28" s="247"/>
      <c r="K28" s="245"/>
    </row>
    <row r="29" spans="2:11" s="1" customFormat="1" ht="12.75" customHeight="1">
      <c r="B29" s="248"/>
      <c r="C29" s="249"/>
      <c r="D29" s="249"/>
      <c r="E29" s="249"/>
      <c r="F29" s="249"/>
      <c r="G29" s="249"/>
      <c r="H29" s="249"/>
      <c r="I29" s="249"/>
      <c r="J29" s="249"/>
      <c r="K29" s="245"/>
    </row>
    <row r="30" spans="2:11" s="1" customFormat="1" ht="15" customHeight="1">
      <c r="B30" s="248"/>
      <c r="C30" s="249"/>
      <c r="D30" s="247" t="s">
        <v>322</v>
      </c>
      <c r="E30" s="247"/>
      <c r="F30" s="247"/>
      <c r="G30" s="247"/>
      <c r="H30" s="247"/>
      <c r="I30" s="247"/>
      <c r="J30" s="247"/>
      <c r="K30" s="245"/>
    </row>
    <row r="31" spans="2:11" s="1" customFormat="1" ht="15" customHeight="1">
      <c r="B31" s="248"/>
      <c r="C31" s="249"/>
      <c r="D31" s="247" t="s">
        <v>323</v>
      </c>
      <c r="E31" s="247"/>
      <c r="F31" s="247"/>
      <c r="G31" s="247"/>
      <c r="H31" s="247"/>
      <c r="I31" s="247"/>
      <c r="J31" s="247"/>
      <c r="K31" s="245"/>
    </row>
    <row r="32" spans="2:11" s="1" customFormat="1" ht="12.75" customHeight="1">
      <c r="B32" s="248"/>
      <c r="C32" s="249"/>
      <c r="D32" s="249"/>
      <c r="E32" s="249"/>
      <c r="F32" s="249"/>
      <c r="G32" s="249"/>
      <c r="H32" s="249"/>
      <c r="I32" s="249"/>
      <c r="J32" s="249"/>
      <c r="K32" s="245"/>
    </row>
    <row r="33" spans="2:11" s="1" customFormat="1" ht="15" customHeight="1">
      <c r="B33" s="248"/>
      <c r="C33" s="249"/>
      <c r="D33" s="247" t="s">
        <v>324</v>
      </c>
      <c r="E33" s="247"/>
      <c r="F33" s="247"/>
      <c r="G33" s="247"/>
      <c r="H33" s="247"/>
      <c r="I33" s="247"/>
      <c r="J33" s="247"/>
      <c r="K33" s="245"/>
    </row>
    <row r="34" spans="2:11" s="1" customFormat="1" ht="15" customHeight="1">
      <c r="B34" s="248"/>
      <c r="C34" s="249"/>
      <c r="D34" s="247" t="s">
        <v>325</v>
      </c>
      <c r="E34" s="247"/>
      <c r="F34" s="247"/>
      <c r="G34" s="247"/>
      <c r="H34" s="247"/>
      <c r="I34" s="247"/>
      <c r="J34" s="247"/>
      <c r="K34" s="245"/>
    </row>
    <row r="35" spans="2:11" s="1" customFormat="1" ht="15" customHeight="1">
      <c r="B35" s="248"/>
      <c r="C35" s="249"/>
      <c r="D35" s="247" t="s">
        <v>326</v>
      </c>
      <c r="E35" s="247"/>
      <c r="F35" s="247"/>
      <c r="G35" s="247"/>
      <c r="H35" s="247"/>
      <c r="I35" s="247"/>
      <c r="J35" s="247"/>
      <c r="K35" s="245"/>
    </row>
    <row r="36" spans="2:11" s="1" customFormat="1" ht="15" customHeight="1">
      <c r="B36" s="248"/>
      <c r="C36" s="249"/>
      <c r="D36" s="247"/>
      <c r="E36" s="250" t="s">
        <v>104</v>
      </c>
      <c r="F36" s="247"/>
      <c r="G36" s="247" t="s">
        <v>327</v>
      </c>
      <c r="H36" s="247"/>
      <c r="I36" s="247"/>
      <c r="J36" s="247"/>
      <c r="K36" s="245"/>
    </row>
    <row r="37" spans="2:11" s="1" customFormat="1" ht="30.75" customHeight="1">
      <c r="B37" s="248"/>
      <c r="C37" s="249"/>
      <c r="D37" s="247"/>
      <c r="E37" s="250" t="s">
        <v>328</v>
      </c>
      <c r="F37" s="247"/>
      <c r="G37" s="247" t="s">
        <v>329</v>
      </c>
      <c r="H37" s="247"/>
      <c r="I37" s="247"/>
      <c r="J37" s="247"/>
      <c r="K37" s="245"/>
    </row>
    <row r="38" spans="2:11" s="1" customFormat="1" ht="15" customHeight="1">
      <c r="B38" s="248"/>
      <c r="C38" s="249"/>
      <c r="D38" s="247"/>
      <c r="E38" s="250" t="s">
        <v>52</v>
      </c>
      <c r="F38" s="247"/>
      <c r="G38" s="247" t="s">
        <v>330</v>
      </c>
      <c r="H38" s="247"/>
      <c r="I38" s="247"/>
      <c r="J38" s="247"/>
      <c r="K38" s="245"/>
    </row>
    <row r="39" spans="2:11" s="1" customFormat="1" ht="15" customHeight="1">
      <c r="B39" s="248"/>
      <c r="C39" s="249"/>
      <c r="D39" s="247"/>
      <c r="E39" s="250" t="s">
        <v>53</v>
      </c>
      <c r="F39" s="247"/>
      <c r="G39" s="247" t="s">
        <v>331</v>
      </c>
      <c r="H39" s="247"/>
      <c r="I39" s="247"/>
      <c r="J39" s="247"/>
      <c r="K39" s="245"/>
    </row>
    <row r="40" spans="2:11" s="1" customFormat="1" ht="15" customHeight="1">
      <c r="B40" s="248"/>
      <c r="C40" s="249"/>
      <c r="D40" s="247"/>
      <c r="E40" s="250" t="s">
        <v>105</v>
      </c>
      <c r="F40" s="247"/>
      <c r="G40" s="247" t="s">
        <v>332</v>
      </c>
      <c r="H40" s="247"/>
      <c r="I40" s="247"/>
      <c r="J40" s="247"/>
      <c r="K40" s="245"/>
    </row>
    <row r="41" spans="2:11" s="1" customFormat="1" ht="15" customHeight="1">
      <c r="B41" s="248"/>
      <c r="C41" s="249"/>
      <c r="D41" s="247"/>
      <c r="E41" s="250" t="s">
        <v>106</v>
      </c>
      <c r="F41" s="247"/>
      <c r="G41" s="247" t="s">
        <v>333</v>
      </c>
      <c r="H41" s="247"/>
      <c r="I41" s="247"/>
      <c r="J41" s="247"/>
      <c r="K41" s="245"/>
    </row>
    <row r="42" spans="2:11" s="1" customFormat="1" ht="15" customHeight="1">
      <c r="B42" s="248"/>
      <c r="C42" s="249"/>
      <c r="D42" s="247"/>
      <c r="E42" s="250" t="s">
        <v>334</v>
      </c>
      <c r="F42" s="247"/>
      <c r="G42" s="247" t="s">
        <v>335</v>
      </c>
      <c r="H42" s="247"/>
      <c r="I42" s="247"/>
      <c r="J42" s="247"/>
      <c r="K42" s="245"/>
    </row>
    <row r="43" spans="2:11" s="1" customFormat="1" ht="15" customHeight="1">
      <c r="B43" s="248"/>
      <c r="C43" s="249"/>
      <c r="D43" s="247"/>
      <c r="E43" s="250"/>
      <c r="F43" s="247"/>
      <c r="G43" s="247" t="s">
        <v>336</v>
      </c>
      <c r="H43" s="247"/>
      <c r="I43" s="247"/>
      <c r="J43" s="247"/>
      <c r="K43" s="245"/>
    </row>
    <row r="44" spans="2:11" s="1" customFormat="1" ht="15" customHeight="1">
      <c r="B44" s="248"/>
      <c r="C44" s="249"/>
      <c r="D44" s="247"/>
      <c r="E44" s="250" t="s">
        <v>337</v>
      </c>
      <c r="F44" s="247"/>
      <c r="G44" s="247" t="s">
        <v>338</v>
      </c>
      <c r="H44" s="247"/>
      <c r="I44" s="247"/>
      <c r="J44" s="247"/>
      <c r="K44" s="245"/>
    </row>
    <row r="45" spans="2:11" s="1" customFormat="1" ht="15" customHeight="1">
      <c r="B45" s="248"/>
      <c r="C45" s="249"/>
      <c r="D45" s="247"/>
      <c r="E45" s="250" t="s">
        <v>108</v>
      </c>
      <c r="F45" s="247"/>
      <c r="G45" s="247" t="s">
        <v>339</v>
      </c>
      <c r="H45" s="247"/>
      <c r="I45" s="247"/>
      <c r="J45" s="247"/>
      <c r="K45" s="245"/>
    </row>
    <row r="46" spans="2:11" s="1" customFormat="1" ht="12.75" customHeight="1">
      <c r="B46" s="248"/>
      <c r="C46" s="249"/>
      <c r="D46" s="247"/>
      <c r="E46" s="247"/>
      <c r="F46" s="247"/>
      <c r="G46" s="247"/>
      <c r="H46" s="247"/>
      <c r="I46" s="247"/>
      <c r="J46" s="247"/>
      <c r="K46" s="245"/>
    </row>
    <row r="47" spans="2:11" s="1" customFormat="1" ht="15" customHeight="1">
      <c r="B47" s="248"/>
      <c r="C47" s="249"/>
      <c r="D47" s="247" t="s">
        <v>340</v>
      </c>
      <c r="E47" s="247"/>
      <c r="F47" s="247"/>
      <c r="G47" s="247"/>
      <c r="H47" s="247"/>
      <c r="I47" s="247"/>
      <c r="J47" s="247"/>
      <c r="K47" s="245"/>
    </row>
    <row r="48" spans="2:11" s="1" customFormat="1" ht="15" customHeight="1">
      <c r="B48" s="248"/>
      <c r="C48" s="249"/>
      <c r="D48" s="249"/>
      <c r="E48" s="247" t="s">
        <v>341</v>
      </c>
      <c r="F48" s="247"/>
      <c r="G48" s="247"/>
      <c r="H48" s="247"/>
      <c r="I48" s="247"/>
      <c r="J48" s="247"/>
      <c r="K48" s="245"/>
    </row>
    <row r="49" spans="2:11" s="1" customFormat="1" ht="15" customHeight="1">
      <c r="B49" s="248"/>
      <c r="C49" s="249"/>
      <c r="D49" s="249"/>
      <c r="E49" s="247" t="s">
        <v>342</v>
      </c>
      <c r="F49" s="247"/>
      <c r="G49" s="247"/>
      <c r="H49" s="247"/>
      <c r="I49" s="247"/>
      <c r="J49" s="247"/>
      <c r="K49" s="245"/>
    </row>
    <row r="50" spans="2:11" s="1" customFormat="1" ht="15" customHeight="1">
      <c r="B50" s="248"/>
      <c r="C50" s="249"/>
      <c r="D50" s="249"/>
      <c r="E50" s="247" t="s">
        <v>343</v>
      </c>
      <c r="F50" s="247"/>
      <c r="G50" s="247"/>
      <c r="H50" s="247"/>
      <c r="I50" s="247"/>
      <c r="J50" s="247"/>
      <c r="K50" s="245"/>
    </row>
    <row r="51" spans="2:11" s="1" customFormat="1" ht="15" customHeight="1">
      <c r="B51" s="248"/>
      <c r="C51" s="249"/>
      <c r="D51" s="247" t="s">
        <v>344</v>
      </c>
      <c r="E51" s="247"/>
      <c r="F51" s="247"/>
      <c r="G51" s="247"/>
      <c r="H51" s="247"/>
      <c r="I51" s="247"/>
      <c r="J51" s="247"/>
      <c r="K51" s="245"/>
    </row>
    <row r="52" spans="2:11" s="1" customFormat="1" ht="25.5" customHeight="1">
      <c r="B52" s="243"/>
      <c r="C52" s="244" t="s">
        <v>345</v>
      </c>
      <c r="D52" s="244"/>
      <c r="E52" s="244"/>
      <c r="F52" s="244"/>
      <c r="G52" s="244"/>
      <c r="H52" s="244"/>
      <c r="I52" s="244"/>
      <c r="J52" s="244"/>
      <c r="K52" s="245"/>
    </row>
    <row r="53" spans="2:11" s="1" customFormat="1" ht="5.25" customHeight="1">
      <c r="B53" s="243"/>
      <c r="C53" s="246"/>
      <c r="D53" s="246"/>
      <c r="E53" s="246"/>
      <c r="F53" s="246"/>
      <c r="G53" s="246"/>
      <c r="H53" s="246"/>
      <c r="I53" s="246"/>
      <c r="J53" s="246"/>
      <c r="K53" s="245"/>
    </row>
    <row r="54" spans="2:11" s="1" customFormat="1" ht="15" customHeight="1">
      <c r="B54" s="243"/>
      <c r="C54" s="247" t="s">
        <v>346</v>
      </c>
      <c r="D54" s="247"/>
      <c r="E54" s="247"/>
      <c r="F54" s="247"/>
      <c r="G54" s="247"/>
      <c r="H54" s="247"/>
      <c r="I54" s="247"/>
      <c r="J54" s="247"/>
      <c r="K54" s="245"/>
    </row>
    <row r="55" spans="2:11" s="1" customFormat="1" ht="15" customHeight="1">
      <c r="B55" s="243"/>
      <c r="C55" s="247" t="s">
        <v>347</v>
      </c>
      <c r="D55" s="247"/>
      <c r="E55" s="247"/>
      <c r="F55" s="247"/>
      <c r="G55" s="247"/>
      <c r="H55" s="247"/>
      <c r="I55" s="247"/>
      <c r="J55" s="247"/>
      <c r="K55" s="245"/>
    </row>
    <row r="56" spans="2:11" s="1" customFormat="1" ht="12.75" customHeight="1">
      <c r="B56" s="243"/>
      <c r="C56" s="247"/>
      <c r="D56" s="247"/>
      <c r="E56" s="247"/>
      <c r="F56" s="247"/>
      <c r="G56" s="247"/>
      <c r="H56" s="247"/>
      <c r="I56" s="247"/>
      <c r="J56" s="247"/>
      <c r="K56" s="245"/>
    </row>
    <row r="57" spans="2:11" s="1" customFormat="1" ht="15" customHeight="1">
      <c r="B57" s="243"/>
      <c r="C57" s="247" t="s">
        <v>348</v>
      </c>
      <c r="D57" s="247"/>
      <c r="E57" s="247"/>
      <c r="F57" s="247"/>
      <c r="G57" s="247"/>
      <c r="H57" s="247"/>
      <c r="I57" s="247"/>
      <c r="J57" s="247"/>
      <c r="K57" s="245"/>
    </row>
    <row r="58" spans="2:11" s="1" customFormat="1" ht="15" customHeight="1">
      <c r="B58" s="243"/>
      <c r="C58" s="249"/>
      <c r="D58" s="247" t="s">
        <v>349</v>
      </c>
      <c r="E58" s="247"/>
      <c r="F58" s="247"/>
      <c r="G58" s="247"/>
      <c r="H58" s="247"/>
      <c r="I58" s="247"/>
      <c r="J58" s="247"/>
      <c r="K58" s="245"/>
    </row>
    <row r="59" spans="2:11" s="1" customFormat="1" ht="15" customHeight="1">
      <c r="B59" s="243"/>
      <c r="C59" s="249"/>
      <c r="D59" s="247" t="s">
        <v>350</v>
      </c>
      <c r="E59" s="247"/>
      <c r="F59" s="247"/>
      <c r="G59" s="247"/>
      <c r="H59" s="247"/>
      <c r="I59" s="247"/>
      <c r="J59" s="247"/>
      <c r="K59" s="245"/>
    </row>
    <row r="60" spans="2:11" s="1" customFormat="1" ht="15" customHeight="1">
      <c r="B60" s="243"/>
      <c r="C60" s="249"/>
      <c r="D60" s="247" t="s">
        <v>351</v>
      </c>
      <c r="E60" s="247"/>
      <c r="F60" s="247"/>
      <c r="G60" s="247"/>
      <c r="H60" s="247"/>
      <c r="I60" s="247"/>
      <c r="J60" s="247"/>
      <c r="K60" s="245"/>
    </row>
    <row r="61" spans="2:11" s="1" customFormat="1" ht="15" customHeight="1">
      <c r="B61" s="243"/>
      <c r="C61" s="249"/>
      <c r="D61" s="247" t="s">
        <v>352</v>
      </c>
      <c r="E61" s="247"/>
      <c r="F61" s="247"/>
      <c r="G61" s="247"/>
      <c r="H61" s="247"/>
      <c r="I61" s="247"/>
      <c r="J61" s="247"/>
      <c r="K61" s="245"/>
    </row>
    <row r="62" spans="2:11" s="1" customFormat="1" ht="15" customHeight="1">
      <c r="B62" s="243"/>
      <c r="C62" s="249"/>
      <c r="D62" s="252" t="s">
        <v>353</v>
      </c>
      <c r="E62" s="252"/>
      <c r="F62" s="252"/>
      <c r="G62" s="252"/>
      <c r="H62" s="252"/>
      <c r="I62" s="252"/>
      <c r="J62" s="252"/>
      <c r="K62" s="245"/>
    </row>
    <row r="63" spans="2:11" s="1" customFormat="1" ht="15" customHeight="1">
      <c r="B63" s="243"/>
      <c r="C63" s="249"/>
      <c r="D63" s="247" t="s">
        <v>354</v>
      </c>
      <c r="E63" s="247"/>
      <c r="F63" s="247"/>
      <c r="G63" s="247"/>
      <c r="H63" s="247"/>
      <c r="I63" s="247"/>
      <c r="J63" s="247"/>
      <c r="K63" s="245"/>
    </row>
    <row r="64" spans="2:11" s="1" customFormat="1" ht="12.75" customHeight="1">
      <c r="B64" s="243"/>
      <c r="C64" s="249"/>
      <c r="D64" s="249"/>
      <c r="E64" s="253"/>
      <c r="F64" s="249"/>
      <c r="G64" s="249"/>
      <c r="H64" s="249"/>
      <c r="I64" s="249"/>
      <c r="J64" s="249"/>
      <c r="K64" s="245"/>
    </row>
    <row r="65" spans="2:11" s="1" customFormat="1" ht="15" customHeight="1">
      <c r="B65" s="243"/>
      <c r="C65" s="249"/>
      <c r="D65" s="247" t="s">
        <v>355</v>
      </c>
      <c r="E65" s="247"/>
      <c r="F65" s="247"/>
      <c r="G65" s="247"/>
      <c r="H65" s="247"/>
      <c r="I65" s="247"/>
      <c r="J65" s="247"/>
      <c r="K65" s="245"/>
    </row>
    <row r="66" spans="2:11" s="1" customFormat="1" ht="15" customHeight="1">
      <c r="B66" s="243"/>
      <c r="C66" s="249"/>
      <c r="D66" s="252" t="s">
        <v>356</v>
      </c>
      <c r="E66" s="252"/>
      <c r="F66" s="252"/>
      <c r="G66" s="252"/>
      <c r="H66" s="252"/>
      <c r="I66" s="252"/>
      <c r="J66" s="252"/>
      <c r="K66" s="245"/>
    </row>
    <row r="67" spans="2:11" s="1" customFormat="1" ht="15" customHeight="1">
      <c r="B67" s="243"/>
      <c r="C67" s="249"/>
      <c r="D67" s="247" t="s">
        <v>357</v>
      </c>
      <c r="E67" s="247"/>
      <c r="F67" s="247"/>
      <c r="G67" s="247"/>
      <c r="H67" s="247"/>
      <c r="I67" s="247"/>
      <c r="J67" s="247"/>
      <c r="K67" s="245"/>
    </row>
    <row r="68" spans="2:11" s="1" customFormat="1" ht="15" customHeight="1">
      <c r="B68" s="243"/>
      <c r="C68" s="249"/>
      <c r="D68" s="247" t="s">
        <v>358</v>
      </c>
      <c r="E68" s="247"/>
      <c r="F68" s="247"/>
      <c r="G68" s="247"/>
      <c r="H68" s="247"/>
      <c r="I68" s="247"/>
      <c r="J68" s="247"/>
      <c r="K68" s="245"/>
    </row>
    <row r="69" spans="2:11" s="1" customFormat="1" ht="15" customHeight="1">
      <c r="B69" s="243"/>
      <c r="C69" s="249"/>
      <c r="D69" s="247" t="s">
        <v>359</v>
      </c>
      <c r="E69" s="247"/>
      <c r="F69" s="247"/>
      <c r="G69" s="247"/>
      <c r="H69" s="247"/>
      <c r="I69" s="247"/>
      <c r="J69" s="247"/>
      <c r="K69" s="245"/>
    </row>
    <row r="70" spans="2:11" s="1" customFormat="1" ht="15" customHeight="1">
      <c r="B70" s="243"/>
      <c r="C70" s="249"/>
      <c r="D70" s="247" t="s">
        <v>360</v>
      </c>
      <c r="E70" s="247"/>
      <c r="F70" s="247"/>
      <c r="G70" s="247"/>
      <c r="H70" s="247"/>
      <c r="I70" s="247"/>
      <c r="J70" s="247"/>
      <c r="K70" s="245"/>
    </row>
    <row r="71" spans="2:11" s="1" customFormat="1" ht="12.75" customHeight="1">
      <c r="B71" s="254"/>
      <c r="C71" s="255"/>
      <c r="D71" s="255"/>
      <c r="E71" s="255"/>
      <c r="F71" s="255"/>
      <c r="G71" s="255"/>
      <c r="H71" s="255"/>
      <c r="I71" s="255"/>
      <c r="J71" s="255"/>
      <c r="K71" s="256"/>
    </row>
    <row r="72" spans="2:11" s="1" customFormat="1" ht="18.75" customHeight="1">
      <c r="B72" s="257"/>
      <c r="C72" s="257"/>
      <c r="D72" s="257"/>
      <c r="E72" s="257"/>
      <c r="F72" s="257"/>
      <c r="G72" s="257"/>
      <c r="H72" s="257"/>
      <c r="I72" s="257"/>
      <c r="J72" s="257"/>
      <c r="K72" s="258"/>
    </row>
    <row r="73" spans="2:11" s="1" customFormat="1" ht="18.75" customHeight="1">
      <c r="B73" s="258"/>
      <c r="C73" s="258"/>
      <c r="D73" s="258"/>
      <c r="E73" s="258"/>
      <c r="F73" s="258"/>
      <c r="G73" s="258"/>
      <c r="H73" s="258"/>
      <c r="I73" s="258"/>
      <c r="J73" s="258"/>
      <c r="K73" s="258"/>
    </row>
    <row r="74" spans="2:11" s="1" customFormat="1" ht="7.5" customHeight="1">
      <c r="B74" s="259"/>
      <c r="C74" s="260"/>
      <c r="D74" s="260"/>
      <c r="E74" s="260"/>
      <c r="F74" s="260"/>
      <c r="G74" s="260"/>
      <c r="H74" s="260"/>
      <c r="I74" s="260"/>
      <c r="J74" s="260"/>
      <c r="K74" s="261"/>
    </row>
    <row r="75" spans="2:11" s="1" customFormat="1" ht="45" customHeight="1">
      <c r="B75" s="262"/>
      <c r="C75" s="263" t="s">
        <v>361</v>
      </c>
      <c r="D75" s="263"/>
      <c r="E75" s="263"/>
      <c r="F75" s="263"/>
      <c r="G75" s="263"/>
      <c r="H75" s="263"/>
      <c r="I75" s="263"/>
      <c r="J75" s="263"/>
      <c r="K75" s="264"/>
    </row>
    <row r="76" spans="2:11" s="1" customFormat="1" ht="17.25" customHeight="1">
      <c r="B76" s="262"/>
      <c r="C76" s="265" t="s">
        <v>362</v>
      </c>
      <c r="D76" s="265"/>
      <c r="E76" s="265"/>
      <c r="F76" s="265" t="s">
        <v>363</v>
      </c>
      <c r="G76" s="266"/>
      <c r="H76" s="265" t="s">
        <v>53</v>
      </c>
      <c r="I76" s="265" t="s">
        <v>56</v>
      </c>
      <c r="J76" s="265" t="s">
        <v>364</v>
      </c>
      <c r="K76" s="264"/>
    </row>
    <row r="77" spans="2:11" s="1" customFormat="1" ht="17.25" customHeight="1">
      <c r="B77" s="262"/>
      <c r="C77" s="267" t="s">
        <v>365</v>
      </c>
      <c r="D77" s="267"/>
      <c r="E77" s="267"/>
      <c r="F77" s="268" t="s">
        <v>366</v>
      </c>
      <c r="G77" s="269"/>
      <c r="H77" s="267"/>
      <c r="I77" s="267"/>
      <c r="J77" s="267" t="s">
        <v>367</v>
      </c>
      <c r="K77" s="264"/>
    </row>
    <row r="78" spans="2:11" s="1" customFormat="1" ht="5.25" customHeight="1">
      <c r="B78" s="262"/>
      <c r="C78" s="270"/>
      <c r="D78" s="270"/>
      <c r="E78" s="270"/>
      <c r="F78" s="270"/>
      <c r="G78" s="271"/>
      <c r="H78" s="270"/>
      <c r="I78" s="270"/>
      <c r="J78" s="270"/>
      <c r="K78" s="264"/>
    </row>
    <row r="79" spans="2:11" s="1" customFormat="1" ht="15" customHeight="1">
      <c r="B79" s="262"/>
      <c r="C79" s="250" t="s">
        <v>52</v>
      </c>
      <c r="D79" s="272"/>
      <c r="E79" s="272"/>
      <c r="F79" s="273" t="s">
        <v>368</v>
      </c>
      <c r="G79" s="274"/>
      <c r="H79" s="250" t="s">
        <v>369</v>
      </c>
      <c r="I79" s="250" t="s">
        <v>370</v>
      </c>
      <c r="J79" s="250">
        <v>20</v>
      </c>
      <c r="K79" s="264"/>
    </row>
    <row r="80" spans="2:11" s="1" customFormat="1" ht="15" customHeight="1">
      <c r="B80" s="262"/>
      <c r="C80" s="250" t="s">
        <v>371</v>
      </c>
      <c r="D80" s="250"/>
      <c r="E80" s="250"/>
      <c r="F80" s="273" t="s">
        <v>368</v>
      </c>
      <c r="G80" s="274"/>
      <c r="H80" s="250" t="s">
        <v>372</v>
      </c>
      <c r="I80" s="250" t="s">
        <v>370</v>
      </c>
      <c r="J80" s="250">
        <v>120</v>
      </c>
      <c r="K80" s="264"/>
    </row>
    <row r="81" spans="2:11" s="1" customFormat="1" ht="15" customHeight="1">
      <c r="B81" s="275"/>
      <c r="C81" s="250" t="s">
        <v>373</v>
      </c>
      <c r="D81" s="250"/>
      <c r="E81" s="250"/>
      <c r="F81" s="273" t="s">
        <v>374</v>
      </c>
      <c r="G81" s="274"/>
      <c r="H81" s="250" t="s">
        <v>375</v>
      </c>
      <c r="I81" s="250" t="s">
        <v>370</v>
      </c>
      <c r="J81" s="250">
        <v>50</v>
      </c>
      <c r="K81" s="264"/>
    </row>
    <row r="82" spans="2:11" s="1" customFormat="1" ht="15" customHeight="1">
      <c r="B82" s="275"/>
      <c r="C82" s="250" t="s">
        <v>376</v>
      </c>
      <c r="D82" s="250"/>
      <c r="E82" s="250"/>
      <c r="F82" s="273" t="s">
        <v>368</v>
      </c>
      <c r="G82" s="274"/>
      <c r="H82" s="250" t="s">
        <v>377</v>
      </c>
      <c r="I82" s="250" t="s">
        <v>378</v>
      </c>
      <c r="J82" s="250"/>
      <c r="K82" s="264"/>
    </row>
    <row r="83" spans="2:11" s="1" customFormat="1" ht="15" customHeight="1">
      <c r="B83" s="275"/>
      <c r="C83" s="276" t="s">
        <v>379</v>
      </c>
      <c r="D83" s="276"/>
      <c r="E83" s="276"/>
      <c r="F83" s="277" t="s">
        <v>374</v>
      </c>
      <c r="G83" s="276"/>
      <c r="H83" s="276" t="s">
        <v>380</v>
      </c>
      <c r="I83" s="276" t="s">
        <v>370</v>
      </c>
      <c r="J83" s="276">
        <v>15</v>
      </c>
      <c r="K83" s="264"/>
    </row>
    <row r="84" spans="2:11" s="1" customFormat="1" ht="15" customHeight="1">
      <c r="B84" s="275"/>
      <c r="C84" s="276" t="s">
        <v>381</v>
      </c>
      <c r="D84" s="276"/>
      <c r="E84" s="276"/>
      <c r="F84" s="277" t="s">
        <v>374</v>
      </c>
      <c r="G84" s="276"/>
      <c r="H84" s="276" t="s">
        <v>382</v>
      </c>
      <c r="I84" s="276" t="s">
        <v>370</v>
      </c>
      <c r="J84" s="276">
        <v>15</v>
      </c>
      <c r="K84" s="264"/>
    </row>
    <row r="85" spans="2:11" s="1" customFormat="1" ht="15" customHeight="1">
      <c r="B85" s="275"/>
      <c r="C85" s="276" t="s">
        <v>383</v>
      </c>
      <c r="D85" s="276"/>
      <c r="E85" s="276"/>
      <c r="F85" s="277" t="s">
        <v>374</v>
      </c>
      <c r="G85" s="276"/>
      <c r="H85" s="276" t="s">
        <v>384</v>
      </c>
      <c r="I85" s="276" t="s">
        <v>370</v>
      </c>
      <c r="J85" s="276">
        <v>20</v>
      </c>
      <c r="K85" s="264"/>
    </row>
    <row r="86" spans="2:11" s="1" customFormat="1" ht="15" customHeight="1">
      <c r="B86" s="275"/>
      <c r="C86" s="276" t="s">
        <v>385</v>
      </c>
      <c r="D86" s="276"/>
      <c r="E86" s="276"/>
      <c r="F86" s="277" t="s">
        <v>374</v>
      </c>
      <c r="G86" s="276"/>
      <c r="H86" s="276" t="s">
        <v>386</v>
      </c>
      <c r="I86" s="276" t="s">
        <v>370</v>
      </c>
      <c r="J86" s="276">
        <v>20</v>
      </c>
      <c r="K86" s="264"/>
    </row>
    <row r="87" spans="2:11" s="1" customFormat="1" ht="15" customHeight="1">
      <c r="B87" s="275"/>
      <c r="C87" s="250" t="s">
        <v>387</v>
      </c>
      <c r="D87" s="250"/>
      <c r="E87" s="250"/>
      <c r="F87" s="273" t="s">
        <v>374</v>
      </c>
      <c r="G87" s="274"/>
      <c r="H87" s="250" t="s">
        <v>388</v>
      </c>
      <c r="I87" s="250" t="s">
        <v>370</v>
      </c>
      <c r="J87" s="250">
        <v>50</v>
      </c>
      <c r="K87" s="264"/>
    </row>
    <row r="88" spans="2:11" s="1" customFormat="1" ht="15" customHeight="1">
      <c r="B88" s="275"/>
      <c r="C88" s="250" t="s">
        <v>389</v>
      </c>
      <c r="D88" s="250"/>
      <c r="E88" s="250"/>
      <c r="F88" s="273" t="s">
        <v>374</v>
      </c>
      <c r="G88" s="274"/>
      <c r="H88" s="250" t="s">
        <v>390</v>
      </c>
      <c r="I88" s="250" t="s">
        <v>370</v>
      </c>
      <c r="J88" s="250">
        <v>20</v>
      </c>
      <c r="K88" s="264"/>
    </row>
    <row r="89" spans="2:11" s="1" customFormat="1" ht="15" customHeight="1">
      <c r="B89" s="275"/>
      <c r="C89" s="250" t="s">
        <v>391</v>
      </c>
      <c r="D89" s="250"/>
      <c r="E89" s="250"/>
      <c r="F89" s="273" t="s">
        <v>374</v>
      </c>
      <c r="G89" s="274"/>
      <c r="H89" s="250" t="s">
        <v>392</v>
      </c>
      <c r="I89" s="250" t="s">
        <v>370</v>
      </c>
      <c r="J89" s="250">
        <v>20</v>
      </c>
      <c r="K89" s="264"/>
    </row>
    <row r="90" spans="2:11" s="1" customFormat="1" ht="15" customHeight="1">
      <c r="B90" s="275"/>
      <c r="C90" s="250" t="s">
        <v>393</v>
      </c>
      <c r="D90" s="250"/>
      <c r="E90" s="250"/>
      <c r="F90" s="273" t="s">
        <v>374</v>
      </c>
      <c r="G90" s="274"/>
      <c r="H90" s="250" t="s">
        <v>394</v>
      </c>
      <c r="I90" s="250" t="s">
        <v>370</v>
      </c>
      <c r="J90" s="250">
        <v>50</v>
      </c>
      <c r="K90" s="264"/>
    </row>
    <row r="91" spans="2:11" s="1" customFormat="1" ht="15" customHeight="1">
      <c r="B91" s="275"/>
      <c r="C91" s="250" t="s">
        <v>395</v>
      </c>
      <c r="D91" s="250"/>
      <c r="E91" s="250"/>
      <c r="F91" s="273" t="s">
        <v>374</v>
      </c>
      <c r="G91" s="274"/>
      <c r="H91" s="250" t="s">
        <v>395</v>
      </c>
      <c r="I91" s="250" t="s">
        <v>370</v>
      </c>
      <c r="J91" s="250">
        <v>50</v>
      </c>
      <c r="K91" s="264"/>
    </row>
    <row r="92" spans="2:11" s="1" customFormat="1" ht="15" customHeight="1">
      <c r="B92" s="275"/>
      <c r="C92" s="250" t="s">
        <v>396</v>
      </c>
      <c r="D92" s="250"/>
      <c r="E92" s="250"/>
      <c r="F92" s="273" t="s">
        <v>374</v>
      </c>
      <c r="G92" s="274"/>
      <c r="H92" s="250" t="s">
        <v>397</v>
      </c>
      <c r="I92" s="250" t="s">
        <v>370</v>
      </c>
      <c r="J92" s="250">
        <v>255</v>
      </c>
      <c r="K92" s="264"/>
    </row>
    <row r="93" spans="2:11" s="1" customFormat="1" ht="15" customHeight="1">
      <c r="B93" s="275"/>
      <c r="C93" s="250" t="s">
        <v>398</v>
      </c>
      <c r="D93" s="250"/>
      <c r="E93" s="250"/>
      <c r="F93" s="273" t="s">
        <v>368</v>
      </c>
      <c r="G93" s="274"/>
      <c r="H93" s="250" t="s">
        <v>399</v>
      </c>
      <c r="I93" s="250" t="s">
        <v>400</v>
      </c>
      <c r="J93" s="250"/>
      <c r="K93" s="264"/>
    </row>
    <row r="94" spans="2:11" s="1" customFormat="1" ht="15" customHeight="1">
      <c r="B94" s="275"/>
      <c r="C94" s="250" t="s">
        <v>401</v>
      </c>
      <c r="D94" s="250"/>
      <c r="E94" s="250"/>
      <c r="F94" s="273" t="s">
        <v>368</v>
      </c>
      <c r="G94" s="274"/>
      <c r="H94" s="250" t="s">
        <v>402</v>
      </c>
      <c r="I94" s="250" t="s">
        <v>403</v>
      </c>
      <c r="J94" s="250"/>
      <c r="K94" s="264"/>
    </row>
    <row r="95" spans="2:11" s="1" customFormat="1" ht="15" customHeight="1">
      <c r="B95" s="275"/>
      <c r="C95" s="250" t="s">
        <v>404</v>
      </c>
      <c r="D95" s="250"/>
      <c r="E95" s="250"/>
      <c r="F95" s="273" t="s">
        <v>368</v>
      </c>
      <c r="G95" s="274"/>
      <c r="H95" s="250" t="s">
        <v>404</v>
      </c>
      <c r="I95" s="250" t="s">
        <v>403</v>
      </c>
      <c r="J95" s="250"/>
      <c r="K95" s="264"/>
    </row>
    <row r="96" spans="2:11" s="1" customFormat="1" ht="15" customHeight="1">
      <c r="B96" s="275"/>
      <c r="C96" s="250" t="s">
        <v>37</v>
      </c>
      <c r="D96" s="250"/>
      <c r="E96" s="250"/>
      <c r="F96" s="273" t="s">
        <v>368</v>
      </c>
      <c r="G96" s="274"/>
      <c r="H96" s="250" t="s">
        <v>405</v>
      </c>
      <c r="I96" s="250" t="s">
        <v>403</v>
      </c>
      <c r="J96" s="250"/>
      <c r="K96" s="264"/>
    </row>
    <row r="97" spans="2:11" s="1" customFormat="1" ht="15" customHeight="1">
      <c r="B97" s="275"/>
      <c r="C97" s="250" t="s">
        <v>47</v>
      </c>
      <c r="D97" s="250"/>
      <c r="E97" s="250"/>
      <c r="F97" s="273" t="s">
        <v>368</v>
      </c>
      <c r="G97" s="274"/>
      <c r="H97" s="250" t="s">
        <v>406</v>
      </c>
      <c r="I97" s="250" t="s">
        <v>403</v>
      </c>
      <c r="J97" s="250"/>
      <c r="K97" s="264"/>
    </row>
    <row r="98" spans="2:11" s="1" customFormat="1" ht="15" customHeight="1">
      <c r="B98" s="278"/>
      <c r="C98" s="279"/>
      <c r="D98" s="279"/>
      <c r="E98" s="279"/>
      <c r="F98" s="279"/>
      <c r="G98" s="279"/>
      <c r="H98" s="279"/>
      <c r="I98" s="279"/>
      <c r="J98" s="279"/>
      <c r="K98" s="280"/>
    </row>
    <row r="99" spans="2:11" s="1" customFormat="1" ht="18.75" customHeight="1">
      <c r="B99" s="281"/>
      <c r="C99" s="282"/>
      <c r="D99" s="282"/>
      <c r="E99" s="282"/>
      <c r="F99" s="282"/>
      <c r="G99" s="282"/>
      <c r="H99" s="282"/>
      <c r="I99" s="282"/>
      <c r="J99" s="282"/>
      <c r="K99" s="281"/>
    </row>
    <row r="100" spans="2:11" s="1" customFormat="1" ht="18.75" customHeight="1">
      <c r="B100" s="258"/>
      <c r="C100" s="258"/>
      <c r="D100" s="258"/>
      <c r="E100" s="258"/>
      <c r="F100" s="258"/>
      <c r="G100" s="258"/>
      <c r="H100" s="258"/>
      <c r="I100" s="258"/>
      <c r="J100" s="258"/>
      <c r="K100" s="258"/>
    </row>
    <row r="101" spans="2:11" s="1" customFormat="1" ht="7.5" customHeight="1">
      <c r="B101" s="259"/>
      <c r="C101" s="260"/>
      <c r="D101" s="260"/>
      <c r="E101" s="260"/>
      <c r="F101" s="260"/>
      <c r="G101" s="260"/>
      <c r="H101" s="260"/>
      <c r="I101" s="260"/>
      <c r="J101" s="260"/>
      <c r="K101" s="261"/>
    </row>
    <row r="102" spans="2:11" s="1" customFormat="1" ht="45" customHeight="1">
      <c r="B102" s="262"/>
      <c r="C102" s="263" t="s">
        <v>407</v>
      </c>
      <c r="D102" s="263"/>
      <c r="E102" s="263"/>
      <c r="F102" s="263"/>
      <c r="G102" s="263"/>
      <c r="H102" s="263"/>
      <c r="I102" s="263"/>
      <c r="J102" s="263"/>
      <c r="K102" s="264"/>
    </row>
    <row r="103" spans="2:11" s="1" customFormat="1" ht="17.25" customHeight="1">
      <c r="B103" s="262"/>
      <c r="C103" s="265" t="s">
        <v>362</v>
      </c>
      <c r="D103" s="265"/>
      <c r="E103" s="265"/>
      <c r="F103" s="265" t="s">
        <v>363</v>
      </c>
      <c r="G103" s="266"/>
      <c r="H103" s="265" t="s">
        <v>53</v>
      </c>
      <c r="I103" s="265" t="s">
        <v>56</v>
      </c>
      <c r="J103" s="265" t="s">
        <v>364</v>
      </c>
      <c r="K103" s="264"/>
    </row>
    <row r="104" spans="2:11" s="1" customFormat="1" ht="17.25" customHeight="1">
      <c r="B104" s="262"/>
      <c r="C104" s="267" t="s">
        <v>365</v>
      </c>
      <c r="D104" s="267"/>
      <c r="E104" s="267"/>
      <c r="F104" s="268" t="s">
        <v>366</v>
      </c>
      <c r="G104" s="269"/>
      <c r="H104" s="267"/>
      <c r="I104" s="267"/>
      <c r="J104" s="267" t="s">
        <v>367</v>
      </c>
      <c r="K104" s="264"/>
    </row>
    <row r="105" spans="2:11" s="1" customFormat="1" ht="5.25" customHeight="1">
      <c r="B105" s="262"/>
      <c r="C105" s="265"/>
      <c r="D105" s="265"/>
      <c r="E105" s="265"/>
      <c r="F105" s="265"/>
      <c r="G105" s="283"/>
      <c r="H105" s="265"/>
      <c r="I105" s="265"/>
      <c r="J105" s="265"/>
      <c r="K105" s="264"/>
    </row>
    <row r="106" spans="2:11" s="1" customFormat="1" ht="15" customHeight="1">
      <c r="B106" s="262"/>
      <c r="C106" s="250" t="s">
        <v>52</v>
      </c>
      <c r="D106" s="272"/>
      <c r="E106" s="272"/>
      <c r="F106" s="273" t="s">
        <v>368</v>
      </c>
      <c r="G106" s="250"/>
      <c r="H106" s="250" t="s">
        <v>408</v>
      </c>
      <c r="I106" s="250" t="s">
        <v>370</v>
      </c>
      <c r="J106" s="250">
        <v>20</v>
      </c>
      <c r="K106" s="264"/>
    </row>
    <row r="107" spans="2:11" s="1" customFormat="1" ht="15" customHeight="1">
      <c r="B107" s="262"/>
      <c r="C107" s="250" t="s">
        <v>371</v>
      </c>
      <c r="D107" s="250"/>
      <c r="E107" s="250"/>
      <c r="F107" s="273" t="s">
        <v>368</v>
      </c>
      <c r="G107" s="250"/>
      <c r="H107" s="250" t="s">
        <v>408</v>
      </c>
      <c r="I107" s="250" t="s">
        <v>370</v>
      </c>
      <c r="J107" s="250">
        <v>120</v>
      </c>
      <c r="K107" s="264"/>
    </row>
    <row r="108" spans="2:11" s="1" customFormat="1" ht="15" customHeight="1">
      <c r="B108" s="275"/>
      <c r="C108" s="250" t="s">
        <v>373</v>
      </c>
      <c r="D108" s="250"/>
      <c r="E108" s="250"/>
      <c r="F108" s="273" t="s">
        <v>374</v>
      </c>
      <c r="G108" s="250"/>
      <c r="H108" s="250" t="s">
        <v>408</v>
      </c>
      <c r="I108" s="250" t="s">
        <v>370</v>
      </c>
      <c r="J108" s="250">
        <v>50</v>
      </c>
      <c r="K108" s="264"/>
    </row>
    <row r="109" spans="2:11" s="1" customFormat="1" ht="15" customHeight="1">
      <c r="B109" s="275"/>
      <c r="C109" s="250" t="s">
        <v>376</v>
      </c>
      <c r="D109" s="250"/>
      <c r="E109" s="250"/>
      <c r="F109" s="273" t="s">
        <v>368</v>
      </c>
      <c r="G109" s="250"/>
      <c r="H109" s="250" t="s">
        <v>408</v>
      </c>
      <c r="I109" s="250" t="s">
        <v>378</v>
      </c>
      <c r="J109" s="250"/>
      <c r="K109" s="264"/>
    </row>
    <row r="110" spans="2:11" s="1" customFormat="1" ht="15" customHeight="1">
      <c r="B110" s="275"/>
      <c r="C110" s="250" t="s">
        <v>387</v>
      </c>
      <c r="D110" s="250"/>
      <c r="E110" s="250"/>
      <c r="F110" s="273" t="s">
        <v>374</v>
      </c>
      <c r="G110" s="250"/>
      <c r="H110" s="250" t="s">
        <v>408</v>
      </c>
      <c r="I110" s="250" t="s">
        <v>370</v>
      </c>
      <c r="J110" s="250">
        <v>50</v>
      </c>
      <c r="K110" s="264"/>
    </row>
    <row r="111" spans="2:11" s="1" customFormat="1" ht="15" customHeight="1">
      <c r="B111" s="275"/>
      <c r="C111" s="250" t="s">
        <v>395</v>
      </c>
      <c r="D111" s="250"/>
      <c r="E111" s="250"/>
      <c r="F111" s="273" t="s">
        <v>374</v>
      </c>
      <c r="G111" s="250"/>
      <c r="H111" s="250" t="s">
        <v>408</v>
      </c>
      <c r="I111" s="250" t="s">
        <v>370</v>
      </c>
      <c r="J111" s="250">
        <v>50</v>
      </c>
      <c r="K111" s="264"/>
    </row>
    <row r="112" spans="2:11" s="1" customFormat="1" ht="15" customHeight="1">
      <c r="B112" s="275"/>
      <c r="C112" s="250" t="s">
        <v>393</v>
      </c>
      <c r="D112" s="250"/>
      <c r="E112" s="250"/>
      <c r="F112" s="273" t="s">
        <v>374</v>
      </c>
      <c r="G112" s="250"/>
      <c r="H112" s="250" t="s">
        <v>408</v>
      </c>
      <c r="I112" s="250" t="s">
        <v>370</v>
      </c>
      <c r="J112" s="250">
        <v>50</v>
      </c>
      <c r="K112" s="264"/>
    </row>
    <row r="113" spans="2:11" s="1" customFormat="1" ht="15" customHeight="1">
      <c r="B113" s="275"/>
      <c r="C113" s="250" t="s">
        <v>52</v>
      </c>
      <c r="D113" s="250"/>
      <c r="E113" s="250"/>
      <c r="F113" s="273" t="s">
        <v>368</v>
      </c>
      <c r="G113" s="250"/>
      <c r="H113" s="250" t="s">
        <v>409</v>
      </c>
      <c r="I113" s="250" t="s">
        <v>370</v>
      </c>
      <c r="J113" s="250">
        <v>20</v>
      </c>
      <c r="K113" s="264"/>
    </row>
    <row r="114" spans="2:11" s="1" customFormat="1" ht="15" customHeight="1">
      <c r="B114" s="275"/>
      <c r="C114" s="250" t="s">
        <v>410</v>
      </c>
      <c r="D114" s="250"/>
      <c r="E114" s="250"/>
      <c r="F114" s="273" t="s">
        <v>368</v>
      </c>
      <c r="G114" s="250"/>
      <c r="H114" s="250" t="s">
        <v>411</v>
      </c>
      <c r="I114" s="250" t="s">
        <v>370</v>
      </c>
      <c r="J114" s="250">
        <v>120</v>
      </c>
      <c r="K114" s="264"/>
    </row>
    <row r="115" spans="2:11" s="1" customFormat="1" ht="15" customHeight="1">
      <c r="B115" s="275"/>
      <c r="C115" s="250" t="s">
        <v>37</v>
      </c>
      <c r="D115" s="250"/>
      <c r="E115" s="250"/>
      <c r="F115" s="273" t="s">
        <v>368</v>
      </c>
      <c r="G115" s="250"/>
      <c r="H115" s="250" t="s">
        <v>412</v>
      </c>
      <c r="I115" s="250" t="s">
        <v>403</v>
      </c>
      <c r="J115" s="250"/>
      <c r="K115" s="264"/>
    </row>
    <row r="116" spans="2:11" s="1" customFormat="1" ht="15" customHeight="1">
      <c r="B116" s="275"/>
      <c r="C116" s="250" t="s">
        <v>47</v>
      </c>
      <c r="D116" s="250"/>
      <c r="E116" s="250"/>
      <c r="F116" s="273" t="s">
        <v>368</v>
      </c>
      <c r="G116" s="250"/>
      <c r="H116" s="250" t="s">
        <v>413</v>
      </c>
      <c r="I116" s="250" t="s">
        <v>403</v>
      </c>
      <c r="J116" s="250"/>
      <c r="K116" s="264"/>
    </row>
    <row r="117" spans="2:11" s="1" customFormat="1" ht="15" customHeight="1">
      <c r="B117" s="275"/>
      <c r="C117" s="250" t="s">
        <v>56</v>
      </c>
      <c r="D117" s="250"/>
      <c r="E117" s="250"/>
      <c r="F117" s="273" t="s">
        <v>368</v>
      </c>
      <c r="G117" s="250"/>
      <c r="H117" s="250" t="s">
        <v>414</v>
      </c>
      <c r="I117" s="250" t="s">
        <v>415</v>
      </c>
      <c r="J117" s="250"/>
      <c r="K117" s="264"/>
    </row>
    <row r="118" spans="2:11" s="1" customFormat="1" ht="15" customHeight="1">
      <c r="B118" s="278"/>
      <c r="C118" s="284"/>
      <c r="D118" s="284"/>
      <c r="E118" s="284"/>
      <c r="F118" s="284"/>
      <c r="G118" s="284"/>
      <c r="H118" s="284"/>
      <c r="I118" s="284"/>
      <c r="J118" s="284"/>
      <c r="K118" s="280"/>
    </row>
    <row r="119" spans="2:11" s="1" customFormat="1" ht="18.75" customHeight="1">
      <c r="B119" s="285"/>
      <c r="C119" s="286"/>
      <c r="D119" s="286"/>
      <c r="E119" s="286"/>
      <c r="F119" s="287"/>
      <c r="G119" s="286"/>
      <c r="H119" s="286"/>
      <c r="I119" s="286"/>
      <c r="J119" s="286"/>
      <c r="K119" s="285"/>
    </row>
    <row r="120" spans="2:11" s="1" customFormat="1" ht="18.75" customHeight="1">
      <c r="B120" s="258"/>
      <c r="C120" s="258"/>
      <c r="D120" s="258"/>
      <c r="E120" s="258"/>
      <c r="F120" s="258"/>
      <c r="G120" s="258"/>
      <c r="H120" s="258"/>
      <c r="I120" s="258"/>
      <c r="J120" s="258"/>
      <c r="K120" s="258"/>
    </row>
    <row r="121" spans="2:11" s="1" customFormat="1" ht="7.5" customHeight="1">
      <c r="B121" s="288"/>
      <c r="C121" s="289"/>
      <c r="D121" s="289"/>
      <c r="E121" s="289"/>
      <c r="F121" s="289"/>
      <c r="G121" s="289"/>
      <c r="H121" s="289"/>
      <c r="I121" s="289"/>
      <c r="J121" s="289"/>
      <c r="K121" s="290"/>
    </row>
    <row r="122" spans="2:11" s="1" customFormat="1" ht="45" customHeight="1">
      <c r="B122" s="291"/>
      <c r="C122" s="241" t="s">
        <v>416</v>
      </c>
      <c r="D122" s="241"/>
      <c r="E122" s="241"/>
      <c r="F122" s="241"/>
      <c r="G122" s="241"/>
      <c r="H122" s="241"/>
      <c r="I122" s="241"/>
      <c r="J122" s="241"/>
      <c r="K122" s="292"/>
    </row>
    <row r="123" spans="2:11" s="1" customFormat="1" ht="17.25" customHeight="1">
      <c r="B123" s="293"/>
      <c r="C123" s="265" t="s">
        <v>362</v>
      </c>
      <c r="D123" s="265"/>
      <c r="E123" s="265"/>
      <c r="F123" s="265" t="s">
        <v>363</v>
      </c>
      <c r="G123" s="266"/>
      <c r="H123" s="265" t="s">
        <v>53</v>
      </c>
      <c r="I123" s="265" t="s">
        <v>56</v>
      </c>
      <c r="J123" s="265" t="s">
        <v>364</v>
      </c>
      <c r="K123" s="294"/>
    </row>
    <row r="124" spans="2:11" s="1" customFormat="1" ht="17.25" customHeight="1">
      <c r="B124" s="293"/>
      <c r="C124" s="267" t="s">
        <v>365</v>
      </c>
      <c r="D124" s="267"/>
      <c r="E124" s="267"/>
      <c r="F124" s="268" t="s">
        <v>366</v>
      </c>
      <c r="G124" s="269"/>
      <c r="H124" s="267"/>
      <c r="I124" s="267"/>
      <c r="J124" s="267" t="s">
        <v>367</v>
      </c>
      <c r="K124" s="294"/>
    </row>
    <row r="125" spans="2:11" s="1" customFormat="1" ht="5.25" customHeight="1">
      <c r="B125" s="295"/>
      <c r="C125" s="270"/>
      <c r="D125" s="270"/>
      <c r="E125" s="270"/>
      <c r="F125" s="270"/>
      <c r="G125" s="296"/>
      <c r="H125" s="270"/>
      <c r="I125" s="270"/>
      <c r="J125" s="270"/>
      <c r="K125" s="297"/>
    </row>
    <row r="126" spans="2:11" s="1" customFormat="1" ht="15" customHeight="1">
      <c r="B126" s="295"/>
      <c r="C126" s="250" t="s">
        <v>371</v>
      </c>
      <c r="D126" s="272"/>
      <c r="E126" s="272"/>
      <c r="F126" s="273" t="s">
        <v>368</v>
      </c>
      <c r="G126" s="250"/>
      <c r="H126" s="250" t="s">
        <v>408</v>
      </c>
      <c r="I126" s="250" t="s">
        <v>370</v>
      </c>
      <c r="J126" s="250">
        <v>120</v>
      </c>
      <c r="K126" s="298"/>
    </row>
    <row r="127" spans="2:11" s="1" customFormat="1" ht="15" customHeight="1">
      <c r="B127" s="295"/>
      <c r="C127" s="250" t="s">
        <v>417</v>
      </c>
      <c r="D127" s="250"/>
      <c r="E127" s="250"/>
      <c r="F127" s="273" t="s">
        <v>368</v>
      </c>
      <c r="G127" s="250"/>
      <c r="H127" s="250" t="s">
        <v>418</v>
      </c>
      <c r="I127" s="250" t="s">
        <v>370</v>
      </c>
      <c r="J127" s="250" t="s">
        <v>419</v>
      </c>
      <c r="K127" s="298"/>
    </row>
    <row r="128" spans="2:11" s="1" customFormat="1" ht="15" customHeight="1">
      <c r="B128" s="295"/>
      <c r="C128" s="250" t="s">
        <v>316</v>
      </c>
      <c r="D128" s="250"/>
      <c r="E128" s="250"/>
      <c r="F128" s="273" t="s">
        <v>368</v>
      </c>
      <c r="G128" s="250"/>
      <c r="H128" s="250" t="s">
        <v>420</v>
      </c>
      <c r="I128" s="250" t="s">
        <v>370</v>
      </c>
      <c r="J128" s="250" t="s">
        <v>419</v>
      </c>
      <c r="K128" s="298"/>
    </row>
    <row r="129" spans="2:11" s="1" customFormat="1" ht="15" customHeight="1">
      <c r="B129" s="295"/>
      <c r="C129" s="250" t="s">
        <v>379</v>
      </c>
      <c r="D129" s="250"/>
      <c r="E129" s="250"/>
      <c r="F129" s="273" t="s">
        <v>374</v>
      </c>
      <c r="G129" s="250"/>
      <c r="H129" s="250" t="s">
        <v>380</v>
      </c>
      <c r="I129" s="250" t="s">
        <v>370</v>
      </c>
      <c r="J129" s="250">
        <v>15</v>
      </c>
      <c r="K129" s="298"/>
    </row>
    <row r="130" spans="2:11" s="1" customFormat="1" ht="15" customHeight="1">
      <c r="B130" s="295"/>
      <c r="C130" s="276" t="s">
        <v>381</v>
      </c>
      <c r="D130" s="276"/>
      <c r="E130" s="276"/>
      <c r="F130" s="277" t="s">
        <v>374</v>
      </c>
      <c r="G130" s="276"/>
      <c r="H130" s="276" t="s">
        <v>382</v>
      </c>
      <c r="I130" s="276" t="s">
        <v>370</v>
      </c>
      <c r="J130" s="276">
        <v>15</v>
      </c>
      <c r="K130" s="298"/>
    </row>
    <row r="131" spans="2:11" s="1" customFormat="1" ht="15" customHeight="1">
      <c r="B131" s="295"/>
      <c r="C131" s="276" t="s">
        <v>383</v>
      </c>
      <c r="D131" s="276"/>
      <c r="E131" s="276"/>
      <c r="F131" s="277" t="s">
        <v>374</v>
      </c>
      <c r="G131" s="276"/>
      <c r="H131" s="276" t="s">
        <v>384</v>
      </c>
      <c r="I131" s="276" t="s">
        <v>370</v>
      </c>
      <c r="J131" s="276">
        <v>20</v>
      </c>
      <c r="K131" s="298"/>
    </row>
    <row r="132" spans="2:11" s="1" customFormat="1" ht="15" customHeight="1">
      <c r="B132" s="295"/>
      <c r="C132" s="276" t="s">
        <v>385</v>
      </c>
      <c r="D132" s="276"/>
      <c r="E132" s="276"/>
      <c r="F132" s="277" t="s">
        <v>374</v>
      </c>
      <c r="G132" s="276"/>
      <c r="H132" s="276" t="s">
        <v>386</v>
      </c>
      <c r="I132" s="276" t="s">
        <v>370</v>
      </c>
      <c r="J132" s="276">
        <v>20</v>
      </c>
      <c r="K132" s="298"/>
    </row>
    <row r="133" spans="2:11" s="1" customFormat="1" ht="15" customHeight="1">
      <c r="B133" s="295"/>
      <c r="C133" s="250" t="s">
        <v>373</v>
      </c>
      <c r="D133" s="250"/>
      <c r="E133" s="250"/>
      <c r="F133" s="273" t="s">
        <v>374</v>
      </c>
      <c r="G133" s="250"/>
      <c r="H133" s="250" t="s">
        <v>408</v>
      </c>
      <c r="I133" s="250" t="s">
        <v>370</v>
      </c>
      <c r="J133" s="250">
        <v>50</v>
      </c>
      <c r="K133" s="298"/>
    </row>
    <row r="134" spans="2:11" s="1" customFormat="1" ht="15" customHeight="1">
      <c r="B134" s="295"/>
      <c r="C134" s="250" t="s">
        <v>387</v>
      </c>
      <c r="D134" s="250"/>
      <c r="E134" s="250"/>
      <c r="F134" s="273" t="s">
        <v>374</v>
      </c>
      <c r="G134" s="250"/>
      <c r="H134" s="250" t="s">
        <v>408</v>
      </c>
      <c r="I134" s="250" t="s">
        <v>370</v>
      </c>
      <c r="J134" s="250">
        <v>50</v>
      </c>
      <c r="K134" s="298"/>
    </row>
    <row r="135" spans="2:11" s="1" customFormat="1" ht="15" customHeight="1">
      <c r="B135" s="295"/>
      <c r="C135" s="250" t="s">
        <v>393</v>
      </c>
      <c r="D135" s="250"/>
      <c r="E135" s="250"/>
      <c r="F135" s="273" t="s">
        <v>374</v>
      </c>
      <c r="G135" s="250"/>
      <c r="H135" s="250" t="s">
        <v>408</v>
      </c>
      <c r="I135" s="250" t="s">
        <v>370</v>
      </c>
      <c r="J135" s="250">
        <v>50</v>
      </c>
      <c r="K135" s="298"/>
    </row>
    <row r="136" spans="2:11" s="1" customFormat="1" ht="15" customHeight="1">
      <c r="B136" s="295"/>
      <c r="C136" s="250" t="s">
        <v>395</v>
      </c>
      <c r="D136" s="250"/>
      <c r="E136" s="250"/>
      <c r="F136" s="273" t="s">
        <v>374</v>
      </c>
      <c r="G136" s="250"/>
      <c r="H136" s="250" t="s">
        <v>408</v>
      </c>
      <c r="I136" s="250" t="s">
        <v>370</v>
      </c>
      <c r="J136" s="250">
        <v>50</v>
      </c>
      <c r="K136" s="298"/>
    </row>
    <row r="137" spans="2:11" s="1" customFormat="1" ht="15" customHeight="1">
      <c r="B137" s="295"/>
      <c r="C137" s="250" t="s">
        <v>396</v>
      </c>
      <c r="D137" s="250"/>
      <c r="E137" s="250"/>
      <c r="F137" s="273" t="s">
        <v>374</v>
      </c>
      <c r="G137" s="250"/>
      <c r="H137" s="250" t="s">
        <v>421</v>
      </c>
      <c r="I137" s="250" t="s">
        <v>370</v>
      </c>
      <c r="J137" s="250">
        <v>255</v>
      </c>
      <c r="K137" s="298"/>
    </row>
    <row r="138" spans="2:11" s="1" customFormat="1" ht="15" customHeight="1">
      <c r="B138" s="295"/>
      <c r="C138" s="250" t="s">
        <v>398</v>
      </c>
      <c r="D138" s="250"/>
      <c r="E138" s="250"/>
      <c r="F138" s="273" t="s">
        <v>368</v>
      </c>
      <c r="G138" s="250"/>
      <c r="H138" s="250" t="s">
        <v>422</v>
      </c>
      <c r="I138" s="250" t="s">
        <v>400</v>
      </c>
      <c r="J138" s="250"/>
      <c r="K138" s="298"/>
    </row>
    <row r="139" spans="2:11" s="1" customFormat="1" ht="15" customHeight="1">
      <c r="B139" s="295"/>
      <c r="C139" s="250" t="s">
        <v>401</v>
      </c>
      <c r="D139" s="250"/>
      <c r="E139" s="250"/>
      <c r="F139" s="273" t="s">
        <v>368</v>
      </c>
      <c r="G139" s="250"/>
      <c r="H139" s="250" t="s">
        <v>423</v>
      </c>
      <c r="I139" s="250" t="s">
        <v>403</v>
      </c>
      <c r="J139" s="250"/>
      <c r="K139" s="298"/>
    </row>
    <row r="140" spans="2:11" s="1" customFormat="1" ht="15" customHeight="1">
      <c r="B140" s="295"/>
      <c r="C140" s="250" t="s">
        <v>404</v>
      </c>
      <c r="D140" s="250"/>
      <c r="E140" s="250"/>
      <c r="F140" s="273" t="s">
        <v>368</v>
      </c>
      <c r="G140" s="250"/>
      <c r="H140" s="250" t="s">
        <v>404</v>
      </c>
      <c r="I140" s="250" t="s">
        <v>403</v>
      </c>
      <c r="J140" s="250"/>
      <c r="K140" s="298"/>
    </row>
    <row r="141" spans="2:11" s="1" customFormat="1" ht="15" customHeight="1">
      <c r="B141" s="295"/>
      <c r="C141" s="250" t="s">
        <v>37</v>
      </c>
      <c r="D141" s="250"/>
      <c r="E141" s="250"/>
      <c r="F141" s="273" t="s">
        <v>368</v>
      </c>
      <c r="G141" s="250"/>
      <c r="H141" s="250" t="s">
        <v>424</v>
      </c>
      <c r="I141" s="250" t="s">
        <v>403</v>
      </c>
      <c r="J141" s="250"/>
      <c r="K141" s="298"/>
    </row>
    <row r="142" spans="2:11" s="1" customFormat="1" ht="15" customHeight="1">
      <c r="B142" s="295"/>
      <c r="C142" s="250" t="s">
        <v>425</v>
      </c>
      <c r="D142" s="250"/>
      <c r="E142" s="250"/>
      <c r="F142" s="273" t="s">
        <v>368</v>
      </c>
      <c r="G142" s="250"/>
      <c r="H142" s="250" t="s">
        <v>426</v>
      </c>
      <c r="I142" s="250" t="s">
        <v>403</v>
      </c>
      <c r="J142" s="250"/>
      <c r="K142" s="298"/>
    </row>
    <row r="143" spans="2:11" s="1" customFormat="1" ht="15" customHeight="1">
      <c r="B143" s="299"/>
      <c r="C143" s="300"/>
      <c r="D143" s="300"/>
      <c r="E143" s="300"/>
      <c r="F143" s="300"/>
      <c r="G143" s="300"/>
      <c r="H143" s="300"/>
      <c r="I143" s="300"/>
      <c r="J143" s="300"/>
      <c r="K143" s="301"/>
    </row>
    <row r="144" spans="2:11" s="1" customFormat="1" ht="18.75" customHeight="1">
      <c r="B144" s="286"/>
      <c r="C144" s="286"/>
      <c r="D144" s="286"/>
      <c r="E144" s="286"/>
      <c r="F144" s="287"/>
      <c r="G144" s="286"/>
      <c r="H144" s="286"/>
      <c r="I144" s="286"/>
      <c r="J144" s="286"/>
      <c r="K144" s="286"/>
    </row>
    <row r="145" spans="2:11" s="1" customFormat="1" ht="18.75" customHeight="1">
      <c r="B145" s="258"/>
      <c r="C145" s="258"/>
      <c r="D145" s="258"/>
      <c r="E145" s="258"/>
      <c r="F145" s="258"/>
      <c r="G145" s="258"/>
      <c r="H145" s="258"/>
      <c r="I145" s="258"/>
      <c r="J145" s="258"/>
      <c r="K145" s="258"/>
    </row>
    <row r="146" spans="2:11" s="1" customFormat="1" ht="7.5" customHeight="1">
      <c r="B146" s="259"/>
      <c r="C146" s="260"/>
      <c r="D146" s="260"/>
      <c r="E146" s="260"/>
      <c r="F146" s="260"/>
      <c r="G146" s="260"/>
      <c r="H146" s="260"/>
      <c r="I146" s="260"/>
      <c r="J146" s="260"/>
      <c r="K146" s="261"/>
    </row>
    <row r="147" spans="2:11" s="1" customFormat="1" ht="45" customHeight="1">
      <c r="B147" s="262"/>
      <c r="C147" s="263" t="s">
        <v>427</v>
      </c>
      <c r="D147" s="263"/>
      <c r="E147" s="263"/>
      <c r="F147" s="263"/>
      <c r="G147" s="263"/>
      <c r="H147" s="263"/>
      <c r="I147" s="263"/>
      <c r="J147" s="263"/>
      <c r="K147" s="264"/>
    </row>
    <row r="148" spans="2:11" s="1" customFormat="1" ht="17.25" customHeight="1">
      <c r="B148" s="262"/>
      <c r="C148" s="265" t="s">
        <v>362</v>
      </c>
      <c r="D148" s="265"/>
      <c r="E148" s="265"/>
      <c r="F148" s="265" t="s">
        <v>363</v>
      </c>
      <c r="G148" s="266"/>
      <c r="H148" s="265" t="s">
        <v>53</v>
      </c>
      <c r="I148" s="265" t="s">
        <v>56</v>
      </c>
      <c r="J148" s="265" t="s">
        <v>364</v>
      </c>
      <c r="K148" s="264"/>
    </row>
    <row r="149" spans="2:11" s="1" customFormat="1" ht="17.25" customHeight="1">
      <c r="B149" s="262"/>
      <c r="C149" s="267" t="s">
        <v>365</v>
      </c>
      <c r="D149" s="267"/>
      <c r="E149" s="267"/>
      <c r="F149" s="268" t="s">
        <v>366</v>
      </c>
      <c r="G149" s="269"/>
      <c r="H149" s="267"/>
      <c r="I149" s="267"/>
      <c r="J149" s="267" t="s">
        <v>367</v>
      </c>
      <c r="K149" s="264"/>
    </row>
    <row r="150" spans="2:11" s="1" customFormat="1" ht="5.25" customHeight="1">
      <c r="B150" s="275"/>
      <c r="C150" s="270"/>
      <c r="D150" s="270"/>
      <c r="E150" s="270"/>
      <c r="F150" s="270"/>
      <c r="G150" s="271"/>
      <c r="H150" s="270"/>
      <c r="I150" s="270"/>
      <c r="J150" s="270"/>
      <c r="K150" s="298"/>
    </row>
    <row r="151" spans="2:11" s="1" customFormat="1" ht="15" customHeight="1">
      <c r="B151" s="275"/>
      <c r="C151" s="302" t="s">
        <v>371</v>
      </c>
      <c r="D151" s="250"/>
      <c r="E151" s="250"/>
      <c r="F151" s="303" t="s">
        <v>368</v>
      </c>
      <c r="G151" s="250"/>
      <c r="H151" s="302" t="s">
        <v>408</v>
      </c>
      <c r="I151" s="302" t="s">
        <v>370</v>
      </c>
      <c r="J151" s="302">
        <v>120</v>
      </c>
      <c r="K151" s="298"/>
    </row>
    <row r="152" spans="2:11" s="1" customFormat="1" ht="15" customHeight="1">
      <c r="B152" s="275"/>
      <c r="C152" s="302" t="s">
        <v>417</v>
      </c>
      <c r="D152" s="250"/>
      <c r="E152" s="250"/>
      <c r="F152" s="303" t="s">
        <v>368</v>
      </c>
      <c r="G152" s="250"/>
      <c r="H152" s="302" t="s">
        <v>428</v>
      </c>
      <c r="I152" s="302" t="s">
        <v>370</v>
      </c>
      <c r="J152" s="302" t="s">
        <v>419</v>
      </c>
      <c r="K152" s="298"/>
    </row>
    <row r="153" spans="2:11" s="1" customFormat="1" ht="15" customHeight="1">
      <c r="B153" s="275"/>
      <c r="C153" s="302" t="s">
        <v>316</v>
      </c>
      <c r="D153" s="250"/>
      <c r="E153" s="250"/>
      <c r="F153" s="303" t="s">
        <v>368</v>
      </c>
      <c r="G153" s="250"/>
      <c r="H153" s="302" t="s">
        <v>429</v>
      </c>
      <c r="I153" s="302" t="s">
        <v>370</v>
      </c>
      <c r="J153" s="302" t="s">
        <v>419</v>
      </c>
      <c r="K153" s="298"/>
    </row>
    <row r="154" spans="2:11" s="1" customFormat="1" ht="15" customHeight="1">
      <c r="B154" s="275"/>
      <c r="C154" s="302" t="s">
        <v>373</v>
      </c>
      <c r="D154" s="250"/>
      <c r="E154" s="250"/>
      <c r="F154" s="303" t="s">
        <v>374</v>
      </c>
      <c r="G154" s="250"/>
      <c r="H154" s="302" t="s">
        <v>408</v>
      </c>
      <c r="I154" s="302" t="s">
        <v>370</v>
      </c>
      <c r="J154" s="302">
        <v>50</v>
      </c>
      <c r="K154" s="298"/>
    </row>
    <row r="155" spans="2:11" s="1" customFormat="1" ht="15" customHeight="1">
      <c r="B155" s="275"/>
      <c r="C155" s="302" t="s">
        <v>376</v>
      </c>
      <c r="D155" s="250"/>
      <c r="E155" s="250"/>
      <c r="F155" s="303" t="s">
        <v>368</v>
      </c>
      <c r="G155" s="250"/>
      <c r="H155" s="302" t="s">
        <v>408</v>
      </c>
      <c r="I155" s="302" t="s">
        <v>378</v>
      </c>
      <c r="J155" s="302"/>
      <c r="K155" s="298"/>
    </row>
    <row r="156" spans="2:11" s="1" customFormat="1" ht="15" customHeight="1">
      <c r="B156" s="275"/>
      <c r="C156" s="302" t="s">
        <v>387</v>
      </c>
      <c r="D156" s="250"/>
      <c r="E156" s="250"/>
      <c r="F156" s="303" t="s">
        <v>374</v>
      </c>
      <c r="G156" s="250"/>
      <c r="H156" s="302" t="s">
        <v>408</v>
      </c>
      <c r="I156" s="302" t="s">
        <v>370</v>
      </c>
      <c r="J156" s="302">
        <v>50</v>
      </c>
      <c r="K156" s="298"/>
    </row>
    <row r="157" spans="2:11" s="1" customFormat="1" ht="15" customHeight="1">
      <c r="B157" s="275"/>
      <c r="C157" s="302" t="s">
        <v>395</v>
      </c>
      <c r="D157" s="250"/>
      <c r="E157" s="250"/>
      <c r="F157" s="303" t="s">
        <v>374</v>
      </c>
      <c r="G157" s="250"/>
      <c r="H157" s="302" t="s">
        <v>408</v>
      </c>
      <c r="I157" s="302" t="s">
        <v>370</v>
      </c>
      <c r="J157" s="302">
        <v>50</v>
      </c>
      <c r="K157" s="298"/>
    </row>
    <row r="158" spans="2:11" s="1" customFormat="1" ht="15" customHeight="1">
      <c r="B158" s="275"/>
      <c r="C158" s="302" t="s">
        <v>393</v>
      </c>
      <c r="D158" s="250"/>
      <c r="E158" s="250"/>
      <c r="F158" s="303" t="s">
        <v>374</v>
      </c>
      <c r="G158" s="250"/>
      <c r="H158" s="302" t="s">
        <v>408</v>
      </c>
      <c r="I158" s="302" t="s">
        <v>370</v>
      </c>
      <c r="J158" s="302">
        <v>50</v>
      </c>
      <c r="K158" s="298"/>
    </row>
    <row r="159" spans="2:11" s="1" customFormat="1" ht="15" customHeight="1">
      <c r="B159" s="275"/>
      <c r="C159" s="302" t="s">
        <v>85</v>
      </c>
      <c r="D159" s="250"/>
      <c r="E159" s="250"/>
      <c r="F159" s="303" t="s">
        <v>368</v>
      </c>
      <c r="G159" s="250"/>
      <c r="H159" s="302" t="s">
        <v>430</v>
      </c>
      <c r="I159" s="302" t="s">
        <v>370</v>
      </c>
      <c r="J159" s="302" t="s">
        <v>431</v>
      </c>
      <c r="K159" s="298"/>
    </row>
    <row r="160" spans="2:11" s="1" customFormat="1" ht="15" customHeight="1">
      <c r="B160" s="275"/>
      <c r="C160" s="302" t="s">
        <v>432</v>
      </c>
      <c r="D160" s="250"/>
      <c r="E160" s="250"/>
      <c r="F160" s="303" t="s">
        <v>368</v>
      </c>
      <c r="G160" s="250"/>
      <c r="H160" s="302" t="s">
        <v>433</v>
      </c>
      <c r="I160" s="302" t="s">
        <v>403</v>
      </c>
      <c r="J160" s="302"/>
      <c r="K160" s="298"/>
    </row>
    <row r="161" spans="2:11" s="1" customFormat="1" ht="15" customHeight="1">
      <c r="B161" s="304"/>
      <c r="C161" s="284"/>
      <c r="D161" s="284"/>
      <c r="E161" s="284"/>
      <c r="F161" s="284"/>
      <c r="G161" s="284"/>
      <c r="H161" s="284"/>
      <c r="I161" s="284"/>
      <c r="J161" s="284"/>
      <c r="K161" s="305"/>
    </row>
    <row r="162" spans="2:11" s="1" customFormat="1" ht="18.75" customHeight="1">
      <c r="B162" s="286"/>
      <c r="C162" s="296"/>
      <c r="D162" s="296"/>
      <c r="E162" s="296"/>
      <c r="F162" s="306"/>
      <c r="G162" s="296"/>
      <c r="H162" s="296"/>
      <c r="I162" s="296"/>
      <c r="J162" s="296"/>
      <c r="K162" s="286"/>
    </row>
    <row r="163" spans="2:11" s="1" customFormat="1" ht="18.75" customHeight="1">
      <c r="B163" s="258"/>
      <c r="C163" s="258"/>
      <c r="D163" s="258"/>
      <c r="E163" s="258"/>
      <c r="F163" s="258"/>
      <c r="G163" s="258"/>
      <c r="H163" s="258"/>
      <c r="I163" s="258"/>
      <c r="J163" s="258"/>
      <c r="K163" s="258"/>
    </row>
    <row r="164" spans="2:11" s="1" customFormat="1" ht="7.5" customHeight="1">
      <c r="B164" s="237"/>
      <c r="C164" s="238"/>
      <c r="D164" s="238"/>
      <c r="E164" s="238"/>
      <c r="F164" s="238"/>
      <c r="G164" s="238"/>
      <c r="H164" s="238"/>
      <c r="I164" s="238"/>
      <c r="J164" s="238"/>
      <c r="K164" s="239"/>
    </row>
    <row r="165" spans="2:11" s="1" customFormat="1" ht="45" customHeight="1">
      <c r="B165" s="240"/>
      <c r="C165" s="241" t="s">
        <v>434</v>
      </c>
      <c r="D165" s="241"/>
      <c r="E165" s="241"/>
      <c r="F165" s="241"/>
      <c r="G165" s="241"/>
      <c r="H165" s="241"/>
      <c r="I165" s="241"/>
      <c r="J165" s="241"/>
      <c r="K165" s="242"/>
    </row>
    <row r="166" spans="2:11" s="1" customFormat="1" ht="17.25" customHeight="1">
      <c r="B166" s="240"/>
      <c r="C166" s="265" t="s">
        <v>362</v>
      </c>
      <c r="D166" s="265"/>
      <c r="E166" s="265"/>
      <c r="F166" s="265" t="s">
        <v>363</v>
      </c>
      <c r="G166" s="307"/>
      <c r="H166" s="308" t="s">
        <v>53</v>
      </c>
      <c r="I166" s="308" t="s">
        <v>56</v>
      </c>
      <c r="J166" s="265" t="s">
        <v>364</v>
      </c>
      <c r="K166" s="242"/>
    </row>
    <row r="167" spans="2:11" s="1" customFormat="1" ht="17.25" customHeight="1">
      <c r="B167" s="243"/>
      <c r="C167" s="267" t="s">
        <v>365</v>
      </c>
      <c r="D167" s="267"/>
      <c r="E167" s="267"/>
      <c r="F167" s="268" t="s">
        <v>366</v>
      </c>
      <c r="G167" s="309"/>
      <c r="H167" s="310"/>
      <c r="I167" s="310"/>
      <c r="J167" s="267" t="s">
        <v>367</v>
      </c>
      <c r="K167" s="245"/>
    </row>
    <row r="168" spans="2:11" s="1" customFormat="1" ht="5.25" customHeight="1">
      <c r="B168" s="275"/>
      <c r="C168" s="270"/>
      <c r="D168" s="270"/>
      <c r="E168" s="270"/>
      <c r="F168" s="270"/>
      <c r="G168" s="271"/>
      <c r="H168" s="270"/>
      <c r="I168" s="270"/>
      <c r="J168" s="270"/>
      <c r="K168" s="298"/>
    </row>
    <row r="169" spans="2:11" s="1" customFormat="1" ht="15" customHeight="1">
      <c r="B169" s="275"/>
      <c r="C169" s="250" t="s">
        <v>371</v>
      </c>
      <c r="D169" s="250"/>
      <c r="E169" s="250"/>
      <c r="F169" s="273" t="s">
        <v>368</v>
      </c>
      <c r="G169" s="250"/>
      <c r="H169" s="250" t="s">
        <v>408</v>
      </c>
      <c r="I169" s="250" t="s">
        <v>370</v>
      </c>
      <c r="J169" s="250">
        <v>120</v>
      </c>
      <c r="K169" s="298"/>
    </row>
    <row r="170" spans="2:11" s="1" customFormat="1" ht="15" customHeight="1">
      <c r="B170" s="275"/>
      <c r="C170" s="250" t="s">
        <v>417</v>
      </c>
      <c r="D170" s="250"/>
      <c r="E170" s="250"/>
      <c r="F170" s="273" t="s">
        <v>368</v>
      </c>
      <c r="G170" s="250"/>
      <c r="H170" s="250" t="s">
        <v>418</v>
      </c>
      <c r="I170" s="250" t="s">
        <v>370</v>
      </c>
      <c r="J170" s="250" t="s">
        <v>419</v>
      </c>
      <c r="K170" s="298"/>
    </row>
    <row r="171" spans="2:11" s="1" customFormat="1" ht="15" customHeight="1">
      <c r="B171" s="275"/>
      <c r="C171" s="250" t="s">
        <v>316</v>
      </c>
      <c r="D171" s="250"/>
      <c r="E171" s="250"/>
      <c r="F171" s="273" t="s">
        <v>368</v>
      </c>
      <c r="G171" s="250"/>
      <c r="H171" s="250" t="s">
        <v>435</v>
      </c>
      <c r="I171" s="250" t="s">
        <v>370</v>
      </c>
      <c r="J171" s="250" t="s">
        <v>419</v>
      </c>
      <c r="K171" s="298"/>
    </row>
    <row r="172" spans="2:11" s="1" customFormat="1" ht="15" customHeight="1">
      <c r="B172" s="275"/>
      <c r="C172" s="250" t="s">
        <v>373</v>
      </c>
      <c r="D172" s="250"/>
      <c r="E172" s="250"/>
      <c r="F172" s="273" t="s">
        <v>374</v>
      </c>
      <c r="G172" s="250"/>
      <c r="H172" s="250" t="s">
        <v>435</v>
      </c>
      <c r="I172" s="250" t="s">
        <v>370</v>
      </c>
      <c r="J172" s="250">
        <v>50</v>
      </c>
      <c r="K172" s="298"/>
    </row>
    <row r="173" spans="2:11" s="1" customFormat="1" ht="15" customHeight="1">
      <c r="B173" s="275"/>
      <c r="C173" s="250" t="s">
        <v>376</v>
      </c>
      <c r="D173" s="250"/>
      <c r="E173" s="250"/>
      <c r="F173" s="273" t="s">
        <v>368</v>
      </c>
      <c r="G173" s="250"/>
      <c r="H173" s="250" t="s">
        <v>435</v>
      </c>
      <c r="I173" s="250" t="s">
        <v>378</v>
      </c>
      <c r="J173" s="250"/>
      <c r="K173" s="298"/>
    </row>
    <row r="174" spans="2:11" s="1" customFormat="1" ht="15" customHeight="1">
      <c r="B174" s="275"/>
      <c r="C174" s="250" t="s">
        <v>387</v>
      </c>
      <c r="D174" s="250"/>
      <c r="E174" s="250"/>
      <c r="F174" s="273" t="s">
        <v>374</v>
      </c>
      <c r="G174" s="250"/>
      <c r="H174" s="250" t="s">
        <v>435</v>
      </c>
      <c r="I174" s="250" t="s">
        <v>370</v>
      </c>
      <c r="J174" s="250">
        <v>50</v>
      </c>
      <c r="K174" s="298"/>
    </row>
    <row r="175" spans="2:11" s="1" customFormat="1" ht="15" customHeight="1">
      <c r="B175" s="275"/>
      <c r="C175" s="250" t="s">
        <v>395</v>
      </c>
      <c r="D175" s="250"/>
      <c r="E175" s="250"/>
      <c r="F175" s="273" t="s">
        <v>374</v>
      </c>
      <c r="G175" s="250"/>
      <c r="H175" s="250" t="s">
        <v>435</v>
      </c>
      <c r="I175" s="250" t="s">
        <v>370</v>
      </c>
      <c r="J175" s="250">
        <v>50</v>
      </c>
      <c r="K175" s="298"/>
    </row>
    <row r="176" spans="2:11" s="1" customFormat="1" ht="15" customHeight="1">
      <c r="B176" s="275"/>
      <c r="C176" s="250" t="s">
        <v>393</v>
      </c>
      <c r="D176" s="250"/>
      <c r="E176" s="250"/>
      <c r="F176" s="273" t="s">
        <v>374</v>
      </c>
      <c r="G176" s="250"/>
      <c r="H176" s="250" t="s">
        <v>435</v>
      </c>
      <c r="I176" s="250" t="s">
        <v>370</v>
      </c>
      <c r="J176" s="250">
        <v>50</v>
      </c>
      <c r="K176" s="298"/>
    </row>
    <row r="177" spans="2:11" s="1" customFormat="1" ht="15" customHeight="1">
      <c r="B177" s="275"/>
      <c r="C177" s="250" t="s">
        <v>104</v>
      </c>
      <c r="D177" s="250"/>
      <c r="E177" s="250"/>
      <c r="F177" s="273" t="s">
        <v>368</v>
      </c>
      <c r="G177" s="250"/>
      <c r="H177" s="250" t="s">
        <v>436</v>
      </c>
      <c r="I177" s="250" t="s">
        <v>437</v>
      </c>
      <c r="J177" s="250"/>
      <c r="K177" s="298"/>
    </row>
    <row r="178" spans="2:11" s="1" customFormat="1" ht="15" customHeight="1">
      <c r="B178" s="275"/>
      <c r="C178" s="250" t="s">
        <v>56</v>
      </c>
      <c r="D178" s="250"/>
      <c r="E178" s="250"/>
      <c r="F178" s="273" t="s">
        <v>368</v>
      </c>
      <c r="G178" s="250"/>
      <c r="H178" s="250" t="s">
        <v>438</v>
      </c>
      <c r="I178" s="250" t="s">
        <v>439</v>
      </c>
      <c r="J178" s="250">
        <v>1</v>
      </c>
      <c r="K178" s="298"/>
    </row>
    <row r="179" spans="2:11" s="1" customFormat="1" ht="15" customHeight="1">
      <c r="B179" s="275"/>
      <c r="C179" s="250" t="s">
        <v>52</v>
      </c>
      <c r="D179" s="250"/>
      <c r="E179" s="250"/>
      <c r="F179" s="273" t="s">
        <v>368</v>
      </c>
      <c r="G179" s="250"/>
      <c r="H179" s="250" t="s">
        <v>440</v>
      </c>
      <c r="I179" s="250" t="s">
        <v>370</v>
      </c>
      <c r="J179" s="250">
        <v>20</v>
      </c>
      <c r="K179" s="298"/>
    </row>
    <row r="180" spans="2:11" s="1" customFormat="1" ht="15" customHeight="1">
      <c r="B180" s="275"/>
      <c r="C180" s="250" t="s">
        <v>53</v>
      </c>
      <c r="D180" s="250"/>
      <c r="E180" s="250"/>
      <c r="F180" s="273" t="s">
        <v>368</v>
      </c>
      <c r="G180" s="250"/>
      <c r="H180" s="250" t="s">
        <v>441</v>
      </c>
      <c r="I180" s="250" t="s">
        <v>370</v>
      </c>
      <c r="J180" s="250">
        <v>255</v>
      </c>
      <c r="K180" s="298"/>
    </row>
    <row r="181" spans="2:11" s="1" customFormat="1" ht="15" customHeight="1">
      <c r="B181" s="275"/>
      <c r="C181" s="250" t="s">
        <v>105</v>
      </c>
      <c r="D181" s="250"/>
      <c r="E181" s="250"/>
      <c r="F181" s="273" t="s">
        <v>368</v>
      </c>
      <c r="G181" s="250"/>
      <c r="H181" s="250" t="s">
        <v>332</v>
      </c>
      <c r="I181" s="250" t="s">
        <v>370</v>
      </c>
      <c r="J181" s="250">
        <v>10</v>
      </c>
      <c r="K181" s="298"/>
    </row>
    <row r="182" spans="2:11" s="1" customFormat="1" ht="15" customHeight="1">
      <c r="B182" s="275"/>
      <c r="C182" s="250" t="s">
        <v>106</v>
      </c>
      <c r="D182" s="250"/>
      <c r="E182" s="250"/>
      <c r="F182" s="273" t="s">
        <v>368</v>
      </c>
      <c r="G182" s="250"/>
      <c r="H182" s="250" t="s">
        <v>442</v>
      </c>
      <c r="I182" s="250" t="s">
        <v>403</v>
      </c>
      <c r="J182" s="250"/>
      <c r="K182" s="298"/>
    </row>
    <row r="183" spans="2:11" s="1" customFormat="1" ht="15" customHeight="1">
      <c r="B183" s="275"/>
      <c r="C183" s="250" t="s">
        <v>443</v>
      </c>
      <c r="D183" s="250"/>
      <c r="E183" s="250"/>
      <c r="F183" s="273" t="s">
        <v>368</v>
      </c>
      <c r="G183" s="250"/>
      <c r="H183" s="250" t="s">
        <v>444</v>
      </c>
      <c r="I183" s="250" t="s">
        <v>403</v>
      </c>
      <c r="J183" s="250"/>
      <c r="K183" s="298"/>
    </row>
    <row r="184" spans="2:11" s="1" customFormat="1" ht="15" customHeight="1">
      <c r="B184" s="275"/>
      <c r="C184" s="250" t="s">
        <v>432</v>
      </c>
      <c r="D184" s="250"/>
      <c r="E184" s="250"/>
      <c r="F184" s="273" t="s">
        <v>368</v>
      </c>
      <c r="G184" s="250"/>
      <c r="H184" s="250" t="s">
        <v>445</v>
      </c>
      <c r="I184" s="250" t="s">
        <v>403</v>
      </c>
      <c r="J184" s="250"/>
      <c r="K184" s="298"/>
    </row>
    <row r="185" spans="2:11" s="1" customFormat="1" ht="15" customHeight="1">
      <c r="B185" s="275"/>
      <c r="C185" s="250" t="s">
        <v>108</v>
      </c>
      <c r="D185" s="250"/>
      <c r="E185" s="250"/>
      <c r="F185" s="273" t="s">
        <v>374</v>
      </c>
      <c r="G185" s="250"/>
      <c r="H185" s="250" t="s">
        <v>446</v>
      </c>
      <c r="I185" s="250" t="s">
        <v>370</v>
      </c>
      <c r="J185" s="250">
        <v>50</v>
      </c>
      <c r="K185" s="298"/>
    </row>
    <row r="186" spans="2:11" s="1" customFormat="1" ht="15" customHeight="1">
      <c r="B186" s="275"/>
      <c r="C186" s="250" t="s">
        <v>447</v>
      </c>
      <c r="D186" s="250"/>
      <c r="E186" s="250"/>
      <c r="F186" s="273" t="s">
        <v>374</v>
      </c>
      <c r="G186" s="250"/>
      <c r="H186" s="250" t="s">
        <v>448</v>
      </c>
      <c r="I186" s="250" t="s">
        <v>449</v>
      </c>
      <c r="J186" s="250"/>
      <c r="K186" s="298"/>
    </row>
    <row r="187" spans="2:11" s="1" customFormat="1" ht="15" customHeight="1">
      <c r="B187" s="275"/>
      <c r="C187" s="250" t="s">
        <v>450</v>
      </c>
      <c r="D187" s="250"/>
      <c r="E187" s="250"/>
      <c r="F187" s="273" t="s">
        <v>374</v>
      </c>
      <c r="G187" s="250"/>
      <c r="H187" s="250" t="s">
        <v>451</v>
      </c>
      <c r="I187" s="250" t="s">
        <v>449</v>
      </c>
      <c r="J187" s="250"/>
      <c r="K187" s="298"/>
    </row>
    <row r="188" spans="2:11" s="1" customFormat="1" ht="15" customHeight="1">
      <c r="B188" s="275"/>
      <c r="C188" s="250" t="s">
        <v>452</v>
      </c>
      <c r="D188" s="250"/>
      <c r="E188" s="250"/>
      <c r="F188" s="273" t="s">
        <v>374</v>
      </c>
      <c r="G188" s="250"/>
      <c r="H188" s="250" t="s">
        <v>453</v>
      </c>
      <c r="I188" s="250" t="s">
        <v>449</v>
      </c>
      <c r="J188" s="250"/>
      <c r="K188" s="298"/>
    </row>
    <row r="189" spans="2:11" s="1" customFormat="1" ht="15" customHeight="1">
      <c r="B189" s="275"/>
      <c r="C189" s="311" t="s">
        <v>454</v>
      </c>
      <c r="D189" s="250"/>
      <c r="E189" s="250"/>
      <c r="F189" s="273" t="s">
        <v>374</v>
      </c>
      <c r="G189" s="250"/>
      <c r="H189" s="250" t="s">
        <v>455</v>
      </c>
      <c r="I189" s="250" t="s">
        <v>456</v>
      </c>
      <c r="J189" s="312" t="s">
        <v>457</v>
      </c>
      <c r="K189" s="298"/>
    </row>
    <row r="190" spans="2:11" s="14" customFormat="1" ht="15" customHeight="1">
      <c r="B190" s="313"/>
      <c r="C190" s="314" t="s">
        <v>458</v>
      </c>
      <c r="D190" s="315"/>
      <c r="E190" s="315"/>
      <c r="F190" s="316" t="s">
        <v>374</v>
      </c>
      <c r="G190" s="315"/>
      <c r="H190" s="315" t="s">
        <v>459</v>
      </c>
      <c r="I190" s="315" t="s">
        <v>456</v>
      </c>
      <c r="J190" s="317" t="s">
        <v>457</v>
      </c>
      <c r="K190" s="318"/>
    </row>
    <row r="191" spans="2:11" s="1" customFormat="1" ht="15" customHeight="1">
      <c r="B191" s="275"/>
      <c r="C191" s="311" t="s">
        <v>41</v>
      </c>
      <c r="D191" s="250"/>
      <c r="E191" s="250"/>
      <c r="F191" s="273" t="s">
        <v>368</v>
      </c>
      <c r="G191" s="250"/>
      <c r="H191" s="247" t="s">
        <v>460</v>
      </c>
      <c r="I191" s="250" t="s">
        <v>461</v>
      </c>
      <c r="J191" s="250"/>
      <c r="K191" s="298"/>
    </row>
    <row r="192" spans="2:11" s="1" customFormat="1" ht="15" customHeight="1">
      <c r="B192" s="275"/>
      <c r="C192" s="311" t="s">
        <v>462</v>
      </c>
      <c r="D192" s="250"/>
      <c r="E192" s="250"/>
      <c r="F192" s="273" t="s">
        <v>368</v>
      </c>
      <c r="G192" s="250"/>
      <c r="H192" s="250" t="s">
        <v>463</v>
      </c>
      <c r="I192" s="250" t="s">
        <v>403</v>
      </c>
      <c r="J192" s="250"/>
      <c r="K192" s="298"/>
    </row>
    <row r="193" spans="2:11" s="1" customFormat="1" ht="15" customHeight="1">
      <c r="B193" s="275"/>
      <c r="C193" s="311" t="s">
        <v>464</v>
      </c>
      <c r="D193" s="250"/>
      <c r="E193" s="250"/>
      <c r="F193" s="273" t="s">
        <v>368</v>
      </c>
      <c r="G193" s="250"/>
      <c r="H193" s="250" t="s">
        <v>465</v>
      </c>
      <c r="I193" s="250" t="s">
        <v>403</v>
      </c>
      <c r="J193" s="250"/>
      <c r="K193" s="298"/>
    </row>
    <row r="194" spans="2:11" s="1" customFormat="1" ht="15" customHeight="1">
      <c r="B194" s="275"/>
      <c r="C194" s="311" t="s">
        <v>466</v>
      </c>
      <c r="D194" s="250"/>
      <c r="E194" s="250"/>
      <c r="F194" s="273" t="s">
        <v>374</v>
      </c>
      <c r="G194" s="250"/>
      <c r="H194" s="250" t="s">
        <v>467</v>
      </c>
      <c r="I194" s="250" t="s">
        <v>403</v>
      </c>
      <c r="J194" s="250"/>
      <c r="K194" s="298"/>
    </row>
    <row r="195" spans="2:11" s="1" customFormat="1" ht="15" customHeight="1">
      <c r="B195" s="304"/>
      <c r="C195" s="319"/>
      <c r="D195" s="284"/>
      <c r="E195" s="284"/>
      <c r="F195" s="284"/>
      <c r="G195" s="284"/>
      <c r="H195" s="284"/>
      <c r="I195" s="284"/>
      <c r="J195" s="284"/>
      <c r="K195" s="305"/>
    </row>
    <row r="196" spans="2:11" s="1" customFormat="1" ht="18.75" customHeight="1">
      <c r="B196" s="286"/>
      <c r="C196" s="296"/>
      <c r="D196" s="296"/>
      <c r="E196" s="296"/>
      <c r="F196" s="306"/>
      <c r="G196" s="296"/>
      <c r="H196" s="296"/>
      <c r="I196" s="296"/>
      <c r="J196" s="296"/>
      <c r="K196" s="286"/>
    </row>
    <row r="197" spans="2:11" s="1" customFormat="1" ht="18.75" customHeight="1">
      <c r="B197" s="286"/>
      <c r="C197" s="296"/>
      <c r="D197" s="296"/>
      <c r="E197" s="296"/>
      <c r="F197" s="306"/>
      <c r="G197" s="296"/>
      <c r="H197" s="296"/>
      <c r="I197" s="296"/>
      <c r="J197" s="296"/>
      <c r="K197" s="286"/>
    </row>
    <row r="198" spans="2:11" s="1" customFormat="1" ht="18.75" customHeight="1">
      <c r="B198" s="258"/>
      <c r="C198" s="258"/>
      <c r="D198" s="258"/>
      <c r="E198" s="258"/>
      <c r="F198" s="258"/>
      <c r="G198" s="258"/>
      <c r="H198" s="258"/>
      <c r="I198" s="258"/>
      <c r="J198" s="258"/>
      <c r="K198" s="258"/>
    </row>
    <row r="199" spans="2:11" s="1" customFormat="1" ht="13.5">
      <c r="B199" s="237"/>
      <c r="C199" s="238"/>
      <c r="D199" s="238"/>
      <c r="E199" s="238"/>
      <c r="F199" s="238"/>
      <c r="G199" s="238"/>
      <c r="H199" s="238"/>
      <c r="I199" s="238"/>
      <c r="J199" s="238"/>
      <c r="K199" s="239"/>
    </row>
    <row r="200" spans="2:11" s="1" customFormat="1" ht="21">
      <c r="B200" s="240"/>
      <c r="C200" s="241" t="s">
        <v>468</v>
      </c>
      <c r="D200" s="241"/>
      <c r="E200" s="241"/>
      <c r="F200" s="241"/>
      <c r="G200" s="241"/>
      <c r="H200" s="241"/>
      <c r="I200" s="241"/>
      <c r="J200" s="241"/>
      <c r="K200" s="242"/>
    </row>
    <row r="201" spans="2:11" s="1" customFormat="1" ht="25.5" customHeight="1">
      <c r="B201" s="240"/>
      <c r="C201" s="320" t="s">
        <v>469</v>
      </c>
      <c r="D201" s="320"/>
      <c r="E201" s="320"/>
      <c r="F201" s="320" t="s">
        <v>470</v>
      </c>
      <c r="G201" s="321"/>
      <c r="H201" s="320" t="s">
        <v>471</v>
      </c>
      <c r="I201" s="320"/>
      <c r="J201" s="320"/>
      <c r="K201" s="242"/>
    </row>
    <row r="202" spans="2:11" s="1" customFormat="1" ht="5.25" customHeight="1">
      <c r="B202" s="275"/>
      <c r="C202" s="270"/>
      <c r="D202" s="270"/>
      <c r="E202" s="270"/>
      <c r="F202" s="270"/>
      <c r="G202" s="296"/>
      <c r="H202" s="270"/>
      <c r="I202" s="270"/>
      <c r="J202" s="270"/>
      <c r="K202" s="298"/>
    </row>
    <row r="203" spans="2:11" s="1" customFormat="1" ht="15" customHeight="1">
      <c r="B203" s="275"/>
      <c r="C203" s="250" t="s">
        <v>461</v>
      </c>
      <c r="D203" s="250"/>
      <c r="E203" s="250"/>
      <c r="F203" s="273" t="s">
        <v>42</v>
      </c>
      <c r="G203" s="250"/>
      <c r="H203" s="250" t="s">
        <v>472</v>
      </c>
      <c r="I203" s="250"/>
      <c r="J203" s="250"/>
      <c r="K203" s="298"/>
    </row>
    <row r="204" spans="2:11" s="1" customFormat="1" ht="15" customHeight="1">
      <c r="B204" s="275"/>
      <c r="C204" s="250"/>
      <c r="D204" s="250"/>
      <c r="E204" s="250"/>
      <c r="F204" s="273" t="s">
        <v>43</v>
      </c>
      <c r="G204" s="250"/>
      <c r="H204" s="250" t="s">
        <v>473</v>
      </c>
      <c r="I204" s="250"/>
      <c r="J204" s="250"/>
      <c r="K204" s="298"/>
    </row>
    <row r="205" spans="2:11" s="1" customFormat="1" ht="15" customHeight="1">
      <c r="B205" s="275"/>
      <c r="C205" s="250"/>
      <c r="D205" s="250"/>
      <c r="E205" s="250"/>
      <c r="F205" s="273" t="s">
        <v>46</v>
      </c>
      <c r="G205" s="250"/>
      <c r="H205" s="250" t="s">
        <v>474</v>
      </c>
      <c r="I205" s="250"/>
      <c r="J205" s="250"/>
      <c r="K205" s="298"/>
    </row>
    <row r="206" spans="2:11" s="1" customFormat="1" ht="15" customHeight="1">
      <c r="B206" s="275"/>
      <c r="C206" s="250"/>
      <c r="D206" s="250"/>
      <c r="E206" s="250"/>
      <c r="F206" s="273" t="s">
        <v>44</v>
      </c>
      <c r="G206" s="250"/>
      <c r="H206" s="250" t="s">
        <v>475</v>
      </c>
      <c r="I206" s="250"/>
      <c r="J206" s="250"/>
      <c r="K206" s="298"/>
    </row>
    <row r="207" spans="2:11" s="1" customFormat="1" ht="15" customHeight="1">
      <c r="B207" s="275"/>
      <c r="C207" s="250"/>
      <c r="D207" s="250"/>
      <c r="E207" s="250"/>
      <c r="F207" s="273" t="s">
        <v>45</v>
      </c>
      <c r="G207" s="250"/>
      <c r="H207" s="250" t="s">
        <v>476</v>
      </c>
      <c r="I207" s="250"/>
      <c r="J207" s="250"/>
      <c r="K207" s="298"/>
    </row>
    <row r="208" spans="2:11" s="1" customFormat="1" ht="15" customHeight="1">
      <c r="B208" s="275"/>
      <c r="C208" s="250"/>
      <c r="D208" s="250"/>
      <c r="E208" s="250"/>
      <c r="F208" s="273"/>
      <c r="G208" s="250"/>
      <c r="H208" s="250"/>
      <c r="I208" s="250"/>
      <c r="J208" s="250"/>
      <c r="K208" s="298"/>
    </row>
    <row r="209" spans="2:11" s="1" customFormat="1" ht="15" customHeight="1">
      <c r="B209" s="275"/>
      <c r="C209" s="250" t="s">
        <v>415</v>
      </c>
      <c r="D209" s="250"/>
      <c r="E209" s="250"/>
      <c r="F209" s="273" t="s">
        <v>77</v>
      </c>
      <c r="G209" s="250"/>
      <c r="H209" s="250" t="s">
        <v>477</v>
      </c>
      <c r="I209" s="250"/>
      <c r="J209" s="250"/>
      <c r="K209" s="298"/>
    </row>
    <row r="210" spans="2:11" s="1" customFormat="1" ht="15" customHeight="1">
      <c r="B210" s="275"/>
      <c r="C210" s="250"/>
      <c r="D210" s="250"/>
      <c r="E210" s="250"/>
      <c r="F210" s="273" t="s">
        <v>310</v>
      </c>
      <c r="G210" s="250"/>
      <c r="H210" s="250" t="s">
        <v>311</v>
      </c>
      <c r="I210" s="250"/>
      <c r="J210" s="250"/>
      <c r="K210" s="298"/>
    </row>
    <row r="211" spans="2:11" s="1" customFormat="1" ht="15" customHeight="1">
      <c r="B211" s="275"/>
      <c r="C211" s="250"/>
      <c r="D211" s="250"/>
      <c r="E211" s="250"/>
      <c r="F211" s="273" t="s">
        <v>308</v>
      </c>
      <c r="G211" s="250"/>
      <c r="H211" s="250" t="s">
        <v>478</v>
      </c>
      <c r="I211" s="250"/>
      <c r="J211" s="250"/>
      <c r="K211" s="298"/>
    </row>
    <row r="212" spans="2:11" s="1" customFormat="1" ht="15" customHeight="1">
      <c r="B212" s="322"/>
      <c r="C212" s="250"/>
      <c r="D212" s="250"/>
      <c r="E212" s="250"/>
      <c r="F212" s="273" t="s">
        <v>312</v>
      </c>
      <c r="G212" s="311"/>
      <c r="H212" s="302" t="s">
        <v>313</v>
      </c>
      <c r="I212" s="302"/>
      <c r="J212" s="302"/>
      <c r="K212" s="323"/>
    </row>
    <row r="213" spans="2:11" s="1" customFormat="1" ht="15" customHeight="1">
      <c r="B213" s="322"/>
      <c r="C213" s="250"/>
      <c r="D213" s="250"/>
      <c r="E213" s="250"/>
      <c r="F213" s="273" t="s">
        <v>314</v>
      </c>
      <c r="G213" s="311"/>
      <c r="H213" s="302" t="s">
        <v>291</v>
      </c>
      <c r="I213" s="302"/>
      <c r="J213" s="302"/>
      <c r="K213" s="323"/>
    </row>
    <row r="214" spans="2:11" s="1" customFormat="1" ht="15" customHeight="1">
      <c r="B214" s="322"/>
      <c r="C214" s="250"/>
      <c r="D214" s="250"/>
      <c r="E214" s="250"/>
      <c r="F214" s="273"/>
      <c r="G214" s="311"/>
      <c r="H214" s="302"/>
      <c r="I214" s="302"/>
      <c r="J214" s="302"/>
      <c r="K214" s="323"/>
    </row>
    <row r="215" spans="2:11" s="1" customFormat="1" ht="15" customHeight="1">
      <c r="B215" s="322"/>
      <c r="C215" s="250" t="s">
        <v>439</v>
      </c>
      <c r="D215" s="250"/>
      <c r="E215" s="250"/>
      <c r="F215" s="273">
        <v>1</v>
      </c>
      <c r="G215" s="311"/>
      <c r="H215" s="302" t="s">
        <v>479</v>
      </c>
      <c r="I215" s="302"/>
      <c r="J215" s="302"/>
      <c r="K215" s="323"/>
    </row>
    <row r="216" spans="2:11" s="1" customFormat="1" ht="15" customHeight="1">
      <c r="B216" s="322"/>
      <c r="C216" s="250"/>
      <c r="D216" s="250"/>
      <c r="E216" s="250"/>
      <c r="F216" s="273">
        <v>2</v>
      </c>
      <c r="G216" s="311"/>
      <c r="H216" s="302" t="s">
        <v>480</v>
      </c>
      <c r="I216" s="302"/>
      <c r="J216" s="302"/>
      <c r="K216" s="323"/>
    </row>
    <row r="217" spans="2:11" s="1" customFormat="1" ht="15" customHeight="1">
      <c r="B217" s="322"/>
      <c r="C217" s="250"/>
      <c r="D217" s="250"/>
      <c r="E217" s="250"/>
      <c r="F217" s="273">
        <v>3</v>
      </c>
      <c r="G217" s="311"/>
      <c r="H217" s="302" t="s">
        <v>481</v>
      </c>
      <c r="I217" s="302"/>
      <c r="J217" s="302"/>
      <c r="K217" s="323"/>
    </row>
    <row r="218" spans="2:11" s="1" customFormat="1" ht="15" customHeight="1">
      <c r="B218" s="322"/>
      <c r="C218" s="250"/>
      <c r="D218" s="250"/>
      <c r="E218" s="250"/>
      <c r="F218" s="273">
        <v>4</v>
      </c>
      <c r="G218" s="311"/>
      <c r="H218" s="302" t="s">
        <v>482</v>
      </c>
      <c r="I218" s="302"/>
      <c r="J218" s="302"/>
      <c r="K218" s="323"/>
    </row>
    <row r="219" spans="2:11" s="1" customFormat="1" ht="12.75" customHeight="1">
      <c r="B219" s="324"/>
      <c r="C219" s="325"/>
      <c r="D219" s="325"/>
      <c r="E219" s="325"/>
      <c r="F219" s="325"/>
      <c r="G219" s="325"/>
      <c r="H219" s="325"/>
      <c r="I219" s="325"/>
      <c r="J219" s="325"/>
      <c r="K219" s="326"/>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Pudivítr, Josef</dc:creator>
  <cp:keywords/>
  <dc:description/>
  <cp:lastModifiedBy>Pudivítr, Josef</cp:lastModifiedBy>
  <dcterms:created xsi:type="dcterms:W3CDTF">2024-03-13T14:18:45Z</dcterms:created>
  <dcterms:modified xsi:type="dcterms:W3CDTF">2024-03-13T14:18:50Z</dcterms:modified>
  <cp:category/>
  <cp:version/>
  <cp:contentType/>
  <cp:contentStatus/>
</cp:coreProperties>
</file>