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I. etapa" sheetId="2" r:id="rId2"/>
    <sheet name="02 - II. etapa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'01 - I. etapa'!$C$88:$K$210</definedName>
    <definedName name="_xlnm.Print_Area" localSheetId="1">'01 - I. etapa'!$C$4:$J$39,'01 - I. etapa'!$C$45:$J$70,'01 - I. etapa'!$C$76:$K$210</definedName>
    <definedName name="_xlnm._FilterDatabase" localSheetId="2" hidden="1">'02 - II. etapa'!$C$88:$K$195</definedName>
    <definedName name="_xlnm.Print_Area" localSheetId="2">'02 - II. etapa'!$C$4:$J$39,'02 - II. etapa'!$C$45:$J$70,'02 - II. etapa'!$C$76:$K$195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I. etapa'!$88:$88</definedName>
    <definedName name="_xlnm.Print_Titles" localSheetId="2">'02 - II. etapa'!$88:$88</definedName>
  </definedNames>
  <calcPr fullCalcOnLoad="1"/>
</workbook>
</file>

<file path=xl/sharedStrings.xml><?xml version="1.0" encoding="utf-8"?>
<sst xmlns="http://schemas.openxmlformats.org/spreadsheetml/2006/main" count="2937" uniqueCount="581">
  <si>
    <t>Export Komplet</t>
  </si>
  <si>
    <t>VZ</t>
  </si>
  <si>
    <t>2.0</t>
  </si>
  <si>
    <t>ZAMOK</t>
  </si>
  <si>
    <t>False</t>
  </si>
  <si>
    <t>{68e48f98-8e5c-4ecd-8779-d23a83aee356}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</si>
  <si>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</si>
  <si>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</si>
  <si>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</si>
  <si>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</si>
  <si>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</si>
  <si>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</si>
  <si>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</si>
  <si>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</si>
  <si>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</si>
  <si>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</si>
  <si>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</si>
  <si>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Kosmonautů - výměna podlah spojovacích chodeb</t>
  </si>
  <si>
    <t>KSO:</t>
  </si>
  <si>
    <t/>
  </si>
  <si>
    <t>CC-CZ:</t>
  </si>
  <si>
    <t>Místo:</t>
  </si>
  <si>
    <t>Sokolov, Kosmonautů 1881</t>
  </si>
  <si>
    <t>Datum:</t>
  </si>
  <si>
    <t>1. 3. 2024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</si>
  <si>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</si>
  <si>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</si>
  <si>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</si>
  <si>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</si>
  <si>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</si>
  <si>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</si>
  <si>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</si>
  <si>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</si>
  <si>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</si>
  <si>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</si>
  <si>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</si>
  <si>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</si>
  <si>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</si>
  <si>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</si>
  <si>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</si>
  <si>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</si>
  <si>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</si>
  <si>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</si>
  <si>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</si>
  <si>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</si>
  <si>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</si>
  <si>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</si>
  <si>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</si>
  <si>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</si>
  <si>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</si>
  <si>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</si>
  <si>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</si>
  <si>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</si>
  <si>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</si>
  <si>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</si>
  <si>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</si>
  <si>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</si>
  <si>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</si>
  <si>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</si>
  <si>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</si>
  <si>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</si>
  <si>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</si>
  <si>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</si>
  <si>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</si>
  <si>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</si>
  <si>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</si>
  <si>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</si>
  <si>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</si>
  <si>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</si>
  <si>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</si>
  <si>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</si>
  <si>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</si>
  <si>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</si>
  <si>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</si>
  <si>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</si>
  <si>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</si>
  <si>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</si>
  <si>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</si>
  <si>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I. etapa</t>
  </si>
  <si>
    <t>STA</t>
  </si>
  <si>
    <t>1</t>
  </si>
  <si>
    <t>{634d4a81-5cb5-4ba1-bd75-fbf65dc72642}</t>
  </si>
  <si>
    <t>2</t>
  </si>
  <si>
    <t>02</t>
  </si>
  <si>
    <t>II. etapa</t>
  </si>
  <si>
    <t>{9b49d213-744f-4818-98f7-8ad3abab7d4a}</t>
  </si>
  <si>
    <t>KRYCÍ LIST SOUPISU PRACÍ</t>
  </si>
  <si>
    <t>Objekt:</t>
  </si>
  <si>
    <t>01 - I. etapa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</si>
  <si>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</si>
  <si>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</si>
  <si>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</si>
  <si>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</si>
  <si>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</si>
  <si>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</si>
  <si>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</si>
  <si>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</si>
  <si>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</si>
  <si>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</si>
  <si>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771 - Podlahy z dlaždic</t>
  </si>
  <si>
    <t xml:space="preserve">    776 - Podlahy povlakové</t>
  </si>
  <si>
    <t xml:space="preserve">    783 - Dokončovací práce - nátěry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</si>
  <si>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</si>
  <si>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</si>
  <si>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</si>
  <si>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</si>
  <si>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</si>
  <si>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</si>
  <si>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</si>
  <si>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</si>
  <si>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</si>
  <si>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</si>
  <si>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</si>
  <si>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</si>
  <si>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</si>
  <si>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</si>
  <si>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</si>
  <si>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</si>
  <si>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</si>
  <si>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</si>
  <si>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</si>
  <si>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</si>
  <si>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</si>
  <si>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(s dodáním hmot) kolem oken, dveří, podlah, obkladů apod.</t>
  </si>
  <si>
    <t>m</t>
  </si>
  <si>
    <t>CS ÚRS 2024 01</t>
  </si>
  <si>
    <t>4</t>
  </si>
  <si>
    <t>-217663025</t>
  </si>
  <si>
    <t>Online PSC</t>
  </si>
  <si>
    <t>https://podminky.urs.cz/item/CS_URS_2024_01/619995001</t>
  </si>
  <si>
    <t>VV</t>
  </si>
  <si>
    <t>Nad keramickými sokly</t>
  </si>
  <si>
    <t>152,58</t>
  </si>
  <si>
    <t>9</t>
  </si>
  <si>
    <t>Ostatní konstrukce a práce, bourání</t>
  </si>
  <si>
    <t>009-x1</t>
  </si>
  <si>
    <t>Utěsnění dveří před vniknutím prachu - místnosti bez stavebního zásahu</t>
  </si>
  <si>
    <t>soubor</t>
  </si>
  <si>
    <t>-112833010</t>
  </si>
  <si>
    <t>3</t>
  </si>
  <si>
    <t>965081213</t>
  </si>
  <si>
    <t>Bourání podlah z dlaždic bez podkladního lože nebo mazaniny, s jakoukoliv výplní spár keramických nebo xylolitových tl. do 10 mm, plochy přes 1 m2</t>
  </si>
  <si>
    <t>m2</t>
  </si>
  <si>
    <t>-1964226305</t>
  </si>
  <si>
    <t>https://podminky.urs.cz/item/CS_URS_2024_01/965081213</t>
  </si>
  <si>
    <t>12,56*1,9</t>
  </si>
  <si>
    <t>15,6*1,9</t>
  </si>
  <si>
    <t>(2,4+2,39+2,41+2,4+2,38)*0,13</t>
  </si>
  <si>
    <t>(2,44+2,38+2,46+2,39+2,09)*0,32</t>
  </si>
  <si>
    <t>(0,93+2,22)*0,33</t>
  </si>
  <si>
    <t>(1,57+0,97+2,39+2,36)*0,15</t>
  </si>
  <si>
    <t>2,54*0,24</t>
  </si>
  <si>
    <t>0,92*0,17</t>
  </si>
  <si>
    <t>2,71*1,04</t>
  </si>
  <si>
    <t>0,8*0,1</t>
  </si>
  <si>
    <t>0,9*0,34</t>
  </si>
  <si>
    <t>1,02*0,87</t>
  </si>
  <si>
    <t>2,64*1,02</t>
  </si>
  <si>
    <t>0,9*1,18</t>
  </si>
  <si>
    <t>(0,8*0,2)*2</t>
  </si>
  <si>
    <t>1,23*1,54</t>
  </si>
  <si>
    <t>1*0,19</t>
  </si>
  <si>
    <t>0,9*0,08</t>
  </si>
  <si>
    <t>-(0,4*0,4)*2</t>
  </si>
  <si>
    <t>-(0,94*0,64)*6</t>
  </si>
  <si>
    <t>Součet</t>
  </si>
  <si>
    <t>965081611</t>
  </si>
  <si>
    <t>Odsekání soklíků včetně otlučení podkladní omítky až na zdivo rovných</t>
  </si>
  <si>
    <t>-1726807313</t>
  </si>
  <si>
    <t>https://podminky.urs.cz/item/CS_URS_2024_01/965081611</t>
  </si>
  <si>
    <t>1,23+1,23+1,54+1,54+0,19+0,19+0,1+0,1-0,8-0,9+12,56+12,56+15,6+15,6+1,9+1,9+0,15*8+0,32*8+0,15*2+0,32*6+0,15*6+0,24*2+0,15*2-0,8*2-1,4-1,82</t>
  </si>
  <si>
    <t>2,71*2+1,04*2+1,02*2-0,8*3+0,5+2,64*2+1,02*2-0,8*3+0,87*2+1</t>
  </si>
  <si>
    <t>5</t>
  </si>
  <si>
    <t>965046111</t>
  </si>
  <si>
    <t>Broušení stávajících betonových podlah úběr do 3 mm</t>
  </si>
  <si>
    <t>874397541</t>
  </si>
  <si>
    <t>https://podminky.urs.cz/item/CS_URS_2024_01/965046111</t>
  </si>
  <si>
    <t>68,196+69,306</t>
  </si>
  <si>
    <t>965046119</t>
  </si>
  <si>
    <t>Broušení stávajících betonových podlah Příplatek k ceně za každý další 1 mm úběru</t>
  </si>
  <si>
    <t>-1579013677</t>
  </si>
  <si>
    <t>https://podminky.urs.cz/item/CS_URS_2024_01/965046119</t>
  </si>
  <si>
    <t>137,502*2</t>
  </si>
  <si>
    <t>7</t>
  </si>
  <si>
    <t>952901111</t>
  </si>
  <si>
    <t>Vyčištění budov nebo objektů před předáním do užívání budov bytové nebo občanské výstavby, světlé výšky podlaží do 4 m</t>
  </si>
  <si>
    <t>1195645358</t>
  </si>
  <si>
    <t>https://podminky.urs.cz/item/CS_URS_2024_01/952901111</t>
  </si>
  <si>
    <t>997</t>
  </si>
  <si>
    <t>Přesun sutě</t>
  </si>
  <si>
    <t>8</t>
  </si>
  <si>
    <t>997002611</t>
  </si>
  <si>
    <t>Nakládání suti a vybouraných hmot na dopravní prostředek pro vodorovné přemístění</t>
  </si>
  <si>
    <t>t</t>
  </si>
  <si>
    <t>626418643</t>
  </si>
  <si>
    <t>https://podminky.urs.cz/item/CS_URS_2024_01/997002611</t>
  </si>
  <si>
    <t>997013211</t>
  </si>
  <si>
    <t>Vnitrostaveništní doprava suti a vybouraných hmot vodorovně do 50 m s naložením ručně pro budovy a haly výšky do 6 m</t>
  </si>
  <si>
    <t>673191113</t>
  </si>
  <si>
    <t>https://podminky.urs.cz/item/CS_URS_2024_01/997013211</t>
  </si>
  <si>
    <t>10</t>
  </si>
  <si>
    <t>997013501</t>
  </si>
  <si>
    <t>Odvoz suti a vybouraných hmot na skládku nebo meziskládku se složením, na vzdálenost do 1 km</t>
  </si>
  <si>
    <t>413641849</t>
  </si>
  <si>
    <t>https://podminky.urs.cz/item/CS_URS_2024_01/997013501</t>
  </si>
  <si>
    <t>11</t>
  </si>
  <si>
    <t>997013509</t>
  </si>
  <si>
    <t>Odvoz suti a vybouraných hmot na skládku nebo meziskládku se složením, na vzdálenost Příplatek k ceně za každý další započatý 1 km přes 1 km</t>
  </si>
  <si>
    <t>38957157</t>
  </si>
  <si>
    <t>https://podminky.urs.cz/item/CS_URS_2024_01/997013509</t>
  </si>
  <si>
    <t>3,325*9</t>
  </si>
  <si>
    <t>997013631</t>
  </si>
  <si>
    <t>Poplatek za uložení stavebního odpadu na skládce (skládkovné) směsného stavebního a demoličního zatříděného do Katalogu odpadů pod kódem 17 09 04</t>
  </si>
  <si>
    <t>766684638</t>
  </si>
  <si>
    <t>https://podminky.urs.cz/item/CS_URS_2024_01/997013631</t>
  </si>
  <si>
    <t>998</t>
  </si>
  <si>
    <t>Přesun hmot</t>
  </si>
  <si>
    <t>13</t>
  </si>
  <si>
    <t>998018001</t>
  </si>
  <si>
    <t>Přesun hmot pro budovy občanské výstavby, bydlení, výrobu a služby ruční (bez užití mechanizace) vodorovná dopravní vzdálenost do 100 m pro budovy s jakoukoliv nosnou konstrukcí výšky do 6 m</t>
  </si>
  <si>
    <t>1619856314</t>
  </si>
  <si>
    <t>https://podminky.urs.cz/item/CS_URS_2024_01/998018001</t>
  </si>
  <si>
    <t>PSV</t>
  </si>
  <si>
    <t>Práce a dodávky PSV</t>
  </si>
  <si>
    <t>771</t>
  </si>
  <si>
    <t>Podlahy z dlaždic</t>
  </si>
  <si>
    <t>14</t>
  </si>
  <si>
    <t>771111011</t>
  </si>
  <si>
    <t>Příprava podkladu před provedením dlažby vysátí podlah</t>
  </si>
  <si>
    <t>16</t>
  </si>
  <si>
    <t>-877213324</t>
  </si>
  <si>
    <t>https://podminky.urs.cz/item/CS_URS_2024_01/771111011</t>
  </si>
  <si>
    <t>Před provedením samonivelační stěrky</t>
  </si>
  <si>
    <t>137,502</t>
  </si>
  <si>
    <t>Před pokládkou dlažby</t>
  </si>
  <si>
    <t>15</t>
  </si>
  <si>
    <t>771121011</t>
  </si>
  <si>
    <t>Příprava podkladu před provedením dlažby nátěr penetrační na podlahu</t>
  </si>
  <si>
    <t>1564183239</t>
  </si>
  <si>
    <t>https://podminky.urs.cz/item/CS_URS_2024_01/771121011</t>
  </si>
  <si>
    <t>771151014</t>
  </si>
  <si>
    <t>Příprava podkladu před provedením dlažby samonivelační stěrka min.pevnosti 20 MPa, tloušťky přes 8 do 10 mm</t>
  </si>
  <si>
    <t>68473295</t>
  </si>
  <si>
    <t>https://podminky.urs.cz/item/CS_URS_2024_01/771151014</t>
  </si>
  <si>
    <t>17</t>
  </si>
  <si>
    <t>771574416</t>
  </si>
  <si>
    <t>Montáž podlah z dlaždic keramických lepených cementovým flexibilním lepidlem hladkých, tloušťky do 10 mm přes 9 do 12 ks/m2</t>
  </si>
  <si>
    <t>134484105</t>
  </si>
  <si>
    <t>https://podminky.urs.cz/item/CS_URS_2024_01/771574416</t>
  </si>
  <si>
    <t>18</t>
  </si>
  <si>
    <t>M</t>
  </si>
  <si>
    <t>59761127</t>
  </si>
  <si>
    <t>dlažba keramická slinutá mrazuvzdorná R10/B povrch hladký/matný tl do 10mm přes 9 do 12ks/m2</t>
  </si>
  <si>
    <t>32</t>
  </si>
  <si>
    <t>1487959260</t>
  </si>
  <si>
    <t>P</t>
  </si>
  <si>
    <t>Poznámka k položce:
výběr dle investora</t>
  </si>
  <si>
    <t>137,502*1,1 'Přepočtené koeficientem množství</t>
  </si>
  <si>
    <t>19</t>
  </si>
  <si>
    <t>771474112</t>
  </si>
  <si>
    <t>Montáž soklů z dlaždic keramických lepených cementovým flexibilním lepidlem rovných, výšky přes 65 do 90 mm</t>
  </si>
  <si>
    <t>-2002844184</t>
  </si>
  <si>
    <t>https://podminky.urs.cz/item/CS_URS_2024_01/771474112</t>
  </si>
  <si>
    <t>82,68+69,9</t>
  </si>
  <si>
    <t>20</t>
  </si>
  <si>
    <t>59761184</t>
  </si>
  <si>
    <t>sokl keramický mrazuvzdorný povrch hladký/matný tl do 10mm výšky přes 65 do 90mm</t>
  </si>
  <si>
    <t>1115544600</t>
  </si>
  <si>
    <t>152,58*1,1 'Přepočtené koeficientem množství</t>
  </si>
  <si>
    <t>771161021</t>
  </si>
  <si>
    <t>Příprava podkladu před provedením dlažby montáž profilu ukončujícího profilu pro plynulý přechod (dlažba-koberec apod.)</t>
  </si>
  <si>
    <t>1960420903</t>
  </si>
  <si>
    <t>https://podminky.urs.cz/item/CS_URS_2024_01/771161021</t>
  </si>
  <si>
    <t>0,8*17+1,45*2</t>
  </si>
  <si>
    <t>22</t>
  </si>
  <si>
    <t>55343120/R</t>
  </si>
  <si>
    <t>profil přechodový Al vrtaný - výběr dle investora</t>
  </si>
  <si>
    <t>1340474521</t>
  </si>
  <si>
    <t>16,5*1,1 'Přepočtené koeficientem množství</t>
  </si>
  <si>
    <t>23</t>
  </si>
  <si>
    <t>998771121</t>
  </si>
  <si>
    <t>Přesun hmot pro podlahy z dlaždic stanovený z hmotnosti přesunovaného materiálu vodorovná dopravní vzdálenost do 50 m ruční (bez užití mechanizace) v objektech výšky do 6 m</t>
  </si>
  <si>
    <t>1789821307</t>
  </si>
  <si>
    <t>https://podminky.urs.cz/item/CS_URS_2024_01/998771121</t>
  </si>
  <si>
    <t>776</t>
  </si>
  <si>
    <t>Podlahy povlakové</t>
  </si>
  <si>
    <t>24</t>
  </si>
  <si>
    <t>776201811</t>
  </si>
  <si>
    <t>Demontáž povlakových podlahovin lepených ručně bez podložky</t>
  </si>
  <si>
    <t>-1688089181</t>
  </si>
  <si>
    <t>https://podminky.urs.cz/item/CS_URS_2024_01/776201811</t>
  </si>
  <si>
    <t>4,5*1,4</t>
  </si>
  <si>
    <t>2*1,21</t>
  </si>
  <si>
    <t>30*2,02</t>
  </si>
  <si>
    <t>1,54*0,33</t>
  </si>
  <si>
    <t>-0,4*0,4</t>
  </si>
  <si>
    <t>-0,64*0,94</t>
  </si>
  <si>
    <t>25</t>
  </si>
  <si>
    <t>776410811</t>
  </si>
  <si>
    <t>Demontáž soklíků nebo lišt pryžových nebo plastových</t>
  </si>
  <si>
    <t>-1047375367</t>
  </si>
  <si>
    <t>https://podminky.urs.cz/item/CS_URS_2024_01/776410811</t>
  </si>
  <si>
    <t>4,5+4,5+1,4-0,8-0,8+2+2+1,21-0,8+30+30+2,02+2,02-0,8-1,4-1,21-1,4-0,8*4+0,33+0,33</t>
  </si>
  <si>
    <t>783</t>
  </si>
  <si>
    <t>Dokončovací práce - nátěry</t>
  </si>
  <si>
    <t>26</t>
  </si>
  <si>
    <t>783306801</t>
  </si>
  <si>
    <t>Odstranění nátěrů ze zámečnických konstrukcí obroušením</t>
  </si>
  <si>
    <t>1986366367</t>
  </si>
  <si>
    <t>https://podminky.urs.cz/item/CS_URS_2024_01/783306801</t>
  </si>
  <si>
    <t>Poklopy v podlahách</t>
  </si>
  <si>
    <t>(0,4*0,4)*3</t>
  </si>
  <si>
    <t>(0,64*0,94)*7</t>
  </si>
  <si>
    <t>27</t>
  </si>
  <si>
    <t>783315103</t>
  </si>
  <si>
    <t>Mezinátěr zámečnických konstrukcí jednonásobný syntetický samozákladující</t>
  </si>
  <si>
    <t>794830912</t>
  </si>
  <si>
    <t>https://podminky.urs.cz/item/CS_URS_2024_01/783315103</t>
  </si>
  <si>
    <t>28</t>
  </si>
  <si>
    <t>783317101</t>
  </si>
  <si>
    <t>Krycí nátěr (email) zámečnických konstrukcí jednonásobný syntetický standardní</t>
  </si>
  <si>
    <t>-229613883</t>
  </si>
  <si>
    <t>https://podminky.urs.cz/item/CS_URS_2024_01/783317101</t>
  </si>
  <si>
    <t>29</t>
  </si>
  <si>
    <t>783-x1</t>
  </si>
  <si>
    <t>Oprava nátěrů a maleb nad keramickými sokly</t>
  </si>
  <si>
    <t>1976705349</t>
  </si>
  <si>
    <t>VRN</t>
  </si>
  <si>
    <t>Vedlejší rozpočtové náklady</t>
  </si>
  <si>
    <t>30</t>
  </si>
  <si>
    <t>VRN-x1</t>
  </si>
  <si>
    <t>%</t>
  </si>
  <si>
    <t>-2094220981</t>
  </si>
  <si>
    <t>02 - II. etapa</t>
  </si>
  <si>
    <t>-871336323</t>
  </si>
  <si>
    <t>74,09+5,52</t>
  </si>
  <si>
    <t>791290760</t>
  </si>
  <si>
    <t>-504687129</t>
  </si>
  <si>
    <t>21,66*2,07</t>
  </si>
  <si>
    <t>10,7*2,07</t>
  </si>
  <si>
    <t>2,7*0,29</t>
  </si>
  <si>
    <t>1,35*0,46</t>
  </si>
  <si>
    <t>1,55*0,43</t>
  </si>
  <si>
    <t>2,9*0,3</t>
  </si>
  <si>
    <t>(2,4+2,4+2,4+2,37+2,39+2,36+2,38+2,36)*0,15</t>
  </si>
  <si>
    <t>2,2*0,33</t>
  </si>
  <si>
    <t>2,29*0,3</t>
  </si>
  <si>
    <t>2,68*0,31</t>
  </si>
  <si>
    <t>2,72*1,04</t>
  </si>
  <si>
    <t>1,03*1,11</t>
  </si>
  <si>
    <t>0,8*0,1*2</t>
  </si>
  <si>
    <t>0,97*0,48</t>
  </si>
  <si>
    <t>-813500798</t>
  </si>
  <si>
    <t>21,66+21,66+10,7+10,7-0,8*2-1,45+0,15*14+0,3*4+0,43*2+0,46+0,46+2,72+2,72+1,04+1,04+1,11+1,11-0,8*3</t>
  </si>
  <si>
    <t>817780340</t>
  </si>
  <si>
    <t>79,627+3,981</t>
  </si>
  <si>
    <t>-1942018869</t>
  </si>
  <si>
    <t>83,608*2</t>
  </si>
  <si>
    <t>-267294501</t>
  </si>
  <si>
    <t>60198915</t>
  </si>
  <si>
    <t>-619314619</t>
  </si>
  <si>
    <t>-55494622</t>
  </si>
  <si>
    <t>6825495</t>
  </si>
  <si>
    <t>3,465*9</t>
  </si>
  <si>
    <t>-85506772</t>
  </si>
  <si>
    <t>1784677929</t>
  </si>
  <si>
    <t>1638079133</t>
  </si>
  <si>
    <t>83,608</t>
  </si>
  <si>
    <t>1834746936</t>
  </si>
  <si>
    <t>-1493624844</t>
  </si>
  <si>
    <t>-657316221</t>
  </si>
  <si>
    <t>480208011</t>
  </si>
  <si>
    <t>83,608*1,1 'Přepočtené koeficientem množství</t>
  </si>
  <si>
    <t>-1889149671</t>
  </si>
  <si>
    <t>-133139946</t>
  </si>
  <si>
    <t>79,61*1,1 'Přepočtené koeficientem množství</t>
  </si>
  <si>
    <t>1598630815</t>
  </si>
  <si>
    <t>1,45+0,8*8</t>
  </si>
  <si>
    <t>1513010595</t>
  </si>
  <si>
    <t>7,85*1,1 'Přepočtené koeficientem množství</t>
  </si>
  <si>
    <t>-1498785957</t>
  </si>
  <si>
    <t>-1679025031</t>
  </si>
  <si>
    <t>2,7*1,26</t>
  </si>
  <si>
    <t>0,91*0,46</t>
  </si>
  <si>
    <t>1638947960</t>
  </si>
  <si>
    <t>2,7+2,7+1,26+1,26-0,8*3</t>
  </si>
  <si>
    <t>98664854</t>
  </si>
  <si>
    <t>(0,4*0,4)*2</t>
  </si>
  <si>
    <t>(0,64*0,94)*6</t>
  </si>
  <si>
    <t>-676964663</t>
  </si>
  <si>
    <t>434173217</t>
  </si>
  <si>
    <t>-452016030</t>
  </si>
  <si>
    <t>190797670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</si>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</sst>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5001" TargetMode="External" /><Relationship Id="rId2" Type="http://schemas.openxmlformats.org/officeDocument/2006/relationships/hyperlink" Target="https://podminky.urs.cz/item/CS_URS_2024_01/965081213" TargetMode="External" /><Relationship Id="rId3" Type="http://schemas.openxmlformats.org/officeDocument/2006/relationships/hyperlink" Target="https://podminky.urs.cz/item/CS_URS_2024_01/965081611" TargetMode="External" /><Relationship Id="rId4" Type="http://schemas.openxmlformats.org/officeDocument/2006/relationships/hyperlink" Target="https://podminky.urs.cz/item/CS_URS_2024_01/965046111" TargetMode="External" /><Relationship Id="rId5" Type="http://schemas.openxmlformats.org/officeDocument/2006/relationships/hyperlink" Target="https://podminky.urs.cz/item/CS_URS_2024_01/965046119" TargetMode="External" /><Relationship Id="rId6" Type="http://schemas.openxmlformats.org/officeDocument/2006/relationships/hyperlink" Target="https://podminky.urs.cz/item/CS_URS_2024_01/952901111" TargetMode="External" /><Relationship Id="rId7" Type="http://schemas.openxmlformats.org/officeDocument/2006/relationships/hyperlink" Target="https://podminky.urs.cz/item/CS_URS_2024_01/997002611" TargetMode="External" /><Relationship Id="rId8" Type="http://schemas.openxmlformats.org/officeDocument/2006/relationships/hyperlink" Target="https://podminky.urs.cz/item/CS_URS_2024_01/997013211" TargetMode="External" /><Relationship Id="rId9" Type="http://schemas.openxmlformats.org/officeDocument/2006/relationships/hyperlink" Target="https://podminky.urs.cz/item/CS_URS_2024_01/997013501" TargetMode="External" /><Relationship Id="rId10" Type="http://schemas.openxmlformats.org/officeDocument/2006/relationships/hyperlink" Target="https://podminky.urs.cz/item/CS_URS_2024_01/997013509" TargetMode="External" /><Relationship Id="rId11" Type="http://schemas.openxmlformats.org/officeDocument/2006/relationships/hyperlink" Target="https://podminky.urs.cz/item/CS_URS_2024_01/997013631" TargetMode="External" /><Relationship Id="rId12" Type="http://schemas.openxmlformats.org/officeDocument/2006/relationships/hyperlink" Target="https://podminky.urs.cz/item/CS_URS_2024_01/998018001" TargetMode="External" /><Relationship Id="rId13" Type="http://schemas.openxmlformats.org/officeDocument/2006/relationships/hyperlink" Target="https://podminky.urs.cz/item/CS_URS_2024_01/771111011" TargetMode="External" /><Relationship Id="rId14" Type="http://schemas.openxmlformats.org/officeDocument/2006/relationships/hyperlink" Target="https://podminky.urs.cz/item/CS_URS_2024_01/771121011" TargetMode="External" /><Relationship Id="rId15" Type="http://schemas.openxmlformats.org/officeDocument/2006/relationships/hyperlink" Target="https://podminky.urs.cz/item/CS_URS_2024_01/771151014" TargetMode="External" /><Relationship Id="rId16" Type="http://schemas.openxmlformats.org/officeDocument/2006/relationships/hyperlink" Target="https://podminky.urs.cz/item/CS_URS_2024_01/771574416" TargetMode="External" /><Relationship Id="rId17" Type="http://schemas.openxmlformats.org/officeDocument/2006/relationships/hyperlink" Target="https://podminky.urs.cz/item/CS_URS_2024_01/771474112" TargetMode="External" /><Relationship Id="rId18" Type="http://schemas.openxmlformats.org/officeDocument/2006/relationships/hyperlink" Target="https://podminky.urs.cz/item/CS_URS_2024_01/771161021" TargetMode="External" /><Relationship Id="rId19" Type="http://schemas.openxmlformats.org/officeDocument/2006/relationships/hyperlink" Target="https://podminky.urs.cz/item/CS_URS_2024_01/998771121" TargetMode="External" /><Relationship Id="rId20" Type="http://schemas.openxmlformats.org/officeDocument/2006/relationships/hyperlink" Target="https://podminky.urs.cz/item/CS_URS_2024_01/776201811" TargetMode="External" /><Relationship Id="rId21" Type="http://schemas.openxmlformats.org/officeDocument/2006/relationships/hyperlink" Target="https://podminky.urs.cz/item/CS_URS_2024_01/776410811" TargetMode="External" /><Relationship Id="rId22" Type="http://schemas.openxmlformats.org/officeDocument/2006/relationships/hyperlink" Target="https://podminky.urs.cz/item/CS_URS_2024_01/783306801" TargetMode="External" /><Relationship Id="rId23" Type="http://schemas.openxmlformats.org/officeDocument/2006/relationships/hyperlink" Target="https://podminky.urs.cz/item/CS_URS_2024_01/783315103" TargetMode="External" /><Relationship Id="rId24" Type="http://schemas.openxmlformats.org/officeDocument/2006/relationships/hyperlink" Target="https://podminky.urs.cz/item/CS_URS_2024_01/783317101" TargetMode="External" /><Relationship Id="rId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19995001" TargetMode="External" /><Relationship Id="rId2" Type="http://schemas.openxmlformats.org/officeDocument/2006/relationships/hyperlink" Target="https://podminky.urs.cz/item/CS_URS_2024_01/965081213" TargetMode="External" /><Relationship Id="rId3" Type="http://schemas.openxmlformats.org/officeDocument/2006/relationships/hyperlink" Target="https://podminky.urs.cz/item/CS_URS_2024_01/965081611" TargetMode="External" /><Relationship Id="rId4" Type="http://schemas.openxmlformats.org/officeDocument/2006/relationships/hyperlink" Target="https://podminky.urs.cz/item/CS_URS_2024_01/965046111" TargetMode="External" /><Relationship Id="rId5" Type="http://schemas.openxmlformats.org/officeDocument/2006/relationships/hyperlink" Target="https://podminky.urs.cz/item/CS_URS_2024_01/965046119" TargetMode="External" /><Relationship Id="rId6" Type="http://schemas.openxmlformats.org/officeDocument/2006/relationships/hyperlink" Target="https://podminky.urs.cz/item/CS_URS_2024_01/952901111" TargetMode="External" /><Relationship Id="rId7" Type="http://schemas.openxmlformats.org/officeDocument/2006/relationships/hyperlink" Target="https://podminky.urs.cz/item/CS_URS_2024_01/997002611" TargetMode="External" /><Relationship Id="rId8" Type="http://schemas.openxmlformats.org/officeDocument/2006/relationships/hyperlink" Target="https://podminky.urs.cz/item/CS_URS_2024_01/997013211" TargetMode="External" /><Relationship Id="rId9" Type="http://schemas.openxmlformats.org/officeDocument/2006/relationships/hyperlink" Target="https://podminky.urs.cz/item/CS_URS_2024_01/997013501" TargetMode="External" /><Relationship Id="rId10" Type="http://schemas.openxmlformats.org/officeDocument/2006/relationships/hyperlink" Target="https://podminky.urs.cz/item/CS_URS_2024_01/997013509" TargetMode="External" /><Relationship Id="rId11" Type="http://schemas.openxmlformats.org/officeDocument/2006/relationships/hyperlink" Target="https://podminky.urs.cz/item/CS_URS_2024_01/997013631" TargetMode="External" /><Relationship Id="rId12" Type="http://schemas.openxmlformats.org/officeDocument/2006/relationships/hyperlink" Target="https://podminky.urs.cz/item/CS_URS_2024_01/998018001" TargetMode="External" /><Relationship Id="rId13" Type="http://schemas.openxmlformats.org/officeDocument/2006/relationships/hyperlink" Target="https://podminky.urs.cz/item/CS_URS_2024_01/771111011" TargetMode="External" /><Relationship Id="rId14" Type="http://schemas.openxmlformats.org/officeDocument/2006/relationships/hyperlink" Target="https://podminky.urs.cz/item/CS_URS_2024_01/771121011" TargetMode="External" /><Relationship Id="rId15" Type="http://schemas.openxmlformats.org/officeDocument/2006/relationships/hyperlink" Target="https://podminky.urs.cz/item/CS_URS_2024_01/771151014" TargetMode="External" /><Relationship Id="rId16" Type="http://schemas.openxmlformats.org/officeDocument/2006/relationships/hyperlink" Target="https://podminky.urs.cz/item/CS_URS_2024_01/771574416" TargetMode="External" /><Relationship Id="rId17" Type="http://schemas.openxmlformats.org/officeDocument/2006/relationships/hyperlink" Target="https://podminky.urs.cz/item/CS_URS_2024_01/771474112" TargetMode="External" /><Relationship Id="rId18" Type="http://schemas.openxmlformats.org/officeDocument/2006/relationships/hyperlink" Target="https://podminky.urs.cz/item/CS_URS_2024_01/771161021" TargetMode="External" /><Relationship Id="rId19" Type="http://schemas.openxmlformats.org/officeDocument/2006/relationships/hyperlink" Target="https://podminky.urs.cz/item/CS_URS_2024_01/998771121" TargetMode="External" /><Relationship Id="rId20" Type="http://schemas.openxmlformats.org/officeDocument/2006/relationships/hyperlink" Target="https://podminky.urs.cz/item/CS_URS_2024_01/776201811" TargetMode="External" /><Relationship Id="rId21" Type="http://schemas.openxmlformats.org/officeDocument/2006/relationships/hyperlink" Target="https://podminky.urs.cz/item/CS_URS_2024_01/776410811" TargetMode="External" /><Relationship Id="rId22" Type="http://schemas.openxmlformats.org/officeDocument/2006/relationships/hyperlink" Target="https://podminky.urs.cz/item/CS_URS_2024_01/783306801" TargetMode="External" /><Relationship Id="rId23" Type="http://schemas.openxmlformats.org/officeDocument/2006/relationships/hyperlink" Target="https://podminky.urs.cz/item/CS_URS_2024_01/783315103" TargetMode="External" /><Relationship Id="rId24" Type="http://schemas.openxmlformats.org/officeDocument/2006/relationships/hyperlink" Target="https://podminky.urs.cz/item/CS_URS_2024_01/783317101" TargetMode="External" /><Relationship Id="rId2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MŠ Kosmonautů - výměna podlah spojovacích chodeb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Sokolov, Kosmonautů 1881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1. 3. 2024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Michal Kubelka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I. etapa'!J30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I. etapa'!P89</f>
        <v>0</v>
      </c>
      <c r="AV55" s="122">
        <f>'01 - I. etapa'!J33</f>
        <v>0</v>
      </c>
      <c r="AW55" s="122">
        <f>'01 - I. etapa'!J34</f>
        <v>0</v>
      </c>
      <c r="AX55" s="122">
        <f>'01 - I. etapa'!J35</f>
        <v>0</v>
      </c>
      <c r="AY55" s="122">
        <f>'01 - I. etapa'!J36</f>
        <v>0</v>
      </c>
      <c r="AZ55" s="122">
        <f>'01 - I. etapa'!F33</f>
        <v>0</v>
      </c>
      <c r="BA55" s="122">
        <f>'01 - I. etapa'!F34</f>
        <v>0</v>
      </c>
      <c r="BB55" s="122">
        <f>'01 - I. etapa'!F35</f>
        <v>0</v>
      </c>
      <c r="BC55" s="122">
        <f>'01 - I. etapa'!F36</f>
        <v>0</v>
      </c>
      <c r="BD55" s="124">
        <f>'01 - I. etapa'!F37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16.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II. etapa'!J30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6">
        <v>0</v>
      </c>
      <c r="AT56" s="127">
        <f>ROUND(SUM(AV56:AW56),2)</f>
        <v>0</v>
      </c>
      <c r="AU56" s="128">
        <f>'02 - II. etapa'!P89</f>
        <v>0</v>
      </c>
      <c r="AV56" s="127">
        <f>'02 - II. etapa'!J33</f>
        <v>0</v>
      </c>
      <c r="AW56" s="127">
        <f>'02 - II. etapa'!J34</f>
        <v>0</v>
      </c>
      <c r="AX56" s="127">
        <f>'02 - II. etapa'!J35</f>
        <v>0</v>
      </c>
      <c r="AY56" s="127">
        <f>'02 - II. etapa'!J36</f>
        <v>0</v>
      </c>
      <c r="AZ56" s="127">
        <f>'02 - II. etapa'!F33</f>
        <v>0</v>
      </c>
      <c r="BA56" s="127">
        <f>'02 - II. etapa'!F34</f>
        <v>0</v>
      </c>
      <c r="BB56" s="127">
        <f>'02 - II. etapa'!F35</f>
        <v>0</v>
      </c>
      <c r="BC56" s="127">
        <f>'02 - II. etapa'!F36</f>
        <v>0</v>
      </c>
      <c r="BD56" s="129">
        <f>'02 - II. etapa'!F37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80EB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I. etapa'!C2" display="/"/>
    <hyperlink ref="A56" location="'02 - II. etap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MŠ Kosmonautů - výměna podlah spojovacích chodeb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ROUND((SUM(BE89:BE210)),2)</f>
        <v>0</v>
      </c>
      <c r="G33" s="40"/>
      <c r="H33" s="40"/>
      <c r="I33" s="150">
        <v>0.21</v>
      </c>
      <c r="J33" s="149">
        <f>ROUND(((SUM(BE89:BE210))*I33),2)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ROUND((SUM(BF89:BF210)),2)</f>
        <v>0</v>
      </c>
      <c r="G34" s="40"/>
      <c r="H34" s="40"/>
      <c r="I34" s="150">
        <v>0.12</v>
      </c>
      <c r="J34" s="149">
        <f>ROUND(((SUM(BF89:BF210))*I34),2)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ROUND((SUM(BG89:BG210)),2)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ROUND((SUM(BH89:BH210)),2)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ROUND((SUM(BI89:BI210)),2)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MŠ Kosmonautů - výměna podlah spojovacích chodeb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I. etapa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Kosmonautů 1881</v>
      </c>
      <c r="G52" s="42"/>
      <c r="H52" s="42"/>
      <c r="I52" s="34" t="s">
        <v>23</v>
      </c>
      <c r="J52" s="74" t="str">
        <f>IF(J12="","",J12)</f>
        <v>1. 3. 2024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95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96</v>
      </c>
      <c r="E63" s="176"/>
      <c r="F63" s="176"/>
      <c r="G63" s="176"/>
      <c r="H63" s="176"/>
      <c r="I63" s="176"/>
      <c r="J63" s="177">
        <f>J135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97</v>
      </c>
      <c r="E64" s="176"/>
      <c r="F64" s="176"/>
      <c r="G64" s="176"/>
      <c r="H64" s="176"/>
      <c r="I64" s="176"/>
      <c r="J64" s="177">
        <f>J147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98</v>
      </c>
      <c r="E65" s="170"/>
      <c r="F65" s="170"/>
      <c r="G65" s="170"/>
      <c r="H65" s="170"/>
      <c r="I65" s="170"/>
      <c r="J65" s="171">
        <f>J150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99</v>
      </c>
      <c r="E66" s="176"/>
      <c r="F66" s="176"/>
      <c r="G66" s="176"/>
      <c r="H66" s="176"/>
      <c r="I66" s="176"/>
      <c r="J66" s="177">
        <f>J151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100</v>
      </c>
      <c r="E67" s="176"/>
      <c r="F67" s="176"/>
      <c r="G67" s="176"/>
      <c r="H67" s="176"/>
      <c r="I67" s="176"/>
      <c r="J67" s="177">
        <f>J181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101</v>
      </c>
      <c r="E68" s="176"/>
      <c r="F68" s="176"/>
      <c r="G68" s="176"/>
      <c r="H68" s="176"/>
      <c r="I68" s="176"/>
      <c r="J68" s="177">
        <f>J197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102</v>
      </c>
      <c r="E69" s="170"/>
      <c r="F69" s="170"/>
      <c r="G69" s="170"/>
      <c r="H69" s="170"/>
      <c r="I69" s="170"/>
      <c r="J69" s="171">
        <f>J209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103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MŠ Kosmonautů - výměna podlah spojovacích chodeb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87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01 - I. etapa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Sokolov, Kosmonautů 1881</v>
      </c>
      <c r="G83" s="42"/>
      <c r="H83" s="42"/>
      <c r="I83" s="34" t="s">
        <v>23</v>
      </c>
      <c r="J83" s="74" t="str">
        <f>IF(J12="","",J12)</f>
        <v>1. 3. 2024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Sokolov</v>
      </c>
      <c r="G85" s="42"/>
      <c r="H85" s="42"/>
      <c r="I85" s="34" t="s">
        <v>31</v>
      </c>
      <c r="J85" s="38" t="str">
        <f>E21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Michal Kubelka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104</v>
      </c>
      <c r="D88" s="182" t="s">
        <v>57</v>
      </c>
      <c r="E88" s="182" t="s">
        <v>53</v>
      </c>
      <c r="F88" s="182" t="s">
        <v>54</v>
      </c>
      <c r="G88" s="182" t="s">
        <v>105</v>
      </c>
      <c r="H88" s="182" t="s">
        <v>106</v>
      </c>
      <c r="I88" s="182" t="s">
        <v>107</v>
      </c>
      <c r="J88" s="182" t="s">
        <v>91</v>
      </c>
      <c r="K88" s="183" t="s">
        <v>108</v>
      </c>
      <c r="L88" s="184"/>
      <c r="M88" s="94" t="s">
        <v>19</v>
      </c>
      <c r="N88" s="95" t="s">
        <v>42</v>
      </c>
      <c r="O88" s="95" t="s">
        <v>109</v>
      </c>
      <c r="P88" s="95" t="s">
        <v>110</v>
      </c>
      <c r="Q88" s="95" t="s">
        <v>111</v>
      </c>
      <c r="R88" s="95" t="s">
        <v>112</v>
      </c>
      <c r="S88" s="95" t="s">
        <v>113</v>
      </c>
      <c r="T88" s="96" t="s">
        <v>114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115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P90+P150+P209</f>
        <v>0</v>
      </c>
      <c r="Q89" s="98"/>
      <c r="R89" s="187">
        <f>R90+R150+R209</f>
        <v>6.93759104</v>
      </c>
      <c r="S89" s="98"/>
      <c r="T89" s="188">
        <f>T90+T150+T209</f>
        <v>3.325215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92</v>
      </c>
      <c r="BK89" s="189">
        <f>BK90+BK150+BK209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116</v>
      </c>
      <c r="F90" s="193" t="s">
        <v>117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P91+P96+P135+P147</f>
        <v>0</v>
      </c>
      <c r="Q90" s="198"/>
      <c r="R90" s="199">
        <f>R91+R96+R135+R147</f>
        <v>0.23437008</v>
      </c>
      <c r="S90" s="198"/>
      <c r="T90" s="200">
        <f>T91+T96+T135+T147</f>
        <v>3.13098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118</v>
      </c>
      <c r="BK90" s="203">
        <f>BK91+BK96+BK135+BK147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119</v>
      </c>
      <c r="F91" s="204" t="s">
        <v>120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SUM(P92:P95)</f>
        <v>0</v>
      </c>
      <c r="Q91" s="198"/>
      <c r="R91" s="199">
        <f>SUM(R92:R95)</f>
        <v>0.22887000000000002</v>
      </c>
      <c r="S91" s="198"/>
      <c r="T91" s="200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118</v>
      </c>
      <c r="BK91" s="203">
        <f>SUM(BK92:BK95)</f>
        <v>0</v>
      </c>
    </row>
    <row r="92" spans="1:65" s="2" customFormat="1" ht="16.5" customHeight="1">
      <c r="A92" s="40"/>
      <c r="B92" s="41"/>
      <c r="C92" s="206" t="s">
        <v>80</v>
      </c>
      <c r="D92" s="206" t="s">
        <v>121</v>
      </c>
      <c r="E92" s="207" t="s">
        <v>122</v>
      </c>
      <c r="F92" s="208" t="s">
        <v>123</v>
      </c>
      <c r="G92" s="209" t="s">
        <v>124</v>
      </c>
      <c r="H92" s="210">
        <v>152.58</v>
      </c>
      <c r="I92" s="211"/>
      <c r="J92" s="212">
        <f>ROUND(I92*H92,2)</f>
        <v>0</v>
      </c>
      <c r="K92" s="208" t="s">
        <v>125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0.0015</v>
      </c>
      <c r="R92" s="215">
        <f>Q92*H92</f>
        <v>0.22887000000000002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126</v>
      </c>
      <c r="AT92" s="217" t="s">
        <v>121</v>
      </c>
      <c r="AU92" s="217" t="s">
        <v>82</v>
      </c>
      <c r="AY92" s="19" t="s">
        <v>118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126</v>
      </c>
      <c r="BM92" s="217" t="s">
        <v>127</v>
      </c>
    </row>
    <row r="93" spans="1:47" s="2" customFormat="1" ht="12">
      <c r="A93" s="40"/>
      <c r="B93" s="41"/>
      <c r="C93" s="42"/>
      <c r="D93" s="219" t="s">
        <v>128</v>
      </c>
      <c r="E93" s="42"/>
      <c r="F93" s="220" t="s">
        <v>129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128</v>
      </c>
      <c r="AU93" s="19" t="s">
        <v>82</v>
      </c>
    </row>
    <row r="94" spans="1:51" s="13" customFormat="1" ht="12">
      <c r="A94" s="13"/>
      <c r="B94" s="224"/>
      <c r="C94" s="225"/>
      <c r="D94" s="226" t="s">
        <v>130</v>
      </c>
      <c r="E94" s="227" t="s">
        <v>19</v>
      </c>
      <c r="F94" s="228" t="s">
        <v>131</v>
      </c>
      <c r="G94" s="225"/>
      <c r="H94" s="227" t="s">
        <v>19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130</v>
      </c>
      <c r="AU94" s="234" t="s">
        <v>82</v>
      </c>
      <c r="AV94" s="13" t="s">
        <v>80</v>
      </c>
      <c r="AW94" s="13" t="s">
        <v>33</v>
      </c>
      <c r="AX94" s="13" t="s">
        <v>72</v>
      </c>
      <c r="AY94" s="234" t="s">
        <v>118</v>
      </c>
    </row>
    <row r="95" spans="1:51" s="14" customFormat="1" ht="12">
      <c r="A95" s="14"/>
      <c r="B95" s="235"/>
      <c r="C95" s="236"/>
      <c r="D95" s="226" t="s">
        <v>130</v>
      </c>
      <c r="E95" s="237" t="s">
        <v>19</v>
      </c>
      <c r="F95" s="238" t="s">
        <v>132</v>
      </c>
      <c r="G95" s="236"/>
      <c r="H95" s="239">
        <v>152.58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130</v>
      </c>
      <c r="AU95" s="245" t="s">
        <v>82</v>
      </c>
      <c r="AV95" s="14" t="s">
        <v>82</v>
      </c>
      <c r="AW95" s="14" t="s">
        <v>33</v>
      </c>
      <c r="AX95" s="14" t="s">
        <v>80</v>
      </c>
      <c r="AY95" s="245" t="s">
        <v>118</v>
      </c>
    </row>
    <row r="96" spans="1:63" s="12" customFormat="1" ht="22.8" customHeight="1">
      <c r="A96" s="12"/>
      <c r="B96" s="190"/>
      <c r="C96" s="191"/>
      <c r="D96" s="192" t="s">
        <v>71</v>
      </c>
      <c r="E96" s="204" t="s">
        <v>133</v>
      </c>
      <c r="F96" s="204" t="s">
        <v>134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SUM(P97:P134)</f>
        <v>0</v>
      </c>
      <c r="Q96" s="198"/>
      <c r="R96" s="199">
        <f>SUM(R97:R134)</f>
        <v>0.005500080000000001</v>
      </c>
      <c r="S96" s="198"/>
      <c r="T96" s="200">
        <f>SUM(T97:T134)</f>
        <v>3.13098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80</v>
      </c>
      <c r="AT96" s="202" t="s">
        <v>71</v>
      </c>
      <c r="AU96" s="202" t="s">
        <v>80</v>
      </c>
      <c r="AY96" s="201" t="s">
        <v>118</v>
      </c>
      <c r="BK96" s="203">
        <f>SUM(BK97:BK134)</f>
        <v>0</v>
      </c>
    </row>
    <row r="97" spans="1:65" s="2" customFormat="1" ht="16.5" customHeight="1">
      <c r="A97" s="40"/>
      <c r="B97" s="41"/>
      <c r="C97" s="206" t="s">
        <v>82</v>
      </c>
      <c r="D97" s="206" t="s">
        <v>121</v>
      </c>
      <c r="E97" s="207" t="s">
        <v>135</v>
      </c>
      <c r="F97" s="208" t="s">
        <v>136</v>
      </c>
      <c r="G97" s="209" t="s">
        <v>137</v>
      </c>
      <c r="H97" s="210">
        <v>1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126</v>
      </c>
      <c r="AT97" s="217" t="s">
        <v>121</v>
      </c>
      <c r="AU97" s="217" t="s">
        <v>82</v>
      </c>
      <c r="AY97" s="19" t="s">
        <v>118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126</v>
      </c>
      <c r="BM97" s="217" t="s">
        <v>138</v>
      </c>
    </row>
    <row r="98" spans="1:65" s="2" customFormat="1" ht="24.15" customHeight="1">
      <c r="A98" s="40"/>
      <c r="B98" s="41"/>
      <c r="C98" s="206" t="s">
        <v>139</v>
      </c>
      <c r="D98" s="206" t="s">
        <v>121</v>
      </c>
      <c r="E98" s="207" t="s">
        <v>140</v>
      </c>
      <c r="F98" s="208" t="s">
        <v>141</v>
      </c>
      <c r="G98" s="209" t="s">
        <v>142</v>
      </c>
      <c r="H98" s="210">
        <v>68.196</v>
      </c>
      <c r="I98" s="211"/>
      <c r="J98" s="212">
        <f>ROUND(I98*H98,2)</f>
        <v>0</v>
      </c>
      <c r="K98" s="208" t="s">
        <v>125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0.035</v>
      </c>
      <c r="T98" s="216">
        <f>S98*H98</f>
        <v>2.38686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126</v>
      </c>
      <c r="AT98" s="217" t="s">
        <v>121</v>
      </c>
      <c r="AU98" s="217" t="s">
        <v>82</v>
      </c>
      <c r="AY98" s="19" t="s">
        <v>118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126</v>
      </c>
      <c r="BM98" s="217" t="s">
        <v>143</v>
      </c>
    </row>
    <row r="99" spans="1:47" s="2" customFormat="1" ht="12">
      <c r="A99" s="40"/>
      <c r="B99" s="41"/>
      <c r="C99" s="42"/>
      <c r="D99" s="219" t="s">
        <v>128</v>
      </c>
      <c r="E99" s="42"/>
      <c r="F99" s="220" t="s">
        <v>144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128</v>
      </c>
      <c r="AU99" s="19" t="s">
        <v>82</v>
      </c>
    </row>
    <row r="100" spans="1:51" s="14" customFormat="1" ht="12">
      <c r="A100" s="14"/>
      <c r="B100" s="235"/>
      <c r="C100" s="236"/>
      <c r="D100" s="226" t="s">
        <v>130</v>
      </c>
      <c r="E100" s="237" t="s">
        <v>19</v>
      </c>
      <c r="F100" s="238" t="s">
        <v>145</v>
      </c>
      <c r="G100" s="236"/>
      <c r="H100" s="239">
        <v>23.864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130</v>
      </c>
      <c r="AU100" s="245" t="s">
        <v>82</v>
      </c>
      <c r="AV100" s="14" t="s">
        <v>82</v>
      </c>
      <c r="AW100" s="14" t="s">
        <v>33</v>
      </c>
      <c r="AX100" s="14" t="s">
        <v>72</v>
      </c>
      <c r="AY100" s="245" t="s">
        <v>118</v>
      </c>
    </row>
    <row r="101" spans="1:51" s="14" customFormat="1" ht="12">
      <c r="A101" s="14"/>
      <c r="B101" s="235"/>
      <c r="C101" s="236"/>
      <c r="D101" s="226" t="s">
        <v>130</v>
      </c>
      <c r="E101" s="237" t="s">
        <v>19</v>
      </c>
      <c r="F101" s="238" t="s">
        <v>146</v>
      </c>
      <c r="G101" s="236"/>
      <c r="H101" s="239">
        <v>29.64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130</v>
      </c>
      <c r="AU101" s="245" t="s">
        <v>82</v>
      </c>
      <c r="AV101" s="14" t="s">
        <v>82</v>
      </c>
      <c r="AW101" s="14" t="s">
        <v>33</v>
      </c>
      <c r="AX101" s="14" t="s">
        <v>72</v>
      </c>
      <c r="AY101" s="245" t="s">
        <v>118</v>
      </c>
    </row>
    <row r="102" spans="1:51" s="14" customFormat="1" ht="12">
      <c r="A102" s="14"/>
      <c r="B102" s="235"/>
      <c r="C102" s="236"/>
      <c r="D102" s="226" t="s">
        <v>130</v>
      </c>
      <c r="E102" s="237" t="s">
        <v>19</v>
      </c>
      <c r="F102" s="238" t="s">
        <v>147</v>
      </c>
      <c r="G102" s="236"/>
      <c r="H102" s="239">
        <v>1.557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130</v>
      </c>
      <c r="AU102" s="245" t="s">
        <v>82</v>
      </c>
      <c r="AV102" s="14" t="s">
        <v>82</v>
      </c>
      <c r="AW102" s="14" t="s">
        <v>33</v>
      </c>
      <c r="AX102" s="14" t="s">
        <v>72</v>
      </c>
      <c r="AY102" s="245" t="s">
        <v>118</v>
      </c>
    </row>
    <row r="103" spans="1:51" s="14" customFormat="1" ht="12">
      <c r="A103" s="14"/>
      <c r="B103" s="235"/>
      <c r="C103" s="236"/>
      <c r="D103" s="226" t="s">
        <v>130</v>
      </c>
      <c r="E103" s="237" t="s">
        <v>19</v>
      </c>
      <c r="F103" s="238" t="s">
        <v>148</v>
      </c>
      <c r="G103" s="236"/>
      <c r="H103" s="239">
        <v>3.763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130</v>
      </c>
      <c r="AU103" s="245" t="s">
        <v>82</v>
      </c>
      <c r="AV103" s="14" t="s">
        <v>82</v>
      </c>
      <c r="AW103" s="14" t="s">
        <v>33</v>
      </c>
      <c r="AX103" s="14" t="s">
        <v>72</v>
      </c>
      <c r="AY103" s="245" t="s">
        <v>118</v>
      </c>
    </row>
    <row r="104" spans="1:51" s="14" customFormat="1" ht="12">
      <c r="A104" s="14"/>
      <c r="B104" s="235"/>
      <c r="C104" s="236"/>
      <c r="D104" s="226" t="s">
        <v>130</v>
      </c>
      <c r="E104" s="237" t="s">
        <v>19</v>
      </c>
      <c r="F104" s="238" t="s">
        <v>149</v>
      </c>
      <c r="G104" s="236"/>
      <c r="H104" s="239">
        <v>1.04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130</v>
      </c>
      <c r="AU104" s="245" t="s">
        <v>82</v>
      </c>
      <c r="AV104" s="14" t="s">
        <v>82</v>
      </c>
      <c r="AW104" s="14" t="s">
        <v>33</v>
      </c>
      <c r="AX104" s="14" t="s">
        <v>72</v>
      </c>
      <c r="AY104" s="245" t="s">
        <v>118</v>
      </c>
    </row>
    <row r="105" spans="1:51" s="14" customFormat="1" ht="12">
      <c r="A105" s="14"/>
      <c r="B105" s="235"/>
      <c r="C105" s="236"/>
      <c r="D105" s="226" t="s">
        <v>130</v>
      </c>
      <c r="E105" s="237" t="s">
        <v>19</v>
      </c>
      <c r="F105" s="238" t="s">
        <v>150</v>
      </c>
      <c r="G105" s="236"/>
      <c r="H105" s="239">
        <v>1.094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130</v>
      </c>
      <c r="AU105" s="245" t="s">
        <v>82</v>
      </c>
      <c r="AV105" s="14" t="s">
        <v>82</v>
      </c>
      <c r="AW105" s="14" t="s">
        <v>33</v>
      </c>
      <c r="AX105" s="14" t="s">
        <v>72</v>
      </c>
      <c r="AY105" s="245" t="s">
        <v>118</v>
      </c>
    </row>
    <row r="106" spans="1:51" s="14" customFormat="1" ht="12">
      <c r="A106" s="14"/>
      <c r="B106" s="235"/>
      <c r="C106" s="236"/>
      <c r="D106" s="226" t="s">
        <v>130</v>
      </c>
      <c r="E106" s="237" t="s">
        <v>19</v>
      </c>
      <c r="F106" s="238" t="s">
        <v>151</v>
      </c>
      <c r="G106" s="236"/>
      <c r="H106" s="239">
        <v>0.61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130</v>
      </c>
      <c r="AU106" s="245" t="s">
        <v>82</v>
      </c>
      <c r="AV106" s="14" t="s">
        <v>82</v>
      </c>
      <c r="AW106" s="14" t="s">
        <v>33</v>
      </c>
      <c r="AX106" s="14" t="s">
        <v>72</v>
      </c>
      <c r="AY106" s="245" t="s">
        <v>118</v>
      </c>
    </row>
    <row r="107" spans="1:51" s="14" customFormat="1" ht="12">
      <c r="A107" s="14"/>
      <c r="B107" s="235"/>
      <c r="C107" s="236"/>
      <c r="D107" s="226" t="s">
        <v>130</v>
      </c>
      <c r="E107" s="237" t="s">
        <v>19</v>
      </c>
      <c r="F107" s="238" t="s">
        <v>152</v>
      </c>
      <c r="G107" s="236"/>
      <c r="H107" s="239">
        <v>0.156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130</v>
      </c>
      <c r="AU107" s="245" t="s">
        <v>82</v>
      </c>
      <c r="AV107" s="14" t="s">
        <v>82</v>
      </c>
      <c r="AW107" s="14" t="s">
        <v>33</v>
      </c>
      <c r="AX107" s="14" t="s">
        <v>72</v>
      </c>
      <c r="AY107" s="245" t="s">
        <v>118</v>
      </c>
    </row>
    <row r="108" spans="1:51" s="14" customFormat="1" ht="12">
      <c r="A108" s="14"/>
      <c r="B108" s="235"/>
      <c r="C108" s="236"/>
      <c r="D108" s="226" t="s">
        <v>130</v>
      </c>
      <c r="E108" s="237" t="s">
        <v>19</v>
      </c>
      <c r="F108" s="238" t="s">
        <v>153</v>
      </c>
      <c r="G108" s="236"/>
      <c r="H108" s="239">
        <v>2.818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130</v>
      </c>
      <c r="AU108" s="245" t="s">
        <v>82</v>
      </c>
      <c r="AV108" s="14" t="s">
        <v>82</v>
      </c>
      <c r="AW108" s="14" t="s">
        <v>33</v>
      </c>
      <c r="AX108" s="14" t="s">
        <v>72</v>
      </c>
      <c r="AY108" s="245" t="s">
        <v>118</v>
      </c>
    </row>
    <row r="109" spans="1:51" s="14" customFormat="1" ht="12">
      <c r="A109" s="14"/>
      <c r="B109" s="235"/>
      <c r="C109" s="236"/>
      <c r="D109" s="226" t="s">
        <v>130</v>
      </c>
      <c r="E109" s="237" t="s">
        <v>19</v>
      </c>
      <c r="F109" s="238" t="s">
        <v>154</v>
      </c>
      <c r="G109" s="236"/>
      <c r="H109" s="239">
        <v>0.08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130</v>
      </c>
      <c r="AU109" s="245" t="s">
        <v>82</v>
      </c>
      <c r="AV109" s="14" t="s">
        <v>82</v>
      </c>
      <c r="AW109" s="14" t="s">
        <v>33</v>
      </c>
      <c r="AX109" s="14" t="s">
        <v>72</v>
      </c>
      <c r="AY109" s="245" t="s">
        <v>118</v>
      </c>
    </row>
    <row r="110" spans="1:51" s="14" customFormat="1" ht="12">
      <c r="A110" s="14"/>
      <c r="B110" s="235"/>
      <c r="C110" s="236"/>
      <c r="D110" s="226" t="s">
        <v>130</v>
      </c>
      <c r="E110" s="237" t="s">
        <v>19</v>
      </c>
      <c r="F110" s="238" t="s">
        <v>155</v>
      </c>
      <c r="G110" s="236"/>
      <c r="H110" s="239">
        <v>0.306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130</v>
      </c>
      <c r="AU110" s="245" t="s">
        <v>82</v>
      </c>
      <c r="AV110" s="14" t="s">
        <v>82</v>
      </c>
      <c r="AW110" s="14" t="s">
        <v>33</v>
      </c>
      <c r="AX110" s="14" t="s">
        <v>72</v>
      </c>
      <c r="AY110" s="245" t="s">
        <v>118</v>
      </c>
    </row>
    <row r="111" spans="1:51" s="14" customFormat="1" ht="12">
      <c r="A111" s="14"/>
      <c r="B111" s="235"/>
      <c r="C111" s="236"/>
      <c r="D111" s="226" t="s">
        <v>130</v>
      </c>
      <c r="E111" s="237" t="s">
        <v>19</v>
      </c>
      <c r="F111" s="238" t="s">
        <v>154</v>
      </c>
      <c r="G111" s="236"/>
      <c r="H111" s="239">
        <v>0.08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130</v>
      </c>
      <c r="AU111" s="245" t="s">
        <v>82</v>
      </c>
      <c r="AV111" s="14" t="s">
        <v>82</v>
      </c>
      <c r="AW111" s="14" t="s">
        <v>33</v>
      </c>
      <c r="AX111" s="14" t="s">
        <v>72</v>
      </c>
      <c r="AY111" s="245" t="s">
        <v>118</v>
      </c>
    </row>
    <row r="112" spans="1:51" s="14" customFormat="1" ht="12">
      <c r="A112" s="14"/>
      <c r="B112" s="235"/>
      <c r="C112" s="236"/>
      <c r="D112" s="226" t="s">
        <v>130</v>
      </c>
      <c r="E112" s="237" t="s">
        <v>19</v>
      </c>
      <c r="F112" s="238" t="s">
        <v>156</v>
      </c>
      <c r="G112" s="236"/>
      <c r="H112" s="239">
        <v>0.887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130</v>
      </c>
      <c r="AU112" s="245" t="s">
        <v>82</v>
      </c>
      <c r="AV112" s="14" t="s">
        <v>82</v>
      </c>
      <c r="AW112" s="14" t="s">
        <v>33</v>
      </c>
      <c r="AX112" s="14" t="s">
        <v>72</v>
      </c>
      <c r="AY112" s="245" t="s">
        <v>118</v>
      </c>
    </row>
    <row r="113" spans="1:51" s="14" customFormat="1" ht="12">
      <c r="A113" s="14"/>
      <c r="B113" s="235"/>
      <c r="C113" s="236"/>
      <c r="D113" s="226" t="s">
        <v>130</v>
      </c>
      <c r="E113" s="237" t="s">
        <v>19</v>
      </c>
      <c r="F113" s="238" t="s">
        <v>157</v>
      </c>
      <c r="G113" s="236"/>
      <c r="H113" s="239">
        <v>2.693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130</v>
      </c>
      <c r="AU113" s="245" t="s">
        <v>82</v>
      </c>
      <c r="AV113" s="14" t="s">
        <v>82</v>
      </c>
      <c r="AW113" s="14" t="s">
        <v>33</v>
      </c>
      <c r="AX113" s="14" t="s">
        <v>72</v>
      </c>
      <c r="AY113" s="245" t="s">
        <v>118</v>
      </c>
    </row>
    <row r="114" spans="1:51" s="14" customFormat="1" ht="12">
      <c r="A114" s="14"/>
      <c r="B114" s="235"/>
      <c r="C114" s="236"/>
      <c r="D114" s="226" t="s">
        <v>130</v>
      </c>
      <c r="E114" s="237" t="s">
        <v>19</v>
      </c>
      <c r="F114" s="238" t="s">
        <v>158</v>
      </c>
      <c r="G114" s="236"/>
      <c r="H114" s="239">
        <v>1.062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130</v>
      </c>
      <c r="AU114" s="245" t="s">
        <v>82</v>
      </c>
      <c r="AV114" s="14" t="s">
        <v>82</v>
      </c>
      <c r="AW114" s="14" t="s">
        <v>33</v>
      </c>
      <c r="AX114" s="14" t="s">
        <v>72</v>
      </c>
      <c r="AY114" s="245" t="s">
        <v>118</v>
      </c>
    </row>
    <row r="115" spans="1:51" s="14" customFormat="1" ht="12">
      <c r="A115" s="14"/>
      <c r="B115" s="235"/>
      <c r="C115" s="236"/>
      <c r="D115" s="226" t="s">
        <v>130</v>
      </c>
      <c r="E115" s="237" t="s">
        <v>19</v>
      </c>
      <c r="F115" s="238" t="s">
        <v>159</v>
      </c>
      <c r="G115" s="236"/>
      <c r="H115" s="239">
        <v>0.32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130</v>
      </c>
      <c r="AU115" s="245" t="s">
        <v>82</v>
      </c>
      <c r="AV115" s="14" t="s">
        <v>82</v>
      </c>
      <c r="AW115" s="14" t="s">
        <v>33</v>
      </c>
      <c r="AX115" s="14" t="s">
        <v>72</v>
      </c>
      <c r="AY115" s="245" t="s">
        <v>118</v>
      </c>
    </row>
    <row r="116" spans="1:51" s="14" customFormat="1" ht="12">
      <c r="A116" s="14"/>
      <c r="B116" s="235"/>
      <c r="C116" s="236"/>
      <c r="D116" s="226" t="s">
        <v>130</v>
      </c>
      <c r="E116" s="237" t="s">
        <v>19</v>
      </c>
      <c r="F116" s="238" t="s">
        <v>160</v>
      </c>
      <c r="G116" s="236"/>
      <c r="H116" s="239">
        <v>1.894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130</v>
      </c>
      <c r="AU116" s="245" t="s">
        <v>82</v>
      </c>
      <c r="AV116" s="14" t="s">
        <v>82</v>
      </c>
      <c r="AW116" s="14" t="s">
        <v>33</v>
      </c>
      <c r="AX116" s="14" t="s">
        <v>72</v>
      </c>
      <c r="AY116" s="245" t="s">
        <v>118</v>
      </c>
    </row>
    <row r="117" spans="1:51" s="14" customFormat="1" ht="12">
      <c r="A117" s="14"/>
      <c r="B117" s="235"/>
      <c r="C117" s="236"/>
      <c r="D117" s="226" t="s">
        <v>130</v>
      </c>
      <c r="E117" s="237" t="s">
        <v>19</v>
      </c>
      <c r="F117" s="238" t="s">
        <v>161</v>
      </c>
      <c r="G117" s="236"/>
      <c r="H117" s="239">
        <v>0.19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130</v>
      </c>
      <c r="AU117" s="245" t="s">
        <v>82</v>
      </c>
      <c r="AV117" s="14" t="s">
        <v>82</v>
      </c>
      <c r="AW117" s="14" t="s">
        <v>33</v>
      </c>
      <c r="AX117" s="14" t="s">
        <v>72</v>
      </c>
      <c r="AY117" s="245" t="s">
        <v>118</v>
      </c>
    </row>
    <row r="118" spans="1:51" s="14" customFormat="1" ht="12">
      <c r="A118" s="14"/>
      <c r="B118" s="235"/>
      <c r="C118" s="236"/>
      <c r="D118" s="226" t="s">
        <v>130</v>
      </c>
      <c r="E118" s="237" t="s">
        <v>19</v>
      </c>
      <c r="F118" s="238" t="s">
        <v>162</v>
      </c>
      <c r="G118" s="236"/>
      <c r="H118" s="239">
        <v>0.072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5" t="s">
        <v>130</v>
      </c>
      <c r="AU118" s="245" t="s">
        <v>82</v>
      </c>
      <c r="AV118" s="14" t="s">
        <v>82</v>
      </c>
      <c r="AW118" s="14" t="s">
        <v>33</v>
      </c>
      <c r="AX118" s="14" t="s">
        <v>72</v>
      </c>
      <c r="AY118" s="245" t="s">
        <v>118</v>
      </c>
    </row>
    <row r="119" spans="1:51" s="14" customFormat="1" ht="12">
      <c r="A119" s="14"/>
      <c r="B119" s="235"/>
      <c r="C119" s="236"/>
      <c r="D119" s="226" t="s">
        <v>130</v>
      </c>
      <c r="E119" s="237" t="s">
        <v>19</v>
      </c>
      <c r="F119" s="238" t="s">
        <v>163</v>
      </c>
      <c r="G119" s="236"/>
      <c r="H119" s="239">
        <v>-0.32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130</v>
      </c>
      <c r="AU119" s="245" t="s">
        <v>82</v>
      </c>
      <c r="AV119" s="14" t="s">
        <v>82</v>
      </c>
      <c r="AW119" s="14" t="s">
        <v>33</v>
      </c>
      <c r="AX119" s="14" t="s">
        <v>72</v>
      </c>
      <c r="AY119" s="245" t="s">
        <v>118</v>
      </c>
    </row>
    <row r="120" spans="1:51" s="14" customFormat="1" ht="12">
      <c r="A120" s="14"/>
      <c r="B120" s="235"/>
      <c r="C120" s="236"/>
      <c r="D120" s="226" t="s">
        <v>130</v>
      </c>
      <c r="E120" s="237" t="s">
        <v>19</v>
      </c>
      <c r="F120" s="238" t="s">
        <v>164</v>
      </c>
      <c r="G120" s="236"/>
      <c r="H120" s="239">
        <v>-3.61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130</v>
      </c>
      <c r="AU120" s="245" t="s">
        <v>82</v>
      </c>
      <c r="AV120" s="14" t="s">
        <v>82</v>
      </c>
      <c r="AW120" s="14" t="s">
        <v>33</v>
      </c>
      <c r="AX120" s="14" t="s">
        <v>72</v>
      </c>
      <c r="AY120" s="245" t="s">
        <v>118</v>
      </c>
    </row>
    <row r="121" spans="1:51" s="15" customFormat="1" ht="12">
      <c r="A121" s="15"/>
      <c r="B121" s="246"/>
      <c r="C121" s="247"/>
      <c r="D121" s="226" t="s">
        <v>130</v>
      </c>
      <c r="E121" s="248" t="s">
        <v>19</v>
      </c>
      <c r="F121" s="249" t="s">
        <v>165</v>
      </c>
      <c r="G121" s="247"/>
      <c r="H121" s="250">
        <v>68.196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130</v>
      </c>
      <c r="AU121" s="256" t="s">
        <v>82</v>
      </c>
      <c r="AV121" s="15" t="s">
        <v>126</v>
      </c>
      <c r="AW121" s="15" t="s">
        <v>33</v>
      </c>
      <c r="AX121" s="15" t="s">
        <v>80</v>
      </c>
      <c r="AY121" s="256" t="s">
        <v>118</v>
      </c>
    </row>
    <row r="122" spans="1:65" s="2" customFormat="1" ht="16.5" customHeight="1">
      <c r="A122" s="40"/>
      <c r="B122" s="41"/>
      <c r="C122" s="206" t="s">
        <v>126</v>
      </c>
      <c r="D122" s="206" t="s">
        <v>121</v>
      </c>
      <c r="E122" s="207" t="s">
        <v>166</v>
      </c>
      <c r="F122" s="208" t="s">
        <v>167</v>
      </c>
      <c r="G122" s="209" t="s">
        <v>124</v>
      </c>
      <c r="H122" s="210">
        <v>82.68</v>
      </c>
      <c r="I122" s="211"/>
      <c r="J122" s="212">
        <f>ROUND(I122*H122,2)</f>
        <v>0</v>
      </c>
      <c r="K122" s="208" t="s">
        <v>125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0.009</v>
      </c>
      <c r="T122" s="216">
        <f>S122*H122</f>
        <v>0.74412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126</v>
      </c>
      <c r="AT122" s="217" t="s">
        <v>121</v>
      </c>
      <c r="AU122" s="217" t="s">
        <v>82</v>
      </c>
      <c r="AY122" s="19" t="s">
        <v>118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126</v>
      </c>
      <c r="BM122" s="217" t="s">
        <v>168</v>
      </c>
    </row>
    <row r="123" spans="1:47" s="2" customFormat="1" ht="12">
      <c r="A123" s="40"/>
      <c r="B123" s="41"/>
      <c r="C123" s="42"/>
      <c r="D123" s="219" t="s">
        <v>128</v>
      </c>
      <c r="E123" s="42"/>
      <c r="F123" s="220" t="s">
        <v>169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128</v>
      </c>
      <c r="AU123" s="19" t="s">
        <v>82</v>
      </c>
    </row>
    <row r="124" spans="1:51" s="14" customFormat="1" ht="12">
      <c r="A124" s="14"/>
      <c r="B124" s="235"/>
      <c r="C124" s="236"/>
      <c r="D124" s="226" t="s">
        <v>130</v>
      </c>
      <c r="E124" s="237" t="s">
        <v>19</v>
      </c>
      <c r="F124" s="238" t="s">
        <v>170</v>
      </c>
      <c r="G124" s="236"/>
      <c r="H124" s="239">
        <v>67.38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5" t="s">
        <v>130</v>
      </c>
      <c r="AU124" s="245" t="s">
        <v>82</v>
      </c>
      <c r="AV124" s="14" t="s">
        <v>82</v>
      </c>
      <c r="AW124" s="14" t="s">
        <v>33</v>
      </c>
      <c r="AX124" s="14" t="s">
        <v>72</v>
      </c>
      <c r="AY124" s="245" t="s">
        <v>118</v>
      </c>
    </row>
    <row r="125" spans="1:51" s="14" customFormat="1" ht="12">
      <c r="A125" s="14"/>
      <c r="B125" s="235"/>
      <c r="C125" s="236"/>
      <c r="D125" s="226" t="s">
        <v>130</v>
      </c>
      <c r="E125" s="237" t="s">
        <v>19</v>
      </c>
      <c r="F125" s="238" t="s">
        <v>171</v>
      </c>
      <c r="G125" s="236"/>
      <c r="H125" s="239">
        <v>15.3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130</v>
      </c>
      <c r="AU125" s="245" t="s">
        <v>82</v>
      </c>
      <c r="AV125" s="14" t="s">
        <v>82</v>
      </c>
      <c r="AW125" s="14" t="s">
        <v>33</v>
      </c>
      <c r="AX125" s="14" t="s">
        <v>72</v>
      </c>
      <c r="AY125" s="245" t="s">
        <v>118</v>
      </c>
    </row>
    <row r="126" spans="1:51" s="15" customFormat="1" ht="12">
      <c r="A126" s="15"/>
      <c r="B126" s="246"/>
      <c r="C126" s="247"/>
      <c r="D126" s="226" t="s">
        <v>130</v>
      </c>
      <c r="E126" s="248" t="s">
        <v>19</v>
      </c>
      <c r="F126" s="249" t="s">
        <v>165</v>
      </c>
      <c r="G126" s="247"/>
      <c r="H126" s="250">
        <v>82.67999999999999</v>
      </c>
      <c r="I126" s="251"/>
      <c r="J126" s="247"/>
      <c r="K126" s="247"/>
      <c r="L126" s="252"/>
      <c r="M126" s="253"/>
      <c r="N126" s="254"/>
      <c r="O126" s="254"/>
      <c r="P126" s="254"/>
      <c r="Q126" s="254"/>
      <c r="R126" s="254"/>
      <c r="S126" s="254"/>
      <c r="T126" s="25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6" t="s">
        <v>130</v>
      </c>
      <c r="AU126" s="256" t="s">
        <v>82</v>
      </c>
      <c r="AV126" s="15" t="s">
        <v>126</v>
      </c>
      <c r="AW126" s="15" t="s">
        <v>33</v>
      </c>
      <c r="AX126" s="15" t="s">
        <v>80</v>
      </c>
      <c r="AY126" s="256" t="s">
        <v>118</v>
      </c>
    </row>
    <row r="127" spans="1:65" s="2" customFormat="1" ht="16.5" customHeight="1">
      <c r="A127" s="40"/>
      <c r="B127" s="41"/>
      <c r="C127" s="206" t="s">
        <v>172</v>
      </c>
      <c r="D127" s="206" t="s">
        <v>121</v>
      </c>
      <c r="E127" s="207" t="s">
        <v>173</v>
      </c>
      <c r="F127" s="208" t="s">
        <v>174</v>
      </c>
      <c r="G127" s="209" t="s">
        <v>142</v>
      </c>
      <c r="H127" s="210">
        <v>137.502</v>
      </c>
      <c r="I127" s="211"/>
      <c r="J127" s="212">
        <f>ROUND(I127*H127,2)</f>
        <v>0</v>
      </c>
      <c r="K127" s="208" t="s">
        <v>125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126</v>
      </c>
      <c r="AT127" s="217" t="s">
        <v>121</v>
      </c>
      <c r="AU127" s="217" t="s">
        <v>82</v>
      </c>
      <c r="AY127" s="19" t="s">
        <v>118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126</v>
      </c>
      <c r="BM127" s="217" t="s">
        <v>175</v>
      </c>
    </row>
    <row r="128" spans="1:47" s="2" customFormat="1" ht="12">
      <c r="A128" s="40"/>
      <c r="B128" s="41"/>
      <c r="C128" s="42"/>
      <c r="D128" s="219" t="s">
        <v>128</v>
      </c>
      <c r="E128" s="42"/>
      <c r="F128" s="220" t="s">
        <v>176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128</v>
      </c>
      <c r="AU128" s="19" t="s">
        <v>82</v>
      </c>
    </row>
    <row r="129" spans="1:51" s="14" customFormat="1" ht="12">
      <c r="A129" s="14"/>
      <c r="B129" s="235"/>
      <c r="C129" s="236"/>
      <c r="D129" s="226" t="s">
        <v>130</v>
      </c>
      <c r="E129" s="237" t="s">
        <v>19</v>
      </c>
      <c r="F129" s="238" t="s">
        <v>177</v>
      </c>
      <c r="G129" s="236"/>
      <c r="H129" s="239">
        <v>137.502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5" t="s">
        <v>130</v>
      </c>
      <c r="AU129" s="245" t="s">
        <v>82</v>
      </c>
      <c r="AV129" s="14" t="s">
        <v>82</v>
      </c>
      <c r="AW129" s="14" t="s">
        <v>33</v>
      </c>
      <c r="AX129" s="14" t="s">
        <v>80</v>
      </c>
      <c r="AY129" s="245" t="s">
        <v>118</v>
      </c>
    </row>
    <row r="130" spans="1:65" s="2" customFormat="1" ht="16.5" customHeight="1">
      <c r="A130" s="40"/>
      <c r="B130" s="41"/>
      <c r="C130" s="206" t="s">
        <v>119</v>
      </c>
      <c r="D130" s="206" t="s">
        <v>121</v>
      </c>
      <c r="E130" s="207" t="s">
        <v>178</v>
      </c>
      <c r="F130" s="208" t="s">
        <v>179</v>
      </c>
      <c r="G130" s="209" t="s">
        <v>142</v>
      </c>
      <c r="H130" s="210">
        <v>275.004</v>
      </c>
      <c r="I130" s="211"/>
      <c r="J130" s="212">
        <f>ROUND(I130*H130,2)</f>
        <v>0</v>
      </c>
      <c r="K130" s="208" t="s">
        <v>125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126</v>
      </c>
      <c r="AT130" s="217" t="s">
        <v>121</v>
      </c>
      <c r="AU130" s="217" t="s">
        <v>82</v>
      </c>
      <c r="AY130" s="19" t="s">
        <v>118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126</v>
      </c>
      <c r="BM130" s="217" t="s">
        <v>180</v>
      </c>
    </row>
    <row r="131" spans="1:47" s="2" customFormat="1" ht="12">
      <c r="A131" s="40"/>
      <c r="B131" s="41"/>
      <c r="C131" s="42"/>
      <c r="D131" s="219" t="s">
        <v>128</v>
      </c>
      <c r="E131" s="42"/>
      <c r="F131" s="220" t="s">
        <v>181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128</v>
      </c>
      <c r="AU131" s="19" t="s">
        <v>82</v>
      </c>
    </row>
    <row r="132" spans="1:51" s="14" customFormat="1" ht="12">
      <c r="A132" s="14"/>
      <c r="B132" s="235"/>
      <c r="C132" s="236"/>
      <c r="D132" s="226" t="s">
        <v>130</v>
      </c>
      <c r="E132" s="237" t="s">
        <v>19</v>
      </c>
      <c r="F132" s="238" t="s">
        <v>182</v>
      </c>
      <c r="G132" s="236"/>
      <c r="H132" s="239">
        <v>275.004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5" t="s">
        <v>130</v>
      </c>
      <c r="AU132" s="245" t="s">
        <v>82</v>
      </c>
      <c r="AV132" s="14" t="s">
        <v>82</v>
      </c>
      <c r="AW132" s="14" t="s">
        <v>33</v>
      </c>
      <c r="AX132" s="14" t="s">
        <v>80</v>
      </c>
      <c r="AY132" s="245" t="s">
        <v>118</v>
      </c>
    </row>
    <row r="133" spans="1:65" s="2" customFormat="1" ht="24.15" customHeight="1">
      <c r="A133" s="40"/>
      <c r="B133" s="41"/>
      <c r="C133" s="206" t="s">
        <v>183</v>
      </c>
      <c r="D133" s="206" t="s">
        <v>121</v>
      </c>
      <c r="E133" s="207" t="s">
        <v>184</v>
      </c>
      <c r="F133" s="208" t="s">
        <v>185</v>
      </c>
      <c r="G133" s="209" t="s">
        <v>142</v>
      </c>
      <c r="H133" s="210">
        <v>137.502</v>
      </c>
      <c r="I133" s="211"/>
      <c r="J133" s="212">
        <f>ROUND(I133*H133,2)</f>
        <v>0</v>
      </c>
      <c r="K133" s="208" t="s">
        <v>125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4E-05</v>
      </c>
      <c r="R133" s="215">
        <f>Q133*H133</f>
        <v>0.005500080000000001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126</v>
      </c>
      <c r="AT133" s="217" t="s">
        <v>121</v>
      </c>
      <c r="AU133" s="217" t="s">
        <v>82</v>
      </c>
      <c r="AY133" s="19" t="s">
        <v>118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126</v>
      </c>
      <c r="BM133" s="217" t="s">
        <v>186</v>
      </c>
    </row>
    <row r="134" spans="1:47" s="2" customFormat="1" ht="12">
      <c r="A134" s="40"/>
      <c r="B134" s="41"/>
      <c r="C134" s="42"/>
      <c r="D134" s="219" t="s">
        <v>128</v>
      </c>
      <c r="E134" s="42"/>
      <c r="F134" s="220" t="s">
        <v>187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128</v>
      </c>
      <c r="AU134" s="19" t="s">
        <v>82</v>
      </c>
    </row>
    <row r="135" spans="1:63" s="12" customFormat="1" ht="22.8" customHeight="1">
      <c r="A135" s="12"/>
      <c r="B135" s="190"/>
      <c r="C135" s="191"/>
      <c r="D135" s="192" t="s">
        <v>71</v>
      </c>
      <c r="E135" s="204" t="s">
        <v>188</v>
      </c>
      <c r="F135" s="204" t="s">
        <v>189</v>
      </c>
      <c r="G135" s="191"/>
      <c r="H135" s="191"/>
      <c r="I135" s="194"/>
      <c r="J135" s="205">
        <f>BK135</f>
        <v>0</v>
      </c>
      <c r="K135" s="191"/>
      <c r="L135" s="196"/>
      <c r="M135" s="197"/>
      <c r="N135" s="198"/>
      <c r="O135" s="198"/>
      <c r="P135" s="199">
        <f>SUM(P136:P146)</f>
        <v>0</v>
      </c>
      <c r="Q135" s="198"/>
      <c r="R135" s="199">
        <f>SUM(R136:R146)</f>
        <v>0</v>
      </c>
      <c r="S135" s="198"/>
      <c r="T135" s="200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1" t="s">
        <v>80</v>
      </c>
      <c r="AT135" s="202" t="s">
        <v>71</v>
      </c>
      <c r="AU135" s="202" t="s">
        <v>80</v>
      </c>
      <c r="AY135" s="201" t="s">
        <v>118</v>
      </c>
      <c r="BK135" s="203">
        <f>SUM(BK136:BK146)</f>
        <v>0</v>
      </c>
    </row>
    <row r="136" spans="1:65" s="2" customFormat="1" ht="16.5" customHeight="1">
      <c r="A136" s="40"/>
      <c r="B136" s="41"/>
      <c r="C136" s="206" t="s">
        <v>190</v>
      </c>
      <c r="D136" s="206" t="s">
        <v>121</v>
      </c>
      <c r="E136" s="207" t="s">
        <v>191</v>
      </c>
      <c r="F136" s="208" t="s">
        <v>192</v>
      </c>
      <c r="G136" s="209" t="s">
        <v>193</v>
      </c>
      <c r="H136" s="210">
        <v>3.325</v>
      </c>
      <c r="I136" s="211"/>
      <c r="J136" s="212">
        <f>ROUND(I136*H136,2)</f>
        <v>0</v>
      </c>
      <c r="K136" s="208" t="s">
        <v>125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126</v>
      </c>
      <c r="AT136" s="217" t="s">
        <v>121</v>
      </c>
      <c r="AU136" s="217" t="s">
        <v>82</v>
      </c>
      <c r="AY136" s="19" t="s">
        <v>118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126</v>
      </c>
      <c r="BM136" s="217" t="s">
        <v>194</v>
      </c>
    </row>
    <row r="137" spans="1:47" s="2" customFormat="1" ht="12">
      <c r="A137" s="40"/>
      <c r="B137" s="41"/>
      <c r="C137" s="42"/>
      <c r="D137" s="219" t="s">
        <v>128</v>
      </c>
      <c r="E137" s="42"/>
      <c r="F137" s="220" t="s">
        <v>195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128</v>
      </c>
      <c r="AU137" s="19" t="s">
        <v>82</v>
      </c>
    </row>
    <row r="138" spans="1:65" s="2" customFormat="1" ht="24.15" customHeight="1">
      <c r="A138" s="40"/>
      <c r="B138" s="41"/>
      <c r="C138" s="206" t="s">
        <v>133</v>
      </c>
      <c r="D138" s="206" t="s">
        <v>121</v>
      </c>
      <c r="E138" s="207" t="s">
        <v>196</v>
      </c>
      <c r="F138" s="208" t="s">
        <v>197</v>
      </c>
      <c r="G138" s="209" t="s">
        <v>193</v>
      </c>
      <c r="H138" s="210">
        <v>3.325</v>
      </c>
      <c r="I138" s="211"/>
      <c r="J138" s="212">
        <f>ROUND(I138*H138,2)</f>
        <v>0</v>
      </c>
      <c r="K138" s="208" t="s">
        <v>125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126</v>
      </c>
      <c r="AT138" s="217" t="s">
        <v>121</v>
      </c>
      <c r="AU138" s="217" t="s">
        <v>82</v>
      </c>
      <c r="AY138" s="19" t="s">
        <v>118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126</v>
      </c>
      <c r="BM138" s="217" t="s">
        <v>198</v>
      </c>
    </row>
    <row r="139" spans="1:47" s="2" customFormat="1" ht="12">
      <c r="A139" s="40"/>
      <c r="B139" s="41"/>
      <c r="C139" s="42"/>
      <c r="D139" s="219" t="s">
        <v>128</v>
      </c>
      <c r="E139" s="42"/>
      <c r="F139" s="220" t="s">
        <v>199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128</v>
      </c>
      <c r="AU139" s="19" t="s">
        <v>82</v>
      </c>
    </row>
    <row r="140" spans="1:65" s="2" customFormat="1" ht="21.75" customHeight="1">
      <c r="A140" s="40"/>
      <c r="B140" s="41"/>
      <c r="C140" s="206" t="s">
        <v>200</v>
      </c>
      <c r="D140" s="206" t="s">
        <v>121</v>
      </c>
      <c r="E140" s="207" t="s">
        <v>201</v>
      </c>
      <c r="F140" s="208" t="s">
        <v>202</v>
      </c>
      <c r="G140" s="209" t="s">
        <v>193</v>
      </c>
      <c r="H140" s="210">
        <v>3.325</v>
      </c>
      <c r="I140" s="211"/>
      <c r="J140" s="212">
        <f>ROUND(I140*H140,2)</f>
        <v>0</v>
      </c>
      <c r="K140" s="208" t="s">
        <v>125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126</v>
      </c>
      <c r="AT140" s="217" t="s">
        <v>121</v>
      </c>
      <c r="AU140" s="217" t="s">
        <v>82</v>
      </c>
      <c r="AY140" s="19" t="s">
        <v>118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126</v>
      </c>
      <c r="BM140" s="217" t="s">
        <v>203</v>
      </c>
    </row>
    <row r="141" spans="1:47" s="2" customFormat="1" ht="12">
      <c r="A141" s="40"/>
      <c r="B141" s="41"/>
      <c r="C141" s="42"/>
      <c r="D141" s="219" t="s">
        <v>128</v>
      </c>
      <c r="E141" s="42"/>
      <c r="F141" s="220" t="s">
        <v>204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128</v>
      </c>
      <c r="AU141" s="19" t="s">
        <v>82</v>
      </c>
    </row>
    <row r="142" spans="1:65" s="2" customFormat="1" ht="24.15" customHeight="1">
      <c r="A142" s="40"/>
      <c r="B142" s="41"/>
      <c r="C142" s="206" t="s">
        <v>205</v>
      </c>
      <c r="D142" s="206" t="s">
        <v>121</v>
      </c>
      <c r="E142" s="207" t="s">
        <v>206</v>
      </c>
      <c r="F142" s="208" t="s">
        <v>207</v>
      </c>
      <c r="G142" s="209" t="s">
        <v>193</v>
      </c>
      <c r="H142" s="210">
        <v>29.925</v>
      </c>
      <c r="I142" s="211"/>
      <c r="J142" s="212">
        <f>ROUND(I142*H142,2)</f>
        <v>0</v>
      </c>
      <c r="K142" s="208" t="s">
        <v>125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126</v>
      </c>
      <c r="AT142" s="217" t="s">
        <v>121</v>
      </c>
      <c r="AU142" s="217" t="s">
        <v>82</v>
      </c>
      <c r="AY142" s="19" t="s">
        <v>118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126</v>
      </c>
      <c r="BM142" s="217" t="s">
        <v>208</v>
      </c>
    </row>
    <row r="143" spans="1:47" s="2" customFormat="1" ht="12">
      <c r="A143" s="40"/>
      <c r="B143" s="41"/>
      <c r="C143" s="42"/>
      <c r="D143" s="219" t="s">
        <v>128</v>
      </c>
      <c r="E143" s="42"/>
      <c r="F143" s="220" t="s">
        <v>209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128</v>
      </c>
      <c r="AU143" s="19" t="s">
        <v>82</v>
      </c>
    </row>
    <row r="144" spans="1:51" s="14" customFormat="1" ht="12">
      <c r="A144" s="14"/>
      <c r="B144" s="235"/>
      <c r="C144" s="236"/>
      <c r="D144" s="226" t="s">
        <v>130</v>
      </c>
      <c r="E144" s="237" t="s">
        <v>19</v>
      </c>
      <c r="F144" s="238" t="s">
        <v>210</v>
      </c>
      <c r="G144" s="236"/>
      <c r="H144" s="239">
        <v>29.925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5" t="s">
        <v>130</v>
      </c>
      <c r="AU144" s="245" t="s">
        <v>82</v>
      </c>
      <c r="AV144" s="14" t="s">
        <v>82</v>
      </c>
      <c r="AW144" s="14" t="s">
        <v>33</v>
      </c>
      <c r="AX144" s="14" t="s">
        <v>80</v>
      </c>
      <c r="AY144" s="245" t="s">
        <v>118</v>
      </c>
    </row>
    <row r="145" spans="1:65" s="2" customFormat="1" ht="24.15" customHeight="1">
      <c r="A145" s="40"/>
      <c r="B145" s="41"/>
      <c r="C145" s="206" t="s">
        <v>8</v>
      </c>
      <c r="D145" s="206" t="s">
        <v>121</v>
      </c>
      <c r="E145" s="207" t="s">
        <v>211</v>
      </c>
      <c r="F145" s="208" t="s">
        <v>212</v>
      </c>
      <c r="G145" s="209" t="s">
        <v>193</v>
      </c>
      <c r="H145" s="210">
        <v>3.325</v>
      </c>
      <c r="I145" s="211"/>
      <c r="J145" s="212">
        <f>ROUND(I145*H145,2)</f>
        <v>0</v>
      </c>
      <c r="K145" s="208" t="s">
        <v>125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126</v>
      </c>
      <c r="AT145" s="217" t="s">
        <v>121</v>
      </c>
      <c r="AU145" s="217" t="s">
        <v>82</v>
      </c>
      <c r="AY145" s="19" t="s">
        <v>118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126</v>
      </c>
      <c r="BM145" s="217" t="s">
        <v>213</v>
      </c>
    </row>
    <row r="146" spans="1:47" s="2" customFormat="1" ht="12">
      <c r="A146" s="40"/>
      <c r="B146" s="41"/>
      <c r="C146" s="42"/>
      <c r="D146" s="219" t="s">
        <v>128</v>
      </c>
      <c r="E146" s="42"/>
      <c r="F146" s="220" t="s">
        <v>214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128</v>
      </c>
      <c r="AU146" s="19" t="s">
        <v>82</v>
      </c>
    </row>
    <row r="147" spans="1:63" s="12" customFormat="1" ht="22.8" customHeight="1">
      <c r="A147" s="12"/>
      <c r="B147" s="190"/>
      <c r="C147" s="191"/>
      <c r="D147" s="192" t="s">
        <v>71</v>
      </c>
      <c r="E147" s="204" t="s">
        <v>215</v>
      </c>
      <c r="F147" s="204" t="s">
        <v>216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SUM(P148:P149)</f>
        <v>0</v>
      </c>
      <c r="Q147" s="198"/>
      <c r="R147" s="199">
        <f>SUM(R148:R149)</f>
        <v>0</v>
      </c>
      <c r="S147" s="198"/>
      <c r="T147" s="200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80</v>
      </c>
      <c r="AT147" s="202" t="s">
        <v>71</v>
      </c>
      <c r="AU147" s="202" t="s">
        <v>80</v>
      </c>
      <c r="AY147" s="201" t="s">
        <v>118</v>
      </c>
      <c r="BK147" s="203">
        <f>SUM(BK148:BK149)</f>
        <v>0</v>
      </c>
    </row>
    <row r="148" spans="1:65" s="2" customFormat="1" ht="33" customHeight="1">
      <c r="A148" s="40"/>
      <c r="B148" s="41"/>
      <c r="C148" s="206" t="s">
        <v>217</v>
      </c>
      <c r="D148" s="206" t="s">
        <v>121</v>
      </c>
      <c r="E148" s="207" t="s">
        <v>218</v>
      </c>
      <c r="F148" s="208" t="s">
        <v>219</v>
      </c>
      <c r="G148" s="209" t="s">
        <v>193</v>
      </c>
      <c r="H148" s="210">
        <v>0.234</v>
      </c>
      <c r="I148" s="211"/>
      <c r="J148" s="212">
        <f>ROUND(I148*H148,2)</f>
        <v>0</v>
      </c>
      <c r="K148" s="208" t="s">
        <v>125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126</v>
      </c>
      <c r="AT148" s="217" t="s">
        <v>121</v>
      </c>
      <c r="AU148" s="217" t="s">
        <v>82</v>
      </c>
      <c r="AY148" s="19" t="s">
        <v>118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126</v>
      </c>
      <c r="BM148" s="217" t="s">
        <v>220</v>
      </c>
    </row>
    <row r="149" spans="1:47" s="2" customFormat="1" ht="12">
      <c r="A149" s="40"/>
      <c r="B149" s="41"/>
      <c r="C149" s="42"/>
      <c r="D149" s="219" t="s">
        <v>128</v>
      </c>
      <c r="E149" s="42"/>
      <c r="F149" s="220" t="s">
        <v>221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128</v>
      </c>
      <c r="AU149" s="19" t="s">
        <v>82</v>
      </c>
    </row>
    <row r="150" spans="1:63" s="12" customFormat="1" ht="25.9" customHeight="1">
      <c r="A150" s="12"/>
      <c r="B150" s="190"/>
      <c r="C150" s="191"/>
      <c r="D150" s="192" t="s">
        <v>71</v>
      </c>
      <c r="E150" s="193" t="s">
        <v>222</v>
      </c>
      <c r="F150" s="193" t="s">
        <v>223</v>
      </c>
      <c r="G150" s="191"/>
      <c r="H150" s="191"/>
      <c r="I150" s="194"/>
      <c r="J150" s="195">
        <f>BK150</f>
        <v>0</v>
      </c>
      <c r="K150" s="191"/>
      <c r="L150" s="196"/>
      <c r="M150" s="197"/>
      <c r="N150" s="198"/>
      <c r="O150" s="198"/>
      <c r="P150" s="199">
        <f>P151+P181+P197</f>
        <v>0</v>
      </c>
      <c r="Q150" s="198"/>
      <c r="R150" s="199">
        <f>R151+R181+R197</f>
        <v>6.70322096</v>
      </c>
      <c r="S150" s="198"/>
      <c r="T150" s="200">
        <f>T151+T181+T197</f>
        <v>0.194235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1" t="s">
        <v>82</v>
      </c>
      <c r="AT150" s="202" t="s">
        <v>71</v>
      </c>
      <c r="AU150" s="202" t="s">
        <v>72</v>
      </c>
      <c r="AY150" s="201" t="s">
        <v>118</v>
      </c>
      <c r="BK150" s="203">
        <f>BK151+BK181+BK197</f>
        <v>0</v>
      </c>
    </row>
    <row r="151" spans="1:63" s="12" customFormat="1" ht="22.8" customHeight="1">
      <c r="A151" s="12"/>
      <c r="B151" s="190"/>
      <c r="C151" s="191"/>
      <c r="D151" s="192" t="s">
        <v>71</v>
      </c>
      <c r="E151" s="204" t="s">
        <v>224</v>
      </c>
      <c r="F151" s="204" t="s">
        <v>225</v>
      </c>
      <c r="G151" s="191"/>
      <c r="H151" s="191"/>
      <c r="I151" s="194"/>
      <c r="J151" s="205">
        <f>BK151</f>
        <v>0</v>
      </c>
      <c r="K151" s="191"/>
      <c r="L151" s="196"/>
      <c r="M151" s="197"/>
      <c r="N151" s="198"/>
      <c r="O151" s="198"/>
      <c r="P151" s="199">
        <f>SUM(P152:P180)</f>
        <v>0</v>
      </c>
      <c r="Q151" s="198"/>
      <c r="R151" s="199">
        <f>SUM(R152:R180)</f>
        <v>6.70171984</v>
      </c>
      <c r="S151" s="198"/>
      <c r="T151" s="200">
        <f>SUM(T152:T180)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1" t="s">
        <v>82</v>
      </c>
      <c r="AT151" s="202" t="s">
        <v>71</v>
      </c>
      <c r="AU151" s="202" t="s">
        <v>80</v>
      </c>
      <c r="AY151" s="201" t="s">
        <v>118</v>
      </c>
      <c r="BK151" s="203">
        <f>SUM(BK152:BK180)</f>
        <v>0</v>
      </c>
    </row>
    <row r="152" spans="1:65" s="2" customFormat="1" ht="16.5" customHeight="1">
      <c r="A152" s="40"/>
      <c r="B152" s="41"/>
      <c r="C152" s="206" t="s">
        <v>226</v>
      </c>
      <c r="D152" s="206" t="s">
        <v>121</v>
      </c>
      <c r="E152" s="207" t="s">
        <v>227</v>
      </c>
      <c r="F152" s="208" t="s">
        <v>228</v>
      </c>
      <c r="G152" s="209" t="s">
        <v>142</v>
      </c>
      <c r="H152" s="210">
        <v>275.004</v>
      </c>
      <c r="I152" s="211"/>
      <c r="J152" s="212">
        <f>ROUND(I152*H152,2)</f>
        <v>0</v>
      </c>
      <c r="K152" s="208" t="s">
        <v>125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229</v>
      </c>
      <c r="AT152" s="217" t="s">
        <v>121</v>
      </c>
      <c r="AU152" s="217" t="s">
        <v>82</v>
      </c>
      <c r="AY152" s="19" t="s">
        <v>118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229</v>
      </c>
      <c r="BM152" s="217" t="s">
        <v>230</v>
      </c>
    </row>
    <row r="153" spans="1:47" s="2" customFormat="1" ht="12">
      <c r="A153" s="40"/>
      <c r="B153" s="41"/>
      <c r="C153" s="42"/>
      <c r="D153" s="219" t="s">
        <v>128</v>
      </c>
      <c r="E153" s="42"/>
      <c r="F153" s="220" t="s">
        <v>231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128</v>
      </c>
      <c r="AU153" s="19" t="s">
        <v>82</v>
      </c>
    </row>
    <row r="154" spans="1:51" s="13" customFormat="1" ht="12">
      <c r="A154" s="13"/>
      <c r="B154" s="224"/>
      <c r="C154" s="225"/>
      <c r="D154" s="226" t="s">
        <v>130</v>
      </c>
      <c r="E154" s="227" t="s">
        <v>19</v>
      </c>
      <c r="F154" s="228" t="s">
        <v>232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130</v>
      </c>
      <c r="AU154" s="234" t="s">
        <v>82</v>
      </c>
      <c r="AV154" s="13" t="s">
        <v>80</v>
      </c>
      <c r="AW154" s="13" t="s">
        <v>33</v>
      </c>
      <c r="AX154" s="13" t="s">
        <v>72</v>
      </c>
      <c r="AY154" s="234" t="s">
        <v>118</v>
      </c>
    </row>
    <row r="155" spans="1:51" s="14" customFormat="1" ht="12">
      <c r="A155" s="14"/>
      <c r="B155" s="235"/>
      <c r="C155" s="236"/>
      <c r="D155" s="226" t="s">
        <v>130</v>
      </c>
      <c r="E155" s="237" t="s">
        <v>19</v>
      </c>
      <c r="F155" s="238" t="s">
        <v>233</v>
      </c>
      <c r="G155" s="236"/>
      <c r="H155" s="239">
        <v>137.502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130</v>
      </c>
      <c r="AU155" s="245" t="s">
        <v>82</v>
      </c>
      <c r="AV155" s="14" t="s">
        <v>82</v>
      </c>
      <c r="AW155" s="14" t="s">
        <v>33</v>
      </c>
      <c r="AX155" s="14" t="s">
        <v>72</v>
      </c>
      <c r="AY155" s="245" t="s">
        <v>118</v>
      </c>
    </row>
    <row r="156" spans="1:51" s="13" customFormat="1" ht="12">
      <c r="A156" s="13"/>
      <c r="B156" s="224"/>
      <c r="C156" s="225"/>
      <c r="D156" s="226" t="s">
        <v>130</v>
      </c>
      <c r="E156" s="227" t="s">
        <v>19</v>
      </c>
      <c r="F156" s="228" t="s">
        <v>234</v>
      </c>
      <c r="G156" s="225"/>
      <c r="H156" s="227" t="s">
        <v>19</v>
      </c>
      <c r="I156" s="229"/>
      <c r="J156" s="225"/>
      <c r="K156" s="225"/>
      <c r="L156" s="230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4" t="s">
        <v>130</v>
      </c>
      <c r="AU156" s="234" t="s">
        <v>82</v>
      </c>
      <c r="AV156" s="13" t="s">
        <v>80</v>
      </c>
      <c r="AW156" s="13" t="s">
        <v>33</v>
      </c>
      <c r="AX156" s="13" t="s">
        <v>72</v>
      </c>
      <c r="AY156" s="234" t="s">
        <v>118</v>
      </c>
    </row>
    <row r="157" spans="1:51" s="14" customFormat="1" ht="12">
      <c r="A157" s="14"/>
      <c r="B157" s="235"/>
      <c r="C157" s="236"/>
      <c r="D157" s="226" t="s">
        <v>130</v>
      </c>
      <c r="E157" s="237" t="s">
        <v>19</v>
      </c>
      <c r="F157" s="238" t="s">
        <v>233</v>
      </c>
      <c r="G157" s="236"/>
      <c r="H157" s="239">
        <v>137.502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5" t="s">
        <v>130</v>
      </c>
      <c r="AU157" s="245" t="s">
        <v>82</v>
      </c>
      <c r="AV157" s="14" t="s">
        <v>82</v>
      </c>
      <c r="AW157" s="14" t="s">
        <v>33</v>
      </c>
      <c r="AX157" s="14" t="s">
        <v>72</v>
      </c>
      <c r="AY157" s="245" t="s">
        <v>118</v>
      </c>
    </row>
    <row r="158" spans="1:51" s="15" customFormat="1" ht="12">
      <c r="A158" s="15"/>
      <c r="B158" s="246"/>
      <c r="C158" s="247"/>
      <c r="D158" s="226" t="s">
        <v>130</v>
      </c>
      <c r="E158" s="248" t="s">
        <v>19</v>
      </c>
      <c r="F158" s="249" t="s">
        <v>165</v>
      </c>
      <c r="G158" s="247"/>
      <c r="H158" s="250">
        <v>275.004</v>
      </c>
      <c r="I158" s="251"/>
      <c r="J158" s="247"/>
      <c r="K158" s="247"/>
      <c r="L158" s="252"/>
      <c r="M158" s="253"/>
      <c r="N158" s="254"/>
      <c r="O158" s="254"/>
      <c r="P158" s="254"/>
      <c r="Q158" s="254"/>
      <c r="R158" s="254"/>
      <c r="S158" s="254"/>
      <c r="T158" s="25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6" t="s">
        <v>130</v>
      </c>
      <c r="AU158" s="256" t="s">
        <v>82</v>
      </c>
      <c r="AV158" s="15" t="s">
        <v>126</v>
      </c>
      <c r="AW158" s="15" t="s">
        <v>33</v>
      </c>
      <c r="AX158" s="15" t="s">
        <v>80</v>
      </c>
      <c r="AY158" s="256" t="s">
        <v>118</v>
      </c>
    </row>
    <row r="159" spans="1:65" s="2" customFormat="1" ht="16.5" customHeight="1">
      <c r="A159" s="40"/>
      <c r="B159" s="41"/>
      <c r="C159" s="206" t="s">
        <v>235</v>
      </c>
      <c r="D159" s="206" t="s">
        <v>121</v>
      </c>
      <c r="E159" s="207" t="s">
        <v>236</v>
      </c>
      <c r="F159" s="208" t="s">
        <v>237</v>
      </c>
      <c r="G159" s="209" t="s">
        <v>142</v>
      </c>
      <c r="H159" s="210">
        <v>275.004</v>
      </c>
      <c r="I159" s="211"/>
      <c r="J159" s="212">
        <f>ROUND(I159*H159,2)</f>
        <v>0</v>
      </c>
      <c r="K159" s="208" t="s">
        <v>125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0.0003</v>
      </c>
      <c r="R159" s="215">
        <f>Q159*H159</f>
        <v>0.0825012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229</v>
      </c>
      <c r="AT159" s="217" t="s">
        <v>121</v>
      </c>
      <c r="AU159" s="217" t="s">
        <v>82</v>
      </c>
      <c r="AY159" s="19" t="s">
        <v>118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229</v>
      </c>
      <c r="BM159" s="217" t="s">
        <v>238</v>
      </c>
    </row>
    <row r="160" spans="1:47" s="2" customFormat="1" ht="12">
      <c r="A160" s="40"/>
      <c r="B160" s="41"/>
      <c r="C160" s="42"/>
      <c r="D160" s="219" t="s">
        <v>128</v>
      </c>
      <c r="E160" s="42"/>
      <c r="F160" s="220" t="s">
        <v>239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128</v>
      </c>
      <c r="AU160" s="19" t="s">
        <v>82</v>
      </c>
    </row>
    <row r="161" spans="1:65" s="2" customFormat="1" ht="24.15" customHeight="1">
      <c r="A161" s="40"/>
      <c r="B161" s="41"/>
      <c r="C161" s="206" t="s">
        <v>229</v>
      </c>
      <c r="D161" s="206" t="s">
        <v>121</v>
      </c>
      <c r="E161" s="207" t="s">
        <v>240</v>
      </c>
      <c r="F161" s="208" t="s">
        <v>241</v>
      </c>
      <c r="G161" s="209" t="s">
        <v>142</v>
      </c>
      <c r="H161" s="210">
        <v>137.502</v>
      </c>
      <c r="I161" s="211"/>
      <c r="J161" s="212">
        <f>ROUND(I161*H161,2)</f>
        <v>0</v>
      </c>
      <c r="K161" s="208" t="s">
        <v>125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0.015</v>
      </c>
      <c r="R161" s="215">
        <f>Q161*H161</f>
        <v>2.06253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229</v>
      </c>
      <c r="AT161" s="217" t="s">
        <v>121</v>
      </c>
      <c r="AU161" s="217" t="s">
        <v>82</v>
      </c>
      <c r="AY161" s="19" t="s">
        <v>118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229</v>
      </c>
      <c r="BM161" s="217" t="s">
        <v>242</v>
      </c>
    </row>
    <row r="162" spans="1:47" s="2" customFormat="1" ht="12">
      <c r="A162" s="40"/>
      <c r="B162" s="41"/>
      <c r="C162" s="42"/>
      <c r="D162" s="219" t="s">
        <v>128</v>
      </c>
      <c r="E162" s="42"/>
      <c r="F162" s="220" t="s">
        <v>243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128</v>
      </c>
      <c r="AU162" s="19" t="s">
        <v>82</v>
      </c>
    </row>
    <row r="163" spans="1:65" s="2" customFormat="1" ht="24.15" customHeight="1">
      <c r="A163" s="40"/>
      <c r="B163" s="41"/>
      <c r="C163" s="206" t="s">
        <v>244</v>
      </c>
      <c r="D163" s="206" t="s">
        <v>121</v>
      </c>
      <c r="E163" s="207" t="s">
        <v>245</v>
      </c>
      <c r="F163" s="208" t="s">
        <v>246</v>
      </c>
      <c r="G163" s="209" t="s">
        <v>142</v>
      </c>
      <c r="H163" s="210">
        <v>137.502</v>
      </c>
      <c r="I163" s="211"/>
      <c r="J163" s="212">
        <f>ROUND(I163*H163,2)</f>
        <v>0</v>
      </c>
      <c r="K163" s="208" t="s">
        <v>125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0.006</v>
      </c>
      <c r="R163" s="215">
        <f>Q163*H163</f>
        <v>0.8250120000000001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229</v>
      </c>
      <c r="AT163" s="217" t="s">
        <v>121</v>
      </c>
      <c r="AU163" s="217" t="s">
        <v>82</v>
      </c>
      <c r="AY163" s="19" t="s">
        <v>118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229</v>
      </c>
      <c r="BM163" s="217" t="s">
        <v>247</v>
      </c>
    </row>
    <row r="164" spans="1:47" s="2" customFormat="1" ht="12">
      <c r="A164" s="40"/>
      <c r="B164" s="41"/>
      <c r="C164" s="42"/>
      <c r="D164" s="219" t="s">
        <v>128</v>
      </c>
      <c r="E164" s="42"/>
      <c r="F164" s="220" t="s">
        <v>248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128</v>
      </c>
      <c r="AU164" s="19" t="s">
        <v>82</v>
      </c>
    </row>
    <row r="165" spans="1:65" s="2" customFormat="1" ht="21.75" customHeight="1">
      <c r="A165" s="40"/>
      <c r="B165" s="41"/>
      <c r="C165" s="257" t="s">
        <v>249</v>
      </c>
      <c r="D165" s="257" t="s">
        <v>250</v>
      </c>
      <c r="E165" s="258" t="s">
        <v>251</v>
      </c>
      <c r="F165" s="259" t="s">
        <v>252</v>
      </c>
      <c r="G165" s="260" t="s">
        <v>142</v>
      </c>
      <c r="H165" s="261">
        <v>151.252</v>
      </c>
      <c r="I165" s="262"/>
      <c r="J165" s="263">
        <f>ROUND(I165*H165,2)</f>
        <v>0</v>
      </c>
      <c r="K165" s="259" t="s">
        <v>125</v>
      </c>
      <c r="L165" s="264"/>
      <c r="M165" s="265" t="s">
        <v>19</v>
      </c>
      <c r="N165" s="266" t="s">
        <v>43</v>
      </c>
      <c r="O165" s="86"/>
      <c r="P165" s="215">
        <f>O165*H165</f>
        <v>0</v>
      </c>
      <c r="Q165" s="215">
        <v>0.022</v>
      </c>
      <c r="R165" s="215">
        <f>Q165*H165</f>
        <v>3.327544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253</v>
      </c>
      <c r="AT165" s="217" t="s">
        <v>250</v>
      </c>
      <c r="AU165" s="217" t="s">
        <v>82</v>
      </c>
      <c r="AY165" s="19" t="s">
        <v>118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229</v>
      </c>
      <c r="BM165" s="217" t="s">
        <v>254</v>
      </c>
    </row>
    <row r="166" spans="1:47" s="2" customFormat="1" ht="12">
      <c r="A166" s="40"/>
      <c r="B166" s="41"/>
      <c r="C166" s="42"/>
      <c r="D166" s="226" t="s">
        <v>255</v>
      </c>
      <c r="E166" s="42"/>
      <c r="F166" s="267" t="s">
        <v>256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255</v>
      </c>
      <c r="AU166" s="19" t="s">
        <v>82</v>
      </c>
    </row>
    <row r="167" spans="1:51" s="14" customFormat="1" ht="12">
      <c r="A167" s="14"/>
      <c r="B167" s="235"/>
      <c r="C167" s="236"/>
      <c r="D167" s="226" t="s">
        <v>130</v>
      </c>
      <c r="E167" s="236"/>
      <c r="F167" s="238" t="s">
        <v>257</v>
      </c>
      <c r="G167" s="236"/>
      <c r="H167" s="239">
        <v>151.252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130</v>
      </c>
      <c r="AU167" s="245" t="s">
        <v>82</v>
      </c>
      <c r="AV167" s="14" t="s">
        <v>82</v>
      </c>
      <c r="AW167" s="14" t="s">
        <v>4</v>
      </c>
      <c r="AX167" s="14" t="s">
        <v>80</v>
      </c>
      <c r="AY167" s="245" t="s">
        <v>118</v>
      </c>
    </row>
    <row r="168" spans="1:65" s="2" customFormat="1" ht="24.15" customHeight="1">
      <c r="A168" s="40"/>
      <c r="B168" s="41"/>
      <c r="C168" s="206" t="s">
        <v>258</v>
      </c>
      <c r="D168" s="206" t="s">
        <v>121</v>
      </c>
      <c r="E168" s="207" t="s">
        <v>259</v>
      </c>
      <c r="F168" s="208" t="s">
        <v>260</v>
      </c>
      <c r="G168" s="209" t="s">
        <v>124</v>
      </c>
      <c r="H168" s="210">
        <v>152.58</v>
      </c>
      <c r="I168" s="211"/>
      <c r="J168" s="212">
        <f>ROUND(I168*H168,2)</f>
        <v>0</v>
      </c>
      <c r="K168" s="208" t="s">
        <v>125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0.00043</v>
      </c>
      <c r="R168" s="215">
        <f>Q168*H168</f>
        <v>0.0656094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229</v>
      </c>
      <c r="AT168" s="217" t="s">
        <v>121</v>
      </c>
      <c r="AU168" s="217" t="s">
        <v>82</v>
      </c>
      <c r="AY168" s="19" t="s">
        <v>118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229</v>
      </c>
      <c r="BM168" s="217" t="s">
        <v>261</v>
      </c>
    </row>
    <row r="169" spans="1:47" s="2" customFormat="1" ht="12">
      <c r="A169" s="40"/>
      <c r="B169" s="41"/>
      <c r="C169" s="42"/>
      <c r="D169" s="219" t="s">
        <v>128</v>
      </c>
      <c r="E169" s="42"/>
      <c r="F169" s="220" t="s">
        <v>262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128</v>
      </c>
      <c r="AU169" s="19" t="s">
        <v>82</v>
      </c>
    </row>
    <row r="170" spans="1:51" s="14" customFormat="1" ht="12">
      <c r="A170" s="14"/>
      <c r="B170" s="235"/>
      <c r="C170" s="236"/>
      <c r="D170" s="226" t="s">
        <v>130</v>
      </c>
      <c r="E170" s="237" t="s">
        <v>19</v>
      </c>
      <c r="F170" s="238" t="s">
        <v>263</v>
      </c>
      <c r="G170" s="236"/>
      <c r="H170" s="239">
        <v>152.58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45" t="s">
        <v>130</v>
      </c>
      <c r="AU170" s="245" t="s">
        <v>82</v>
      </c>
      <c r="AV170" s="14" t="s">
        <v>82</v>
      </c>
      <c r="AW170" s="14" t="s">
        <v>33</v>
      </c>
      <c r="AX170" s="14" t="s">
        <v>80</v>
      </c>
      <c r="AY170" s="245" t="s">
        <v>118</v>
      </c>
    </row>
    <row r="171" spans="1:65" s="2" customFormat="1" ht="16.5" customHeight="1">
      <c r="A171" s="40"/>
      <c r="B171" s="41"/>
      <c r="C171" s="257" t="s">
        <v>264</v>
      </c>
      <c r="D171" s="257" t="s">
        <v>250</v>
      </c>
      <c r="E171" s="258" t="s">
        <v>265</v>
      </c>
      <c r="F171" s="259" t="s">
        <v>266</v>
      </c>
      <c r="G171" s="260" t="s">
        <v>124</v>
      </c>
      <c r="H171" s="261">
        <v>167.838</v>
      </c>
      <c r="I171" s="262"/>
      <c r="J171" s="263">
        <f>ROUND(I171*H171,2)</f>
        <v>0</v>
      </c>
      <c r="K171" s="259" t="s">
        <v>125</v>
      </c>
      <c r="L171" s="264"/>
      <c r="M171" s="265" t="s">
        <v>19</v>
      </c>
      <c r="N171" s="266" t="s">
        <v>43</v>
      </c>
      <c r="O171" s="86"/>
      <c r="P171" s="215">
        <f>O171*H171</f>
        <v>0</v>
      </c>
      <c r="Q171" s="215">
        <v>0.00198</v>
      </c>
      <c r="R171" s="215">
        <f>Q171*H171</f>
        <v>0.33231923999999996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253</v>
      </c>
      <c r="AT171" s="217" t="s">
        <v>250</v>
      </c>
      <c r="AU171" s="217" t="s">
        <v>82</v>
      </c>
      <c r="AY171" s="19" t="s">
        <v>118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229</v>
      </c>
      <c r="BM171" s="217" t="s">
        <v>267</v>
      </c>
    </row>
    <row r="172" spans="1:47" s="2" customFormat="1" ht="12">
      <c r="A172" s="40"/>
      <c r="B172" s="41"/>
      <c r="C172" s="42"/>
      <c r="D172" s="226" t="s">
        <v>255</v>
      </c>
      <c r="E172" s="42"/>
      <c r="F172" s="267" t="s">
        <v>256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255</v>
      </c>
      <c r="AU172" s="19" t="s">
        <v>82</v>
      </c>
    </row>
    <row r="173" spans="1:51" s="14" customFormat="1" ht="12">
      <c r="A173" s="14"/>
      <c r="B173" s="235"/>
      <c r="C173" s="236"/>
      <c r="D173" s="226" t="s">
        <v>130</v>
      </c>
      <c r="E173" s="236"/>
      <c r="F173" s="238" t="s">
        <v>268</v>
      </c>
      <c r="G173" s="236"/>
      <c r="H173" s="239">
        <v>167.838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130</v>
      </c>
      <c r="AU173" s="245" t="s">
        <v>82</v>
      </c>
      <c r="AV173" s="14" t="s">
        <v>82</v>
      </c>
      <c r="AW173" s="14" t="s">
        <v>4</v>
      </c>
      <c r="AX173" s="14" t="s">
        <v>80</v>
      </c>
      <c r="AY173" s="245" t="s">
        <v>118</v>
      </c>
    </row>
    <row r="174" spans="1:65" s="2" customFormat="1" ht="24.15" customHeight="1">
      <c r="A174" s="40"/>
      <c r="B174" s="41"/>
      <c r="C174" s="206" t="s">
        <v>7</v>
      </c>
      <c r="D174" s="206" t="s">
        <v>121</v>
      </c>
      <c r="E174" s="207" t="s">
        <v>269</v>
      </c>
      <c r="F174" s="208" t="s">
        <v>270</v>
      </c>
      <c r="G174" s="209" t="s">
        <v>124</v>
      </c>
      <c r="H174" s="210">
        <v>16.5</v>
      </c>
      <c r="I174" s="211"/>
      <c r="J174" s="212">
        <f>ROUND(I174*H174,2)</f>
        <v>0</v>
      </c>
      <c r="K174" s="208" t="s">
        <v>125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0.0002</v>
      </c>
      <c r="R174" s="215">
        <f>Q174*H174</f>
        <v>0.0033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229</v>
      </c>
      <c r="AT174" s="217" t="s">
        <v>121</v>
      </c>
      <c r="AU174" s="217" t="s">
        <v>82</v>
      </c>
      <c r="AY174" s="19" t="s">
        <v>118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229</v>
      </c>
      <c r="BM174" s="217" t="s">
        <v>271</v>
      </c>
    </row>
    <row r="175" spans="1:47" s="2" customFormat="1" ht="12">
      <c r="A175" s="40"/>
      <c r="B175" s="41"/>
      <c r="C175" s="42"/>
      <c r="D175" s="219" t="s">
        <v>128</v>
      </c>
      <c r="E175" s="42"/>
      <c r="F175" s="220" t="s">
        <v>272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128</v>
      </c>
      <c r="AU175" s="19" t="s">
        <v>82</v>
      </c>
    </row>
    <row r="176" spans="1:51" s="14" customFormat="1" ht="12">
      <c r="A176" s="14"/>
      <c r="B176" s="235"/>
      <c r="C176" s="236"/>
      <c r="D176" s="226" t="s">
        <v>130</v>
      </c>
      <c r="E176" s="237" t="s">
        <v>19</v>
      </c>
      <c r="F176" s="238" t="s">
        <v>273</v>
      </c>
      <c r="G176" s="236"/>
      <c r="H176" s="239">
        <v>16.5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130</v>
      </c>
      <c r="AU176" s="245" t="s">
        <v>82</v>
      </c>
      <c r="AV176" s="14" t="s">
        <v>82</v>
      </c>
      <c r="AW176" s="14" t="s">
        <v>33</v>
      </c>
      <c r="AX176" s="14" t="s">
        <v>80</v>
      </c>
      <c r="AY176" s="245" t="s">
        <v>118</v>
      </c>
    </row>
    <row r="177" spans="1:65" s="2" customFormat="1" ht="16.5" customHeight="1">
      <c r="A177" s="40"/>
      <c r="B177" s="41"/>
      <c r="C177" s="257" t="s">
        <v>274</v>
      </c>
      <c r="D177" s="257" t="s">
        <v>250</v>
      </c>
      <c r="E177" s="258" t="s">
        <v>275</v>
      </c>
      <c r="F177" s="259" t="s">
        <v>276</v>
      </c>
      <c r="G177" s="260" t="s">
        <v>124</v>
      </c>
      <c r="H177" s="261">
        <v>18.15</v>
      </c>
      <c r="I177" s="262"/>
      <c r="J177" s="263">
        <f>ROUND(I177*H177,2)</f>
        <v>0</v>
      </c>
      <c r="K177" s="259" t="s">
        <v>19</v>
      </c>
      <c r="L177" s="264"/>
      <c r="M177" s="265" t="s">
        <v>19</v>
      </c>
      <c r="N177" s="266" t="s">
        <v>43</v>
      </c>
      <c r="O177" s="86"/>
      <c r="P177" s="215">
        <f>O177*H177</f>
        <v>0</v>
      </c>
      <c r="Q177" s="215">
        <v>0.00016</v>
      </c>
      <c r="R177" s="215">
        <f>Q177*H177</f>
        <v>0.002904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253</v>
      </c>
      <c r="AT177" s="217" t="s">
        <v>250</v>
      </c>
      <c r="AU177" s="217" t="s">
        <v>82</v>
      </c>
      <c r="AY177" s="19" t="s">
        <v>118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229</v>
      </c>
      <c r="BM177" s="217" t="s">
        <v>277</v>
      </c>
    </row>
    <row r="178" spans="1:51" s="14" customFormat="1" ht="12">
      <c r="A178" s="14"/>
      <c r="B178" s="235"/>
      <c r="C178" s="236"/>
      <c r="D178" s="226" t="s">
        <v>130</v>
      </c>
      <c r="E178" s="236"/>
      <c r="F178" s="238" t="s">
        <v>278</v>
      </c>
      <c r="G178" s="236"/>
      <c r="H178" s="239">
        <v>18.15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130</v>
      </c>
      <c r="AU178" s="245" t="s">
        <v>82</v>
      </c>
      <c r="AV178" s="14" t="s">
        <v>82</v>
      </c>
      <c r="AW178" s="14" t="s">
        <v>4</v>
      </c>
      <c r="AX178" s="14" t="s">
        <v>80</v>
      </c>
      <c r="AY178" s="245" t="s">
        <v>118</v>
      </c>
    </row>
    <row r="179" spans="1:65" s="2" customFormat="1" ht="24.15" customHeight="1">
      <c r="A179" s="40"/>
      <c r="B179" s="41"/>
      <c r="C179" s="206" t="s">
        <v>279</v>
      </c>
      <c r="D179" s="206" t="s">
        <v>121</v>
      </c>
      <c r="E179" s="207" t="s">
        <v>280</v>
      </c>
      <c r="F179" s="208" t="s">
        <v>281</v>
      </c>
      <c r="G179" s="209" t="s">
        <v>193</v>
      </c>
      <c r="H179" s="210">
        <v>6.702</v>
      </c>
      <c r="I179" s="211"/>
      <c r="J179" s="212">
        <f>ROUND(I179*H179,2)</f>
        <v>0</v>
      </c>
      <c r="K179" s="208" t="s">
        <v>125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229</v>
      </c>
      <c r="AT179" s="217" t="s">
        <v>121</v>
      </c>
      <c r="AU179" s="217" t="s">
        <v>82</v>
      </c>
      <c r="AY179" s="19" t="s">
        <v>118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229</v>
      </c>
      <c r="BM179" s="217" t="s">
        <v>282</v>
      </c>
    </row>
    <row r="180" spans="1:47" s="2" customFormat="1" ht="12">
      <c r="A180" s="40"/>
      <c r="B180" s="41"/>
      <c r="C180" s="42"/>
      <c r="D180" s="219" t="s">
        <v>128</v>
      </c>
      <c r="E180" s="42"/>
      <c r="F180" s="220" t="s">
        <v>283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128</v>
      </c>
      <c r="AU180" s="19" t="s">
        <v>82</v>
      </c>
    </row>
    <row r="181" spans="1:63" s="12" customFormat="1" ht="22.8" customHeight="1">
      <c r="A181" s="12"/>
      <c r="B181" s="190"/>
      <c r="C181" s="191"/>
      <c r="D181" s="192" t="s">
        <v>71</v>
      </c>
      <c r="E181" s="204" t="s">
        <v>284</v>
      </c>
      <c r="F181" s="204" t="s">
        <v>285</v>
      </c>
      <c r="G181" s="191"/>
      <c r="H181" s="191"/>
      <c r="I181" s="194"/>
      <c r="J181" s="205">
        <f>BK181</f>
        <v>0</v>
      </c>
      <c r="K181" s="191"/>
      <c r="L181" s="196"/>
      <c r="M181" s="197"/>
      <c r="N181" s="198"/>
      <c r="O181" s="198"/>
      <c r="P181" s="199">
        <f>SUM(P182:P196)</f>
        <v>0</v>
      </c>
      <c r="Q181" s="198"/>
      <c r="R181" s="199">
        <f>SUM(R182:R196)</f>
        <v>0</v>
      </c>
      <c r="S181" s="198"/>
      <c r="T181" s="200">
        <f>SUM(T182:T196)</f>
        <v>0.194235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1" t="s">
        <v>82</v>
      </c>
      <c r="AT181" s="202" t="s">
        <v>71</v>
      </c>
      <c r="AU181" s="202" t="s">
        <v>80</v>
      </c>
      <c r="AY181" s="201" t="s">
        <v>118</v>
      </c>
      <c r="BK181" s="203">
        <f>SUM(BK182:BK196)</f>
        <v>0</v>
      </c>
    </row>
    <row r="182" spans="1:65" s="2" customFormat="1" ht="16.5" customHeight="1">
      <c r="A182" s="40"/>
      <c r="B182" s="41"/>
      <c r="C182" s="206" t="s">
        <v>286</v>
      </c>
      <c r="D182" s="206" t="s">
        <v>121</v>
      </c>
      <c r="E182" s="207" t="s">
        <v>287</v>
      </c>
      <c r="F182" s="208" t="s">
        <v>288</v>
      </c>
      <c r="G182" s="209" t="s">
        <v>142</v>
      </c>
      <c r="H182" s="210">
        <v>69.306</v>
      </c>
      <c r="I182" s="211"/>
      <c r="J182" s="212">
        <f>ROUND(I182*H182,2)</f>
        <v>0</v>
      </c>
      <c r="K182" s="208" t="s">
        <v>125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</v>
      </c>
      <c r="R182" s="215">
        <f>Q182*H182</f>
        <v>0</v>
      </c>
      <c r="S182" s="215">
        <v>0.0025</v>
      </c>
      <c r="T182" s="216">
        <f>S182*H182</f>
        <v>0.173265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229</v>
      </c>
      <c r="AT182" s="217" t="s">
        <v>121</v>
      </c>
      <c r="AU182" s="217" t="s">
        <v>82</v>
      </c>
      <c r="AY182" s="19" t="s">
        <v>118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229</v>
      </c>
      <c r="BM182" s="217" t="s">
        <v>289</v>
      </c>
    </row>
    <row r="183" spans="1:47" s="2" customFormat="1" ht="12">
      <c r="A183" s="40"/>
      <c r="B183" s="41"/>
      <c r="C183" s="42"/>
      <c r="D183" s="219" t="s">
        <v>128</v>
      </c>
      <c r="E183" s="42"/>
      <c r="F183" s="220" t="s">
        <v>290</v>
      </c>
      <c r="G183" s="42"/>
      <c r="H183" s="42"/>
      <c r="I183" s="221"/>
      <c r="J183" s="42"/>
      <c r="K183" s="42"/>
      <c r="L183" s="46"/>
      <c r="M183" s="222"/>
      <c r="N183" s="223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128</v>
      </c>
      <c r="AU183" s="19" t="s">
        <v>82</v>
      </c>
    </row>
    <row r="184" spans="1:51" s="14" customFormat="1" ht="12">
      <c r="A184" s="14"/>
      <c r="B184" s="235"/>
      <c r="C184" s="236"/>
      <c r="D184" s="226" t="s">
        <v>130</v>
      </c>
      <c r="E184" s="237" t="s">
        <v>19</v>
      </c>
      <c r="F184" s="238" t="s">
        <v>291</v>
      </c>
      <c r="G184" s="236"/>
      <c r="H184" s="239">
        <v>6.3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130</v>
      </c>
      <c r="AU184" s="245" t="s">
        <v>82</v>
      </c>
      <c r="AV184" s="14" t="s">
        <v>82</v>
      </c>
      <c r="AW184" s="14" t="s">
        <v>33</v>
      </c>
      <c r="AX184" s="14" t="s">
        <v>72</v>
      </c>
      <c r="AY184" s="245" t="s">
        <v>118</v>
      </c>
    </row>
    <row r="185" spans="1:51" s="14" customFormat="1" ht="12">
      <c r="A185" s="14"/>
      <c r="B185" s="235"/>
      <c r="C185" s="236"/>
      <c r="D185" s="226" t="s">
        <v>130</v>
      </c>
      <c r="E185" s="237" t="s">
        <v>19</v>
      </c>
      <c r="F185" s="238" t="s">
        <v>154</v>
      </c>
      <c r="G185" s="236"/>
      <c r="H185" s="239">
        <v>0.08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5" t="s">
        <v>130</v>
      </c>
      <c r="AU185" s="245" t="s">
        <v>82</v>
      </c>
      <c r="AV185" s="14" t="s">
        <v>82</v>
      </c>
      <c r="AW185" s="14" t="s">
        <v>33</v>
      </c>
      <c r="AX185" s="14" t="s">
        <v>72</v>
      </c>
      <c r="AY185" s="245" t="s">
        <v>118</v>
      </c>
    </row>
    <row r="186" spans="1:51" s="14" customFormat="1" ht="12">
      <c r="A186" s="14"/>
      <c r="B186" s="235"/>
      <c r="C186" s="236"/>
      <c r="D186" s="226" t="s">
        <v>130</v>
      </c>
      <c r="E186" s="237" t="s">
        <v>19</v>
      </c>
      <c r="F186" s="238" t="s">
        <v>292</v>
      </c>
      <c r="G186" s="236"/>
      <c r="H186" s="239">
        <v>2.42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130</v>
      </c>
      <c r="AU186" s="245" t="s">
        <v>82</v>
      </c>
      <c r="AV186" s="14" t="s">
        <v>82</v>
      </c>
      <c r="AW186" s="14" t="s">
        <v>33</v>
      </c>
      <c r="AX186" s="14" t="s">
        <v>72</v>
      </c>
      <c r="AY186" s="245" t="s">
        <v>118</v>
      </c>
    </row>
    <row r="187" spans="1:51" s="14" customFormat="1" ht="12">
      <c r="A187" s="14"/>
      <c r="B187" s="235"/>
      <c r="C187" s="236"/>
      <c r="D187" s="226" t="s">
        <v>130</v>
      </c>
      <c r="E187" s="237" t="s">
        <v>19</v>
      </c>
      <c r="F187" s="238" t="s">
        <v>154</v>
      </c>
      <c r="G187" s="236"/>
      <c r="H187" s="239">
        <v>0.08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130</v>
      </c>
      <c r="AU187" s="245" t="s">
        <v>82</v>
      </c>
      <c r="AV187" s="14" t="s">
        <v>82</v>
      </c>
      <c r="AW187" s="14" t="s">
        <v>33</v>
      </c>
      <c r="AX187" s="14" t="s">
        <v>72</v>
      </c>
      <c r="AY187" s="245" t="s">
        <v>118</v>
      </c>
    </row>
    <row r="188" spans="1:51" s="14" customFormat="1" ht="12">
      <c r="A188" s="14"/>
      <c r="B188" s="235"/>
      <c r="C188" s="236"/>
      <c r="D188" s="226" t="s">
        <v>130</v>
      </c>
      <c r="E188" s="237" t="s">
        <v>19</v>
      </c>
      <c r="F188" s="238" t="s">
        <v>293</v>
      </c>
      <c r="G188" s="236"/>
      <c r="H188" s="239">
        <v>60.6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5" t="s">
        <v>130</v>
      </c>
      <c r="AU188" s="245" t="s">
        <v>82</v>
      </c>
      <c r="AV188" s="14" t="s">
        <v>82</v>
      </c>
      <c r="AW188" s="14" t="s">
        <v>33</v>
      </c>
      <c r="AX188" s="14" t="s">
        <v>72</v>
      </c>
      <c r="AY188" s="245" t="s">
        <v>118</v>
      </c>
    </row>
    <row r="189" spans="1:51" s="14" customFormat="1" ht="12">
      <c r="A189" s="14"/>
      <c r="B189" s="235"/>
      <c r="C189" s="236"/>
      <c r="D189" s="226" t="s">
        <v>130</v>
      </c>
      <c r="E189" s="237" t="s">
        <v>19</v>
      </c>
      <c r="F189" s="238" t="s">
        <v>154</v>
      </c>
      <c r="G189" s="236"/>
      <c r="H189" s="239">
        <v>0.08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130</v>
      </c>
      <c r="AU189" s="245" t="s">
        <v>82</v>
      </c>
      <c r="AV189" s="14" t="s">
        <v>82</v>
      </c>
      <c r="AW189" s="14" t="s">
        <v>33</v>
      </c>
      <c r="AX189" s="14" t="s">
        <v>72</v>
      </c>
      <c r="AY189" s="245" t="s">
        <v>118</v>
      </c>
    </row>
    <row r="190" spans="1:51" s="14" customFormat="1" ht="12">
      <c r="A190" s="14"/>
      <c r="B190" s="235"/>
      <c r="C190" s="236"/>
      <c r="D190" s="226" t="s">
        <v>130</v>
      </c>
      <c r="E190" s="237" t="s">
        <v>19</v>
      </c>
      <c r="F190" s="238" t="s">
        <v>294</v>
      </c>
      <c r="G190" s="236"/>
      <c r="H190" s="239">
        <v>0.508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130</v>
      </c>
      <c r="AU190" s="245" t="s">
        <v>82</v>
      </c>
      <c r="AV190" s="14" t="s">
        <v>82</v>
      </c>
      <c r="AW190" s="14" t="s">
        <v>33</v>
      </c>
      <c r="AX190" s="14" t="s">
        <v>72</v>
      </c>
      <c r="AY190" s="245" t="s">
        <v>118</v>
      </c>
    </row>
    <row r="191" spans="1:51" s="14" customFormat="1" ht="12">
      <c r="A191" s="14"/>
      <c r="B191" s="235"/>
      <c r="C191" s="236"/>
      <c r="D191" s="226" t="s">
        <v>130</v>
      </c>
      <c r="E191" s="237" t="s">
        <v>19</v>
      </c>
      <c r="F191" s="238" t="s">
        <v>295</v>
      </c>
      <c r="G191" s="236"/>
      <c r="H191" s="239">
        <v>-0.16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5" t="s">
        <v>130</v>
      </c>
      <c r="AU191" s="245" t="s">
        <v>82</v>
      </c>
      <c r="AV191" s="14" t="s">
        <v>82</v>
      </c>
      <c r="AW191" s="14" t="s">
        <v>33</v>
      </c>
      <c r="AX191" s="14" t="s">
        <v>72</v>
      </c>
      <c r="AY191" s="245" t="s">
        <v>118</v>
      </c>
    </row>
    <row r="192" spans="1:51" s="14" customFormat="1" ht="12">
      <c r="A192" s="14"/>
      <c r="B192" s="235"/>
      <c r="C192" s="236"/>
      <c r="D192" s="226" t="s">
        <v>130</v>
      </c>
      <c r="E192" s="237" t="s">
        <v>19</v>
      </c>
      <c r="F192" s="238" t="s">
        <v>296</v>
      </c>
      <c r="G192" s="236"/>
      <c r="H192" s="239">
        <v>-0.602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5" t="s">
        <v>130</v>
      </c>
      <c r="AU192" s="245" t="s">
        <v>82</v>
      </c>
      <c r="AV192" s="14" t="s">
        <v>82</v>
      </c>
      <c r="AW192" s="14" t="s">
        <v>33</v>
      </c>
      <c r="AX192" s="14" t="s">
        <v>72</v>
      </c>
      <c r="AY192" s="245" t="s">
        <v>118</v>
      </c>
    </row>
    <row r="193" spans="1:51" s="15" customFormat="1" ht="12">
      <c r="A193" s="15"/>
      <c r="B193" s="246"/>
      <c r="C193" s="247"/>
      <c r="D193" s="226" t="s">
        <v>130</v>
      </c>
      <c r="E193" s="248" t="s">
        <v>19</v>
      </c>
      <c r="F193" s="249" t="s">
        <v>165</v>
      </c>
      <c r="G193" s="247"/>
      <c r="H193" s="250">
        <v>69.306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56" t="s">
        <v>130</v>
      </c>
      <c r="AU193" s="256" t="s">
        <v>82</v>
      </c>
      <c r="AV193" s="15" t="s">
        <v>126</v>
      </c>
      <c r="AW193" s="15" t="s">
        <v>33</v>
      </c>
      <c r="AX193" s="15" t="s">
        <v>80</v>
      </c>
      <c r="AY193" s="256" t="s">
        <v>118</v>
      </c>
    </row>
    <row r="194" spans="1:65" s="2" customFormat="1" ht="16.5" customHeight="1">
      <c r="A194" s="40"/>
      <c r="B194" s="41"/>
      <c r="C194" s="206" t="s">
        <v>297</v>
      </c>
      <c r="D194" s="206" t="s">
        <v>121</v>
      </c>
      <c r="E194" s="207" t="s">
        <v>298</v>
      </c>
      <c r="F194" s="208" t="s">
        <v>299</v>
      </c>
      <c r="G194" s="209" t="s">
        <v>124</v>
      </c>
      <c r="H194" s="210">
        <v>69.9</v>
      </c>
      <c r="I194" s="211"/>
      <c r="J194" s="212">
        <f>ROUND(I194*H194,2)</f>
        <v>0</v>
      </c>
      <c r="K194" s="208" t="s">
        <v>125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0.0003</v>
      </c>
      <c r="T194" s="216">
        <f>S194*H194</f>
        <v>0.02097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229</v>
      </c>
      <c r="AT194" s="217" t="s">
        <v>121</v>
      </c>
      <c r="AU194" s="217" t="s">
        <v>82</v>
      </c>
      <c r="AY194" s="19" t="s">
        <v>118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229</v>
      </c>
      <c r="BM194" s="217" t="s">
        <v>300</v>
      </c>
    </row>
    <row r="195" spans="1:47" s="2" customFormat="1" ht="12">
      <c r="A195" s="40"/>
      <c r="B195" s="41"/>
      <c r="C195" s="42"/>
      <c r="D195" s="219" t="s">
        <v>128</v>
      </c>
      <c r="E195" s="42"/>
      <c r="F195" s="220" t="s">
        <v>301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128</v>
      </c>
      <c r="AU195" s="19" t="s">
        <v>82</v>
      </c>
    </row>
    <row r="196" spans="1:51" s="14" customFormat="1" ht="12">
      <c r="A196" s="14"/>
      <c r="B196" s="235"/>
      <c r="C196" s="236"/>
      <c r="D196" s="226" t="s">
        <v>130</v>
      </c>
      <c r="E196" s="237" t="s">
        <v>19</v>
      </c>
      <c r="F196" s="238" t="s">
        <v>302</v>
      </c>
      <c r="G196" s="236"/>
      <c r="H196" s="239">
        <v>69.9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5" t="s">
        <v>130</v>
      </c>
      <c r="AU196" s="245" t="s">
        <v>82</v>
      </c>
      <c r="AV196" s="14" t="s">
        <v>82</v>
      </c>
      <c r="AW196" s="14" t="s">
        <v>33</v>
      </c>
      <c r="AX196" s="14" t="s">
        <v>80</v>
      </c>
      <c r="AY196" s="245" t="s">
        <v>118</v>
      </c>
    </row>
    <row r="197" spans="1:63" s="12" customFormat="1" ht="22.8" customHeight="1">
      <c r="A197" s="12"/>
      <c r="B197" s="190"/>
      <c r="C197" s="191"/>
      <c r="D197" s="192" t="s">
        <v>71</v>
      </c>
      <c r="E197" s="204" t="s">
        <v>303</v>
      </c>
      <c r="F197" s="204" t="s">
        <v>304</v>
      </c>
      <c r="G197" s="191"/>
      <c r="H197" s="191"/>
      <c r="I197" s="194"/>
      <c r="J197" s="205">
        <f>BK197</f>
        <v>0</v>
      </c>
      <c r="K197" s="191"/>
      <c r="L197" s="196"/>
      <c r="M197" s="197"/>
      <c r="N197" s="198"/>
      <c r="O197" s="198"/>
      <c r="P197" s="199">
        <f>SUM(P198:P208)</f>
        <v>0</v>
      </c>
      <c r="Q197" s="198"/>
      <c r="R197" s="199">
        <f>SUM(R198:R208)</f>
        <v>0.0015011199999999999</v>
      </c>
      <c r="S197" s="198"/>
      <c r="T197" s="200">
        <f>SUM(T198:T208)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1" t="s">
        <v>82</v>
      </c>
      <c r="AT197" s="202" t="s">
        <v>71</v>
      </c>
      <c r="AU197" s="202" t="s">
        <v>80</v>
      </c>
      <c r="AY197" s="201" t="s">
        <v>118</v>
      </c>
      <c r="BK197" s="203">
        <f>SUM(BK198:BK208)</f>
        <v>0</v>
      </c>
    </row>
    <row r="198" spans="1:65" s="2" customFormat="1" ht="16.5" customHeight="1">
      <c r="A198" s="40"/>
      <c r="B198" s="41"/>
      <c r="C198" s="206" t="s">
        <v>305</v>
      </c>
      <c r="D198" s="206" t="s">
        <v>121</v>
      </c>
      <c r="E198" s="207" t="s">
        <v>306</v>
      </c>
      <c r="F198" s="208" t="s">
        <v>307</v>
      </c>
      <c r="G198" s="209" t="s">
        <v>142</v>
      </c>
      <c r="H198" s="210">
        <v>4.691</v>
      </c>
      <c r="I198" s="211"/>
      <c r="J198" s="212">
        <f>ROUND(I198*H198,2)</f>
        <v>0</v>
      </c>
      <c r="K198" s="208" t="s">
        <v>125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6E-05</v>
      </c>
      <c r="R198" s="215">
        <f>Q198*H198</f>
        <v>0.00028146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229</v>
      </c>
      <c r="AT198" s="217" t="s">
        <v>121</v>
      </c>
      <c r="AU198" s="217" t="s">
        <v>82</v>
      </c>
      <c r="AY198" s="19" t="s">
        <v>118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229</v>
      </c>
      <c r="BM198" s="217" t="s">
        <v>308</v>
      </c>
    </row>
    <row r="199" spans="1:47" s="2" customFormat="1" ht="12">
      <c r="A199" s="40"/>
      <c r="B199" s="41"/>
      <c r="C199" s="42"/>
      <c r="D199" s="219" t="s">
        <v>128</v>
      </c>
      <c r="E199" s="42"/>
      <c r="F199" s="220" t="s">
        <v>309</v>
      </c>
      <c r="G199" s="42"/>
      <c r="H199" s="42"/>
      <c r="I199" s="221"/>
      <c r="J199" s="42"/>
      <c r="K199" s="42"/>
      <c r="L199" s="46"/>
      <c r="M199" s="222"/>
      <c r="N199" s="223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128</v>
      </c>
      <c r="AU199" s="19" t="s">
        <v>82</v>
      </c>
    </row>
    <row r="200" spans="1:51" s="13" customFormat="1" ht="12">
      <c r="A200" s="13"/>
      <c r="B200" s="224"/>
      <c r="C200" s="225"/>
      <c r="D200" s="226" t="s">
        <v>130</v>
      </c>
      <c r="E200" s="227" t="s">
        <v>19</v>
      </c>
      <c r="F200" s="228" t="s">
        <v>310</v>
      </c>
      <c r="G200" s="225"/>
      <c r="H200" s="227" t="s">
        <v>19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130</v>
      </c>
      <c r="AU200" s="234" t="s">
        <v>82</v>
      </c>
      <c r="AV200" s="13" t="s">
        <v>80</v>
      </c>
      <c r="AW200" s="13" t="s">
        <v>33</v>
      </c>
      <c r="AX200" s="13" t="s">
        <v>72</v>
      </c>
      <c r="AY200" s="234" t="s">
        <v>118</v>
      </c>
    </row>
    <row r="201" spans="1:51" s="14" customFormat="1" ht="12">
      <c r="A201" s="14"/>
      <c r="B201" s="235"/>
      <c r="C201" s="236"/>
      <c r="D201" s="226" t="s">
        <v>130</v>
      </c>
      <c r="E201" s="237" t="s">
        <v>19</v>
      </c>
      <c r="F201" s="238" t="s">
        <v>311</v>
      </c>
      <c r="G201" s="236"/>
      <c r="H201" s="239">
        <v>0.48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130</v>
      </c>
      <c r="AU201" s="245" t="s">
        <v>82</v>
      </c>
      <c r="AV201" s="14" t="s">
        <v>82</v>
      </c>
      <c r="AW201" s="14" t="s">
        <v>33</v>
      </c>
      <c r="AX201" s="14" t="s">
        <v>72</v>
      </c>
      <c r="AY201" s="245" t="s">
        <v>118</v>
      </c>
    </row>
    <row r="202" spans="1:51" s="14" customFormat="1" ht="12">
      <c r="A202" s="14"/>
      <c r="B202" s="235"/>
      <c r="C202" s="236"/>
      <c r="D202" s="226" t="s">
        <v>130</v>
      </c>
      <c r="E202" s="237" t="s">
        <v>19</v>
      </c>
      <c r="F202" s="238" t="s">
        <v>312</v>
      </c>
      <c r="G202" s="236"/>
      <c r="H202" s="239">
        <v>4.211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130</v>
      </c>
      <c r="AU202" s="245" t="s">
        <v>82</v>
      </c>
      <c r="AV202" s="14" t="s">
        <v>82</v>
      </c>
      <c r="AW202" s="14" t="s">
        <v>33</v>
      </c>
      <c r="AX202" s="14" t="s">
        <v>72</v>
      </c>
      <c r="AY202" s="245" t="s">
        <v>118</v>
      </c>
    </row>
    <row r="203" spans="1:51" s="15" customFormat="1" ht="12">
      <c r="A203" s="15"/>
      <c r="B203" s="246"/>
      <c r="C203" s="247"/>
      <c r="D203" s="226" t="s">
        <v>130</v>
      </c>
      <c r="E203" s="248" t="s">
        <v>19</v>
      </c>
      <c r="F203" s="249" t="s">
        <v>165</v>
      </c>
      <c r="G203" s="247"/>
      <c r="H203" s="250">
        <v>4.691000000000001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6" t="s">
        <v>130</v>
      </c>
      <c r="AU203" s="256" t="s">
        <v>82</v>
      </c>
      <c r="AV203" s="15" t="s">
        <v>126</v>
      </c>
      <c r="AW203" s="15" t="s">
        <v>33</v>
      </c>
      <c r="AX203" s="15" t="s">
        <v>80</v>
      </c>
      <c r="AY203" s="256" t="s">
        <v>118</v>
      </c>
    </row>
    <row r="204" spans="1:65" s="2" customFormat="1" ht="16.5" customHeight="1">
      <c r="A204" s="40"/>
      <c r="B204" s="41"/>
      <c r="C204" s="206" t="s">
        <v>313</v>
      </c>
      <c r="D204" s="206" t="s">
        <v>121</v>
      </c>
      <c r="E204" s="207" t="s">
        <v>314</v>
      </c>
      <c r="F204" s="208" t="s">
        <v>315</v>
      </c>
      <c r="G204" s="209" t="s">
        <v>142</v>
      </c>
      <c r="H204" s="210">
        <v>4.691</v>
      </c>
      <c r="I204" s="211"/>
      <c r="J204" s="212">
        <f>ROUND(I204*H204,2)</f>
        <v>0</v>
      </c>
      <c r="K204" s="208" t="s">
        <v>125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0.00014</v>
      </c>
      <c r="R204" s="215">
        <f>Q204*H204</f>
        <v>0.00065674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229</v>
      </c>
      <c r="AT204" s="217" t="s">
        <v>121</v>
      </c>
      <c r="AU204" s="217" t="s">
        <v>82</v>
      </c>
      <c r="AY204" s="19" t="s">
        <v>118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229</v>
      </c>
      <c r="BM204" s="217" t="s">
        <v>316</v>
      </c>
    </row>
    <row r="205" spans="1:47" s="2" customFormat="1" ht="12">
      <c r="A205" s="40"/>
      <c r="B205" s="41"/>
      <c r="C205" s="42"/>
      <c r="D205" s="219" t="s">
        <v>128</v>
      </c>
      <c r="E205" s="42"/>
      <c r="F205" s="220" t="s">
        <v>317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128</v>
      </c>
      <c r="AU205" s="19" t="s">
        <v>82</v>
      </c>
    </row>
    <row r="206" spans="1:65" s="2" customFormat="1" ht="16.5" customHeight="1">
      <c r="A206" s="40"/>
      <c r="B206" s="41"/>
      <c r="C206" s="206" t="s">
        <v>318</v>
      </c>
      <c r="D206" s="206" t="s">
        <v>121</v>
      </c>
      <c r="E206" s="207" t="s">
        <v>319</v>
      </c>
      <c r="F206" s="208" t="s">
        <v>320</v>
      </c>
      <c r="G206" s="209" t="s">
        <v>142</v>
      </c>
      <c r="H206" s="210">
        <v>4.691</v>
      </c>
      <c r="I206" s="211"/>
      <c r="J206" s="212">
        <f>ROUND(I206*H206,2)</f>
        <v>0</v>
      </c>
      <c r="K206" s="208" t="s">
        <v>125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0.00012</v>
      </c>
      <c r="R206" s="215">
        <f>Q206*H206</f>
        <v>0.00056292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229</v>
      </c>
      <c r="AT206" s="217" t="s">
        <v>121</v>
      </c>
      <c r="AU206" s="217" t="s">
        <v>82</v>
      </c>
      <c r="AY206" s="19" t="s">
        <v>118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229</v>
      </c>
      <c r="BM206" s="217" t="s">
        <v>321</v>
      </c>
    </row>
    <row r="207" spans="1:47" s="2" customFormat="1" ht="12">
      <c r="A207" s="40"/>
      <c r="B207" s="41"/>
      <c r="C207" s="42"/>
      <c r="D207" s="219" t="s">
        <v>128</v>
      </c>
      <c r="E207" s="42"/>
      <c r="F207" s="220" t="s">
        <v>322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128</v>
      </c>
      <c r="AU207" s="19" t="s">
        <v>82</v>
      </c>
    </row>
    <row r="208" spans="1:65" s="2" customFormat="1" ht="16.5" customHeight="1">
      <c r="A208" s="40"/>
      <c r="B208" s="41"/>
      <c r="C208" s="206" t="s">
        <v>323</v>
      </c>
      <c r="D208" s="206" t="s">
        <v>121</v>
      </c>
      <c r="E208" s="207" t="s">
        <v>324</v>
      </c>
      <c r="F208" s="208" t="s">
        <v>325</v>
      </c>
      <c r="G208" s="209" t="s">
        <v>124</v>
      </c>
      <c r="H208" s="210">
        <v>152.58</v>
      </c>
      <c r="I208" s="211"/>
      <c r="J208" s="212">
        <f>ROUND(I208*H208,2)</f>
        <v>0</v>
      </c>
      <c r="K208" s="208" t="s">
        <v>19</v>
      </c>
      <c r="L208" s="46"/>
      <c r="M208" s="213" t="s">
        <v>19</v>
      </c>
      <c r="N208" s="214" t="s">
        <v>43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229</v>
      </c>
      <c r="AT208" s="217" t="s">
        <v>121</v>
      </c>
      <c r="AU208" s="217" t="s">
        <v>82</v>
      </c>
      <c r="AY208" s="19" t="s">
        <v>118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80</v>
      </c>
      <c r="BK208" s="218">
        <f>ROUND(I208*H208,2)</f>
        <v>0</v>
      </c>
      <c r="BL208" s="19" t="s">
        <v>229</v>
      </c>
      <c r="BM208" s="217" t="s">
        <v>326</v>
      </c>
    </row>
    <row r="209" spans="1:63" s="12" customFormat="1" ht="25.9" customHeight="1">
      <c r="A209" s="12"/>
      <c r="B209" s="190"/>
      <c r="C209" s="191"/>
      <c r="D209" s="192" t="s">
        <v>71</v>
      </c>
      <c r="E209" s="193" t="s">
        <v>327</v>
      </c>
      <c r="F209" s="193" t="s">
        <v>328</v>
      </c>
      <c r="G209" s="191"/>
      <c r="H209" s="191"/>
      <c r="I209" s="194"/>
      <c r="J209" s="195">
        <f>BK209</f>
        <v>0</v>
      </c>
      <c r="K209" s="191"/>
      <c r="L209" s="196"/>
      <c r="M209" s="197"/>
      <c r="N209" s="198"/>
      <c r="O209" s="198"/>
      <c r="P209" s="199">
        <f>P210</f>
        <v>0</v>
      </c>
      <c r="Q209" s="198"/>
      <c r="R209" s="199">
        <f>R210</f>
        <v>0</v>
      </c>
      <c r="S209" s="198"/>
      <c r="T209" s="200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1" t="s">
        <v>172</v>
      </c>
      <c r="AT209" s="202" t="s">
        <v>71</v>
      </c>
      <c r="AU209" s="202" t="s">
        <v>72</v>
      </c>
      <c r="AY209" s="201" t="s">
        <v>118</v>
      </c>
      <c r="BK209" s="203">
        <f>BK210</f>
        <v>0</v>
      </c>
    </row>
    <row r="210" spans="1:65" s="2" customFormat="1" ht="16.5" customHeight="1">
      <c r="A210" s="40"/>
      <c r="B210" s="41"/>
      <c r="C210" s="206" t="s">
        <v>329</v>
      </c>
      <c r="D210" s="206" t="s">
        <v>121</v>
      </c>
      <c r="E210" s="207" t="s">
        <v>330</v>
      </c>
      <c r="F210" s="208" t="s">
        <v>328</v>
      </c>
      <c r="G210" s="209" t="s">
        <v>331</v>
      </c>
      <c r="H210" s="268"/>
      <c r="I210" s="211"/>
      <c r="J210" s="212">
        <f>ROUND(I210*H210,2)</f>
        <v>0</v>
      </c>
      <c r="K210" s="208" t="s">
        <v>19</v>
      </c>
      <c r="L210" s="46"/>
      <c r="M210" s="269" t="s">
        <v>19</v>
      </c>
      <c r="N210" s="270" t="s">
        <v>43</v>
      </c>
      <c r="O210" s="271"/>
      <c r="P210" s="272">
        <f>O210*H210</f>
        <v>0</v>
      </c>
      <c r="Q210" s="272">
        <v>0</v>
      </c>
      <c r="R210" s="272">
        <f>Q210*H210</f>
        <v>0</v>
      </c>
      <c r="S210" s="272">
        <v>0</v>
      </c>
      <c r="T210" s="273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126</v>
      </c>
      <c r="AT210" s="217" t="s">
        <v>121</v>
      </c>
      <c r="AU210" s="217" t="s">
        <v>80</v>
      </c>
      <c r="AY210" s="19" t="s">
        <v>118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126</v>
      </c>
      <c r="BM210" s="217" t="s">
        <v>332</v>
      </c>
    </row>
    <row r="211" spans="1:31" s="2" customFormat="1" ht="6.95" customHeight="1">
      <c r="A211" s="40"/>
      <c r="B211" s="61"/>
      <c r="C211" s="62"/>
      <c r="D211" s="62"/>
      <c r="E211" s="62"/>
      <c r="F211" s="62"/>
      <c r="G211" s="62"/>
      <c r="H211" s="62"/>
      <c r="I211" s="62"/>
      <c r="J211" s="62"/>
      <c r="K211" s="62"/>
      <c r="L211" s="46"/>
      <c r="M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</row>
  </sheetData>
  <sheetProtection password="80EB" sheet="1" objects="1" scenarios="1" formatColumns="0" formatRows="0" autoFilter="0"/>
  <autoFilter ref="C88:K210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619995001"/>
    <hyperlink ref="F99" r:id="rId2" display="https://podminky.urs.cz/item/CS_URS_2024_01/965081213"/>
    <hyperlink ref="F123" r:id="rId3" display="https://podminky.urs.cz/item/CS_URS_2024_01/965081611"/>
    <hyperlink ref="F128" r:id="rId4" display="https://podminky.urs.cz/item/CS_URS_2024_01/965046111"/>
    <hyperlink ref="F131" r:id="rId5" display="https://podminky.urs.cz/item/CS_URS_2024_01/965046119"/>
    <hyperlink ref="F134" r:id="rId6" display="https://podminky.urs.cz/item/CS_URS_2024_01/952901111"/>
    <hyperlink ref="F137" r:id="rId7" display="https://podminky.urs.cz/item/CS_URS_2024_01/997002611"/>
    <hyperlink ref="F139" r:id="rId8" display="https://podminky.urs.cz/item/CS_URS_2024_01/997013211"/>
    <hyperlink ref="F141" r:id="rId9" display="https://podminky.urs.cz/item/CS_URS_2024_01/997013501"/>
    <hyperlink ref="F143" r:id="rId10" display="https://podminky.urs.cz/item/CS_URS_2024_01/997013509"/>
    <hyperlink ref="F146" r:id="rId11" display="https://podminky.urs.cz/item/CS_URS_2024_01/997013631"/>
    <hyperlink ref="F149" r:id="rId12" display="https://podminky.urs.cz/item/CS_URS_2024_01/998018001"/>
    <hyperlink ref="F153" r:id="rId13" display="https://podminky.urs.cz/item/CS_URS_2024_01/771111011"/>
    <hyperlink ref="F160" r:id="rId14" display="https://podminky.urs.cz/item/CS_URS_2024_01/771121011"/>
    <hyperlink ref="F162" r:id="rId15" display="https://podminky.urs.cz/item/CS_URS_2024_01/771151014"/>
    <hyperlink ref="F164" r:id="rId16" display="https://podminky.urs.cz/item/CS_URS_2024_01/771574416"/>
    <hyperlink ref="F169" r:id="rId17" display="https://podminky.urs.cz/item/CS_URS_2024_01/771474112"/>
    <hyperlink ref="F175" r:id="rId18" display="https://podminky.urs.cz/item/CS_URS_2024_01/771161021"/>
    <hyperlink ref="F180" r:id="rId19" display="https://podminky.urs.cz/item/CS_URS_2024_01/998771121"/>
    <hyperlink ref="F183" r:id="rId20" display="https://podminky.urs.cz/item/CS_URS_2024_01/776201811"/>
    <hyperlink ref="F195" r:id="rId21" display="https://podminky.urs.cz/item/CS_URS_2024_01/776410811"/>
    <hyperlink ref="F199" r:id="rId22" display="https://podminky.urs.cz/item/CS_URS_2024_01/783306801"/>
    <hyperlink ref="F205" r:id="rId23" display="https://podminky.urs.cz/item/CS_URS_2024_01/783315103"/>
    <hyperlink ref="F207" r:id="rId24" display="https://podminky.urs.cz/item/CS_URS_2024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86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MŠ Kosmonautů - výměna podlah spojovacích chodeb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87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333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1. 3. 2024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tr">
        <f>IF('Rekapitulace stavby'!AN16="","",'Rekapitulace stavby'!AN16)</f>
        <v/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tr">
        <f>IF('Rekapitulace stavby'!E17="","",'Rekapitulace stavby'!E17)</f>
        <v xml:space="preserve"> </v>
      </c>
      <c r="F21" s="40"/>
      <c r="G21" s="40"/>
      <c r="H21" s="40"/>
      <c r="I21" s="134" t="s">
        <v>28</v>
      </c>
      <c r="J21" s="138" t="str">
        <f>IF('Rekapitulace stavby'!AN17="","",'Rekapitulace stavby'!AN17)</f>
        <v/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ROUND((SUM(BE89:BE195)),2)</f>
        <v>0</v>
      </c>
      <c r="G33" s="40"/>
      <c r="H33" s="40"/>
      <c r="I33" s="150">
        <v>0.21</v>
      </c>
      <c r="J33" s="149">
        <f>ROUND(((SUM(BE89:BE195))*I33),2)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ROUND((SUM(BF89:BF195)),2)</f>
        <v>0</v>
      </c>
      <c r="G34" s="40"/>
      <c r="H34" s="40"/>
      <c r="I34" s="150">
        <v>0.12</v>
      </c>
      <c r="J34" s="149">
        <f>ROUND(((SUM(BF89:BF195))*I34),2)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ROUND((SUM(BG89:BG195)),2)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ROUND((SUM(BH89:BH195)),2)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ROUND((SUM(BI89:BI195)),2)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MŠ Kosmonautů - výměna podlah spojovacích chodeb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II. etapa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Sokolov, Kosmonautů 1881</v>
      </c>
      <c r="G52" s="42"/>
      <c r="H52" s="42"/>
      <c r="I52" s="34" t="s">
        <v>23</v>
      </c>
      <c r="J52" s="74" t="str">
        <f>IF(J12="","",J12)</f>
        <v>1. 3. 2024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Sokolov</v>
      </c>
      <c r="G54" s="42"/>
      <c r="H54" s="42"/>
      <c r="I54" s="34" t="s">
        <v>31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Michal Kubelka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90</v>
      </c>
      <c r="D57" s="164"/>
      <c r="E57" s="164"/>
      <c r="F57" s="164"/>
      <c r="G57" s="164"/>
      <c r="H57" s="164"/>
      <c r="I57" s="164"/>
      <c r="J57" s="165" t="s">
        <v>91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7"/>
      <c r="C60" s="168"/>
      <c r="D60" s="169" t="s">
        <v>93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94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95</v>
      </c>
      <c r="E62" s="176"/>
      <c r="F62" s="176"/>
      <c r="G62" s="176"/>
      <c r="H62" s="176"/>
      <c r="I62" s="176"/>
      <c r="J62" s="177">
        <f>J96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96</v>
      </c>
      <c r="E63" s="176"/>
      <c r="F63" s="176"/>
      <c r="G63" s="176"/>
      <c r="H63" s="176"/>
      <c r="I63" s="176"/>
      <c r="J63" s="177">
        <f>J126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97</v>
      </c>
      <c r="E64" s="176"/>
      <c r="F64" s="176"/>
      <c r="G64" s="176"/>
      <c r="H64" s="176"/>
      <c r="I64" s="176"/>
      <c r="J64" s="177">
        <f>J138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7"/>
      <c r="C65" s="168"/>
      <c r="D65" s="169" t="s">
        <v>98</v>
      </c>
      <c r="E65" s="170"/>
      <c r="F65" s="170"/>
      <c r="G65" s="170"/>
      <c r="H65" s="170"/>
      <c r="I65" s="170"/>
      <c r="J65" s="171">
        <f>J141</f>
        <v>0</v>
      </c>
      <c r="K65" s="168"/>
      <c r="L65" s="17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3"/>
      <c r="C66" s="174"/>
      <c r="D66" s="175" t="s">
        <v>99</v>
      </c>
      <c r="E66" s="176"/>
      <c r="F66" s="176"/>
      <c r="G66" s="176"/>
      <c r="H66" s="176"/>
      <c r="I66" s="176"/>
      <c r="J66" s="177">
        <f>J142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100</v>
      </c>
      <c r="E67" s="176"/>
      <c r="F67" s="176"/>
      <c r="G67" s="176"/>
      <c r="H67" s="176"/>
      <c r="I67" s="176"/>
      <c r="J67" s="177">
        <f>J172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101</v>
      </c>
      <c r="E68" s="176"/>
      <c r="F68" s="176"/>
      <c r="G68" s="176"/>
      <c r="H68" s="176"/>
      <c r="I68" s="176"/>
      <c r="J68" s="177">
        <f>J182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102</v>
      </c>
      <c r="E69" s="170"/>
      <c r="F69" s="170"/>
      <c r="G69" s="170"/>
      <c r="H69" s="170"/>
      <c r="I69" s="170"/>
      <c r="J69" s="171">
        <f>J194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103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MŠ Kosmonautů - výměna podlah spojovacích chodeb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87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71" t="str">
        <f>E9</f>
        <v>02 - II. etapa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Sokolov, Kosmonautů 1881</v>
      </c>
      <c r="G83" s="42"/>
      <c r="H83" s="42"/>
      <c r="I83" s="34" t="s">
        <v>23</v>
      </c>
      <c r="J83" s="74" t="str">
        <f>IF(J12="","",J12)</f>
        <v>1. 3. 2024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25</v>
      </c>
      <c r="D85" s="42"/>
      <c r="E85" s="42"/>
      <c r="F85" s="29" t="str">
        <f>E15</f>
        <v>Město Sokolov</v>
      </c>
      <c r="G85" s="42"/>
      <c r="H85" s="42"/>
      <c r="I85" s="34" t="s">
        <v>31</v>
      </c>
      <c r="J85" s="38" t="str">
        <f>E21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Michal Kubelka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104</v>
      </c>
      <c r="D88" s="182" t="s">
        <v>57</v>
      </c>
      <c r="E88" s="182" t="s">
        <v>53</v>
      </c>
      <c r="F88" s="182" t="s">
        <v>54</v>
      </c>
      <c r="G88" s="182" t="s">
        <v>105</v>
      </c>
      <c r="H88" s="182" t="s">
        <v>106</v>
      </c>
      <c r="I88" s="182" t="s">
        <v>107</v>
      </c>
      <c r="J88" s="182" t="s">
        <v>91</v>
      </c>
      <c r="K88" s="183" t="s">
        <v>108</v>
      </c>
      <c r="L88" s="184"/>
      <c r="M88" s="94" t="s">
        <v>19</v>
      </c>
      <c r="N88" s="95" t="s">
        <v>42</v>
      </c>
      <c r="O88" s="95" t="s">
        <v>109</v>
      </c>
      <c r="P88" s="95" t="s">
        <v>110</v>
      </c>
      <c r="Q88" s="95" t="s">
        <v>111</v>
      </c>
      <c r="R88" s="95" t="s">
        <v>112</v>
      </c>
      <c r="S88" s="95" t="s">
        <v>113</v>
      </c>
      <c r="T88" s="96" t="s">
        <v>114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115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P90+P141+P194</f>
        <v>0</v>
      </c>
      <c r="Q89" s="98"/>
      <c r="R89" s="187">
        <f>R90+R141+R194</f>
        <v>4.1638421999999995</v>
      </c>
      <c r="S89" s="98"/>
      <c r="T89" s="188">
        <f>T90+T141+T194</f>
        <v>3.4653635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92</v>
      </c>
      <c r="BK89" s="189">
        <f>BK90+BK141+BK194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116</v>
      </c>
      <c r="F90" s="193" t="s">
        <v>117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P91+P96+P126+P138</f>
        <v>0</v>
      </c>
      <c r="Q90" s="198"/>
      <c r="R90" s="199">
        <f>R91+R96+R126+R138</f>
        <v>0.12275932</v>
      </c>
      <c r="S90" s="198"/>
      <c r="T90" s="200">
        <f>T91+T96+T126+T138</f>
        <v>3.453755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118</v>
      </c>
      <c r="BK90" s="203">
        <f>BK91+BK96+BK126+BK138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119</v>
      </c>
      <c r="F91" s="204" t="s">
        <v>120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SUM(P92:P95)</f>
        <v>0</v>
      </c>
      <c r="Q91" s="198"/>
      <c r="R91" s="199">
        <f>SUM(R92:R95)</f>
        <v>0.11941500000000001</v>
      </c>
      <c r="S91" s="198"/>
      <c r="T91" s="200">
        <f>SUM(T92:T95)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118</v>
      </c>
      <c r="BK91" s="203">
        <f>SUM(BK92:BK95)</f>
        <v>0</v>
      </c>
    </row>
    <row r="92" spans="1:65" s="2" customFormat="1" ht="16.5" customHeight="1">
      <c r="A92" s="40"/>
      <c r="B92" s="41"/>
      <c r="C92" s="206" t="s">
        <v>80</v>
      </c>
      <c r="D92" s="206" t="s">
        <v>121</v>
      </c>
      <c r="E92" s="207" t="s">
        <v>122</v>
      </c>
      <c r="F92" s="208" t="s">
        <v>123</v>
      </c>
      <c r="G92" s="209" t="s">
        <v>124</v>
      </c>
      <c r="H92" s="210">
        <v>79.61</v>
      </c>
      <c r="I92" s="211"/>
      <c r="J92" s="212">
        <f>ROUND(I92*H92,2)</f>
        <v>0</v>
      </c>
      <c r="K92" s="208" t="s">
        <v>125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0.0015</v>
      </c>
      <c r="R92" s="215">
        <f>Q92*H92</f>
        <v>0.11941500000000001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126</v>
      </c>
      <c r="AT92" s="217" t="s">
        <v>121</v>
      </c>
      <c r="AU92" s="217" t="s">
        <v>82</v>
      </c>
      <c r="AY92" s="19" t="s">
        <v>118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126</v>
      </c>
      <c r="BM92" s="217" t="s">
        <v>334</v>
      </c>
    </row>
    <row r="93" spans="1:47" s="2" customFormat="1" ht="12">
      <c r="A93" s="40"/>
      <c r="B93" s="41"/>
      <c r="C93" s="42"/>
      <c r="D93" s="219" t="s">
        <v>128</v>
      </c>
      <c r="E93" s="42"/>
      <c r="F93" s="220" t="s">
        <v>129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128</v>
      </c>
      <c r="AU93" s="19" t="s">
        <v>82</v>
      </c>
    </row>
    <row r="94" spans="1:51" s="13" customFormat="1" ht="12">
      <c r="A94" s="13"/>
      <c r="B94" s="224"/>
      <c r="C94" s="225"/>
      <c r="D94" s="226" t="s">
        <v>130</v>
      </c>
      <c r="E94" s="227" t="s">
        <v>19</v>
      </c>
      <c r="F94" s="228" t="s">
        <v>131</v>
      </c>
      <c r="G94" s="225"/>
      <c r="H94" s="227" t="s">
        <v>19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130</v>
      </c>
      <c r="AU94" s="234" t="s">
        <v>82</v>
      </c>
      <c r="AV94" s="13" t="s">
        <v>80</v>
      </c>
      <c r="AW94" s="13" t="s">
        <v>33</v>
      </c>
      <c r="AX94" s="13" t="s">
        <v>72</v>
      </c>
      <c r="AY94" s="234" t="s">
        <v>118</v>
      </c>
    </row>
    <row r="95" spans="1:51" s="14" customFormat="1" ht="12">
      <c r="A95" s="14"/>
      <c r="B95" s="235"/>
      <c r="C95" s="236"/>
      <c r="D95" s="226" t="s">
        <v>130</v>
      </c>
      <c r="E95" s="237" t="s">
        <v>19</v>
      </c>
      <c r="F95" s="238" t="s">
        <v>335</v>
      </c>
      <c r="G95" s="236"/>
      <c r="H95" s="239">
        <v>79.61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130</v>
      </c>
      <c r="AU95" s="245" t="s">
        <v>82</v>
      </c>
      <c r="AV95" s="14" t="s">
        <v>82</v>
      </c>
      <c r="AW95" s="14" t="s">
        <v>33</v>
      </c>
      <c r="AX95" s="14" t="s">
        <v>80</v>
      </c>
      <c r="AY95" s="245" t="s">
        <v>118</v>
      </c>
    </row>
    <row r="96" spans="1:63" s="12" customFormat="1" ht="22.8" customHeight="1">
      <c r="A96" s="12"/>
      <c r="B96" s="190"/>
      <c r="C96" s="191"/>
      <c r="D96" s="192" t="s">
        <v>71</v>
      </c>
      <c r="E96" s="204" t="s">
        <v>133</v>
      </c>
      <c r="F96" s="204" t="s">
        <v>134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SUM(P97:P125)</f>
        <v>0</v>
      </c>
      <c r="Q96" s="198"/>
      <c r="R96" s="199">
        <f>SUM(R97:R125)</f>
        <v>0.0033443200000000005</v>
      </c>
      <c r="S96" s="198"/>
      <c r="T96" s="200">
        <f>SUM(T97:T125)</f>
        <v>3.453755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80</v>
      </c>
      <c r="AT96" s="202" t="s">
        <v>71</v>
      </c>
      <c r="AU96" s="202" t="s">
        <v>80</v>
      </c>
      <c r="AY96" s="201" t="s">
        <v>118</v>
      </c>
      <c r="BK96" s="203">
        <f>SUM(BK97:BK125)</f>
        <v>0</v>
      </c>
    </row>
    <row r="97" spans="1:65" s="2" customFormat="1" ht="16.5" customHeight="1">
      <c r="A97" s="40"/>
      <c r="B97" s="41"/>
      <c r="C97" s="206" t="s">
        <v>82</v>
      </c>
      <c r="D97" s="206" t="s">
        <v>121</v>
      </c>
      <c r="E97" s="207" t="s">
        <v>135</v>
      </c>
      <c r="F97" s="208" t="s">
        <v>136</v>
      </c>
      <c r="G97" s="209" t="s">
        <v>137</v>
      </c>
      <c r="H97" s="210">
        <v>1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126</v>
      </c>
      <c r="AT97" s="217" t="s">
        <v>121</v>
      </c>
      <c r="AU97" s="217" t="s">
        <v>82</v>
      </c>
      <c r="AY97" s="19" t="s">
        <v>118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126</v>
      </c>
      <c r="BM97" s="217" t="s">
        <v>336</v>
      </c>
    </row>
    <row r="98" spans="1:65" s="2" customFormat="1" ht="24.15" customHeight="1">
      <c r="A98" s="40"/>
      <c r="B98" s="41"/>
      <c r="C98" s="206" t="s">
        <v>139</v>
      </c>
      <c r="D98" s="206" t="s">
        <v>121</v>
      </c>
      <c r="E98" s="207" t="s">
        <v>140</v>
      </c>
      <c r="F98" s="208" t="s">
        <v>141</v>
      </c>
      <c r="G98" s="209" t="s">
        <v>142</v>
      </c>
      <c r="H98" s="210">
        <v>79.627</v>
      </c>
      <c r="I98" s="211"/>
      <c r="J98" s="212">
        <f>ROUND(I98*H98,2)</f>
        <v>0</v>
      </c>
      <c r="K98" s="208" t="s">
        <v>125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0.035</v>
      </c>
      <c r="T98" s="216">
        <f>S98*H98</f>
        <v>2.7869450000000002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126</v>
      </c>
      <c r="AT98" s="217" t="s">
        <v>121</v>
      </c>
      <c r="AU98" s="217" t="s">
        <v>82</v>
      </c>
      <c r="AY98" s="19" t="s">
        <v>118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126</v>
      </c>
      <c r="BM98" s="217" t="s">
        <v>337</v>
      </c>
    </row>
    <row r="99" spans="1:47" s="2" customFormat="1" ht="12">
      <c r="A99" s="40"/>
      <c r="B99" s="41"/>
      <c r="C99" s="42"/>
      <c r="D99" s="219" t="s">
        <v>128</v>
      </c>
      <c r="E99" s="42"/>
      <c r="F99" s="220" t="s">
        <v>144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128</v>
      </c>
      <c r="AU99" s="19" t="s">
        <v>82</v>
      </c>
    </row>
    <row r="100" spans="1:51" s="14" customFormat="1" ht="12">
      <c r="A100" s="14"/>
      <c r="B100" s="235"/>
      <c r="C100" s="236"/>
      <c r="D100" s="226" t="s">
        <v>130</v>
      </c>
      <c r="E100" s="237" t="s">
        <v>19</v>
      </c>
      <c r="F100" s="238" t="s">
        <v>338</v>
      </c>
      <c r="G100" s="236"/>
      <c r="H100" s="239">
        <v>44.836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130</v>
      </c>
      <c r="AU100" s="245" t="s">
        <v>82</v>
      </c>
      <c r="AV100" s="14" t="s">
        <v>82</v>
      </c>
      <c r="AW100" s="14" t="s">
        <v>33</v>
      </c>
      <c r="AX100" s="14" t="s">
        <v>72</v>
      </c>
      <c r="AY100" s="245" t="s">
        <v>118</v>
      </c>
    </row>
    <row r="101" spans="1:51" s="14" customFormat="1" ht="12">
      <c r="A101" s="14"/>
      <c r="B101" s="235"/>
      <c r="C101" s="236"/>
      <c r="D101" s="226" t="s">
        <v>130</v>
      </c>
      <c r="E101" s="237" t="s">
        <v>19</v>
      </c>
      <c r="F101" s="238" t="s">
        <v>339</v>
      </c>
      <c r="G101" s="236"/>
      <c r="H101" s="239">
        <v>22.149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130</v>
      </c>
      <c r="AU101" s="245" t="s">
        <v>82</v>
      </c>
      <c r="AV101" s="14" t="s">
        <v>82</v>
      </c>
      <c r="AW101" s="14" t="s">
        <v>33</v>
      </c>
      <c r="AX101" s="14" t="s">
        <v>72</v>
      </c>
      <c r="AY101" s="245" t="s">
        <v>118</v>
      </c>
    </row>
    <row r="102" spans="1:51" s="14" customFormat="1" ht="12">
      <c r="A102" s="14"/>
      <c r="B102" s="235"/>
      <c r="C102" s="236"/>
      <c r="D102" s="226" t="s">
        <v>130</v>
      </c>
      <c r="E102" s="237" t="s">
        <v>19</v>
      </c>
      <c r="F102" s="238" t="s">
        <v>340</v>
      </c>
      <c r="G102" s="236"/>
      <c r="H102" s="239">
        <v>0.783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5" t="s">
        <v>130</v>
      </c>
      <c r="AU102" s="245" t="s">
        <v>82</v>
      </c>
      <c r="AV102" s="14" t="s">
        <v>82</v>
      </c>
      <c r="AW102" s="14" t="s">
        <v>33</v>
      </c>
      <c r="AX102" s="14" t="s">
        <v>72</v>
      </c>
      <c r="AY102" s="245" t="s">
        <v>118</v>
      </c>
    </row>
    <row r="103" spans="1:51" s="14" customFormat="1" ht="12">
      <c r="A103" s="14"/>
      <c r="B103" s="235"/>
      <c r="C103" s="236"/>
      <c r="D103" s="226" t="s">
        <v>130</v>
      </c>
      <c r="E103" s="237" t="s">
        <v>19</v>
      </c>
      <c r="F103" s="238" t="s">
        <v>341</v>
      </c>
      <c r="G103" s="236"/>
      <c r="H103" s="239">
        <v>0.621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5" t="s">
        <v>130</v>
      </c>
      <c r="AU103" s="245" t="s">
        <v>82</v>
      </c>
      <c r="AV103" s="14" t="s">
        <v>82</v>
      </c>
      <c r="AW103" s="14" t="s">
        <v>33</v>
      </c>
      <c r="AX103" s="14" t="s">
        <v>72</v>
      </c>
      <c r="AY103" s="245" t="s">
        <v>118</v>
      </c>
    </row>
    <row r="104" spans="1:51" s="14" customFormat="1" ht="12">
      <c r="A104" s="14"/>
      <c r="B104" s="235"/>
      <c r="C104" s="236"/>
      <c r="D104" s="226" t="s">
        <v>130</v>
      </c>
      <c r="E104" s="237" t="s">
        <v>19</v>
      </c>
      <c r="F104" s="238" t="s">
        <v>342</v>
      </c>
      <c r="G104" s="236"/>
      <c r="H104" s="239">
        <v>0.667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5" t="s">
        <v>130</v>
      </c>
      <c r="AU104" s="245" t="s">
        <v>82</v>
      </c>
      <c r="AV104" s="14" t="s">
        <v>82</v>
      </c>
      <c r="AW104" s="14" t="s">
        <v>33</v>
      </c>
      <c r="AX104" s="14" t="s">
        <v>72</v>
      </c>
      <c r="AY104" s="245" t="s">
        <v>118</v>
      </c>
    </row>
    <row r="105" spans="1:51" s="14" customFormat="1" ht="12">
      <c r="A105" s="14"/>
      <c r="B105" s="235"/>
      <c r="C105" s="236"/>
      <c r="D105" s="226" t="s">
        <v>130</v>
      </c>
      <c r="E105" s="237" t="s">
        <v>19</v>
      </c>
      <c r="F105" s="238" t="s">
        <v>343</v>
      </c>
      <c r="G105" s="236"/>
      <c r="H105" s="239">
        <v>0.87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5" t="s">
        <v>130</v>
      </c>
      <c r="AU105" s="245" t="s">
        <v>82</v>
      </c>
      <c r="AV105" s="14" t="s">
        <v>82</v>
      </c>
      <c r="AW105" s="14" t="s">
        <v>33</v>
      </c>
      <c r="AX105" s="14" t="s">
        <v>72</v>
      </c>
      <c r="AY105" s="245" t="s">
        <v>118</v>
      </c>
    </row>
    <row r="106" spans="1:51" s="14" customFormat="1" ht="12">
      <c r="A106" s="14"/>
      <c r="B106" s="235"/>
      <c r="C106" s="236"/>
      <c r="D106" s="226" t="s">
        <v>130</v>
      </c>
      <c r="E106" s="237" t="s">
        <v>19</v>
      </c>
      <c r="F106" s="238" t="s">
        <v>344</v>
      </c>
      <c r="G106" s="236"/>
      <c r="H106" s="239">
        <v>2.859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130</v>
      </c>
      <c r="AU106" s="245" t="s">
        <v>82</v>
      </c>
      <c r="AV106" s="14" t="s">
        <v>82</v>
      </c>
      <c r="AW106" s="14" t="s">
        <v>33</v>
      </c>
      <c r="AX106" s="14" t="s">
        <v>72</v>
      </c>
      <c r="AY106" s="245" t="s">
        <v>118</v>
      </c>
    </row>
    <row r="107" spans="1:51" s="14" customFormat="1" ht="12">
      <c r="A107" s="14"/>
      <c r="B107" s="235"/>
      <c r="C107" s="236"/>
      <c r="D107" s="226" t="s">
        <v>130</v>
      </c>
      <c r="E107" s="237" t="s">
        <v>19</v>
      </c>
      <c r="F107" s="238" t="s">
        <v>345</v>
      </c>
      <c r="G107" s="236"/>
      <c r="H107" s="239">
        <v>0.726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130</v>
      </c>
      <c r="AU107" s="245" t="s">
        <v>82</v>
      </c>
      <c r="AV107" s="14" t="s">
        <v>82</v>
      </c>
      <c r="AW107" s="14" t="s">
        <v>33</v>
      </c>
      <c r="AX107" s="14" t="s">
        <v>72</v>
      </c>
      <c r="AY107" s="245" t="s">
        <v>118</v>
      </c>
    </row>
    <row r="108" spans="1:51" s="14" customFormat="1" ht="12">
      <c r="A108" s="14"/>
      <c r="B108" s="235"/>
      <c r="C108" s="236"/>
      <c r="D108" s="226" t="s">
        <v>130</v>
      </c>
      <c r="E108" s="237" t="s">
        <v>19</v>
      </c>
      <c r="F108" s="238" t="s">
        <v>346</v>
      </c>
      <c r="G108" s="236"/>
      <c r="H108" s="239">
        <v>0.687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130</v>
      </c>
      <c r="AU108" s="245" t="s">
        <v>82</v>
      </c>
      <c r="AV108" s="14" t="s">
        <v>82</v>
      </c>
      <c r="AW108" s="14" t="s">
        <v>33</v>
      </c>
      <c r="AX108" s="14" t="s">
        <v>72</v>
      </c>
      <c r="AY108" s="245" t="s">
        <v>118</v>
      </c>
    </row>
    <row r="109" spans="1:51" s="14" customFormat="1" ht="12">
      <c r="A109" s="14"/>
      <c r="B109" s="235"/>
      <c r="C109" s="236"/>
      <c r="D109" s="226" t="s">
        <v>130</v>
      </c>
      <c r="E109" s="237" t="s">
        <v>19</v>
      </c>
      <c r="F109" s="238" t="s">
        <v>347</v>
      </c>
      <c r="G109" s="236"/>
      <c r="H109" s="239">
        <v>0.831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130</v>
      </c>
      <c r="AU109" s="245" t="s">
        <v>82</v>
      </c>
      <c r="AV109" s="14" t="s">
        <v>82</v>
      </c>
      <c r="AW109" s="14" t="s">
        <v>33</v>
      </c>
      <c r="AX109" s="14" t="s">
        <v>72</v>
      </c>
      <c r="AY109" s="245" t="s">
        <v>118</v>
      </c>
    </row>
    <row r="110" spans="1:51" s="14" customFormat="1" ht="12">
      <c r="A110" s="14"/>
      <c r="B110" s="235"/>
      <c r="C110" s="236"/>
      <c r="D110" s="226" t="s">
        <v>130</v>
      </c>
      <c r="E110" s="237" t="s">
        <v>19</v>
      </c>
      <c r="F110" s="238" t="s">
        <v>348</v>
      </c>
      <c r="G110" s="236"/>
      <c r="H110" s="239">
        <v>2.829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130</v>
      </c>
      <c r="AU110" s="245" t="s">
        <v>82</v>
      </c>
      <c r="AV110" s="14" t="s">
        <v>82</v>
      </c>
      <c r="AW110" s="14" t="s">
        <v>33</v>
      </c>
      <c r="AX110" s="14" t="s">
        <v>72</v>
      </c>
      <c r="AY110" s="245" t="s">
        <v>118</v>
      </c>
    </row>
    <row r="111" spans="1:51" s="14" customFormat="1" ht="12">
      <c r="A111" s="14"/>
      <c r="B111" s="235"/>
      <c r="C111" s="236"/>
      <c r="D111" s="226" t="s">
        <v>130</v>
      </c>
      <c r="E111" s="237" t="s">
        <v>19</v>
      </c>
      <c r="F111" s="238" t="s">
        <v>349</v>
      </c>
      <c r="G111" s="236"/>
      <c r="H111" s="239">
        <v>1.143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5" t="s">
        <v>130</v>
      </c>
      <c r="AU111" s="245" t="s">
        <v>82</v>
      </c>
      <c r="AV111" s="14" t="s">
        <v>82</v>
      </c>
      <c r="AW111" s="14" t="s">
        <v>33</v>
      </c>
      <c r="AX111" s="14" t="s">
        <v>72</v>
      </c>
      <c r="AY111" s="245" t="s">
        <v>118</v>
      </c>
    </row>
    <row r="112" spans="1:51" s="14" customFormat="1" ht="12">
      <c r="A112" s="14"/>
      <c r="B112" s="235"/>
      <c r="C112" s="236"/>
      <c r="D112" s="226" t="s">
        <v>130</v>
      </c>
      <c r="E112" s="237" t="s">
        <v>19</v>
      </c>
      <c r="F112" s="238" t="s">
        <v>350</v>
      </c>
      <c r="G112" s="236"/>
      <c r="H112" s="239">
        <v>0.16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5" t="s">
        <v>130</v>
      </c>
      <c r="AU112" s="245" t="s">
        <v>82</v>
      </c>
      <c r="AV112" s="14" t="s">
        <v>82</v>
      </c>
      <c r="AW112" s="14" t="s">
        <v>33</v>
      </c>
      <c r="AX112" s="14" t="s">
        <v>72</v>
      </c>
      <c r="AY112" s="245" t="s">
        <v>118</v>
      </c>
    </row>
    <row r="113" spans="1:51" s="14" customFormat="1" ht="12">
      <c r="A113" s="14"/>
      <c r="B113" s="235"/>
      <c r="C113" s="236"/>
      <c r="D113" s="226" t="s">
        <v>130</v>
      </c>
      <c r="E113" s="237" t="s">
        <v>19</v>
      </c>
      <c r="F113" s="238" t="s">
        <v>351</v>
      </c>
      <c r="G113" s="236"/>
      <c r="H113" s="239">
        <v>0.466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130</v>
      </c>
      <c r="AU113" s="245" t="s">
        <v>82</v>
      </c>
      <c r="AV113" s="14" t="s">
        <v>82</v>
      </c>
      <c r="AW113" s="14" t="s">
        <v>33</v>
      </c>
      <c r="AX113" s="14" t="s">
        <v>72</v>
      </c>
      <c r="AY113" s="245" t="s">
        <v>118</v>
      </c>
    </row>
    <row r="114" spans="1:51" s="15" customFormat="1" ht="12">
      <c r="A114" s="15"/>
      <c r="B114" s="246"/>
      <c r="C114" s="247"/>
      <c r="D114" s="226" t="s">
        <v>130</v>
      </c>
      <c r="E114" s="248" t="s">
        <v>19</v>
      </c>
      <c r="F114" s="249" t="s">
        <v>165</v>
      </c>
      <c r="G114" s="247"/>
      <c r="H114" s="250">
        <v>79.62699999999998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6" t="s">
        <v>130</v>
      </c>
      <c r="AU114" s="256" t="s">
        <v>82</v>
      </c>
      <c r="AV114" s="15" t="s">
        <v>126</v>
      </c>
      <c r="AW114" s="15" t="s">
        <v>33</v>
      </c>
      <c r="AX114" s="15" t="s">
        <v>80</v>
      </c>
      <c r="AY114" s="256" t="s">
        <v>118</v>
      </c>
    </row>
    <row r="115" spans="1:65" s="2" customFormat="1" ht="16.5" customHeight="1">
      <c r="A115" s="40"/>
      <c r="B115" s="41"/>
      <c r="C115" s="206" t="s">
        <v>126</v>
      </c>
      <c r="D115" s="206" t="s">
        <v>121</v>
      </c>
      <c r="E115" s="207" t="s">
        <v>166</v>
      </c>
      <c r="F115" s="208" t="s">
        <v>167</v>
      </c>
      <c r="G115" s="209" t="s">
        <v>124</v>
      </c>
      <c r="H115" s="210">
        <v>74.09</v>
      </c>
      <c r="I115" s="211"/>
      <c r="J115" s="212">
        <f>ROUND(I115*H115,2)</f>
        <v>0</v>
      </c>
      <c r="K115" s="208" t="s">
        <v>125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0.009</v>
      </c>
      <c r="T115" s="216">
        <f>S115*H115</f>
        <v>0.66681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126</v>
      </c>
      <c r="AT115" s="217" t="s">
        <v>121</v>
      </c>
      <c r="AU115" s="217" t="s">
        <v>82</v>
      </c>
      <c r="AY115" s="19" t="s">
        <v>118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126</v>
      </c>
      <c r="BM115" s="217" t="s">
        <v>352</v>
      </c>
    </row>
    <row r="116" spans="1:47" s="2" customFormat="1" ht="12">
      <c r="A116" s="40"/>
      <c r="B116" s="41"/>
      <c r="C116" s="42"/>
      <c r="D116" s="219" t="s">
        <v>128</v>
      </c>
      <c r="E116" s="42"/>
      <c r="F116" s="220" t="s">
        <v>169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128</v>
      </c>
      <c r="AU116" s="19" t="s">
        <v>82</v>
      </c>
    </row>
    <row r="117" spans="1:51" s="14" customFormat="1" ht="12">
      <c r="A117" s="14"/>
      <c r="B117" s="235"/>
      <c r="C117" s="236"/>
      <c r="D117" s="226" t="s">
        <v>130</v>
      </c>
      <c r="E117" s="237" t="s">
        <v>19</v>
      </c>
      <c r="F117" s="238" t="s">
        <v>353</v>
      </c>
      <c r="G117" s="236"/>
      <c r="H117" s="239">
        <v>74.09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5" t="s">
        <v>130</v>
      </c>
      <c r="AU117" s="245" t="s">
        <v>82</v>
      </c>
      <c r="AV117" s="14" t="s">
        <v>82</v>
      </c>
      <c r="AW117" s="14" t="s">
        <v>33</v>
      </c>
      <c r="AX117" s="14" t="s">
        <v>80</v>
      </c>
      <c r="AY117" s="245" t="s">
        <v>118</v>
      </c>
    </row>
    <row r="118" spans="1:65" s="2" customFormat="1" ht="16.5" customHeight="1">
      <c r="A118" s="40"/>
      <c r="B118" s="41"/>
      <c r="C118" s="206" t="s">
        <v>172</v>
      </c>
      <c r="D118" s="206" t="s">
        <v>121</v>
      </c>
      <c r="E118" s="207" t="s">
        <v>173</v>
      </c>
      <c r="F118" s="208" t="s">
        <v>174</v>
      </c>
      <c r="G118" s="209" t="s">
        <v>142</v>
      </c>
      <c r="H118" s="210">
        <v>83.608</v>
      </c>
      <c r="I118" s="211"/>
      <c r="J118" s="212">
        <f>ROUND(I118*H118,2)</f>
        <v>0</v>
      </c>
      <c r="K118" s="208" t="s">
        <v>125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126</v>
      </c>
      <c r="AT118" s="217" t="s">
        <v>121</v>
      </c>
      <c r="AU118" s="217" t="s">
        <v>82</v>
      </c>
      <c r="AY118" s="19" t="s">
        <v>118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126</v>
      </c>
      <c r="BM118" s="217" t="s">
        <v>354</v>
      </c>
    </row>
    <row r="119" spans="1:47" s="2" customFormat="1" ht="12">
      <c r="A119" s="40"/>
      <c r="B119" s="41"/>
      <c r="C119" s="42"/>
      <c r="D119" s="219" t="s">
        <v>128</v>
      </c>
      <c r="E119" s="42"/>
      <c r="F119" s="220" t="s">
        <v>176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128</v>
      </c>
      <c r="AU119" s="19" t="s">
        <v>82</v>
      </c>
    </row>
    <row r="120" spans="1:51" s="14" customFormat="1" ht="12">
      <c r="A120" s="14"/>
      <c r="B120" s="235"/>
      <c r="C120" s="236"/>
      <c r="D120" s="226" t="s">
        <v>130</v>
      </c>
      <c r="E120" s="237" t="s">
        <v>19</v>
      </c>
      <c r="F120" s="238" t="s">
        <v>355</v>
      </c>
      <c r="G120" s="236"/>
      <c r="H120" s="239">
        <v>83.608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5" t="s">
        <v>130</v>
      </c>
      <c r="AU120" s="245" t="s">
        <v>82</v>
      </c>
      <c r="AV120" s="14" t="s">
        <v>82</v>
      </c>
      <c r="AW120" s="14" t="s">
        <v>33</v>
      </c>
      <c r="AX120" s="14" t="s">
        <v>80</v>
      </c>
      <c r="AY120" s="245" t="s">
        <v>118</v>
      </c>
    </row>
    <row r="121" spans="1:65" s="2" customFormat="1" ht="16.5" customHeight="1">
      <c r="A121" s="40"/>
      <c r="B121" s="41"/>
      <c r="C121" s="206" t="s">
        <v>119</v>
      </c>
      <c r="D121" s="206" t="s">
        <v>121</v>
      </c>
      <c r="E121" s="207" t="s">
        <v>178</v>
      </c>
      <c r="F121" s="208" t="s">
        <v>179</v>
      </c>
      <c r="G121" s="209" t="s">
        <v>142</v>
      </c>
      <c r="H121" s="210">
        <v>167.216</v>
      </c>
      <c r="I121" s="211"/>
      <c r="J121" s="212">
        <f>ROUND(I121*H121,2)</f>
        <v>0</v>
      </c>
      <c r="K121" s="208" t="s">
        <v>125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126</v>
      </c>
      <c r="AT121" s="217" t="s">
        <v>121</v>
      </c>
      <c r="AU121" s="217" t="s">
        <v>82</v>
      </c>
      <c r="AY121" s="19" t="s">
        <v>118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126</v>
      </c>
      <c r="BM121" s="217" t="s">
        <v>356</v>
      </c>
    </row>
    <row r="122" spans="1:47" s="2" customFormat="1" ht="12">
      <c r="A122" s="40"/>
      <c r="B122" s="41"/>
      <c r="C122" s="42"/>
      <c r="D122" s="219" t="s">
        <v>128</v>
      </c>
      <c r="E122" s="42"/>
      <c r="F122" s="220" t="s">
        <v>181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128</v>
      </c>
      <c r="AU122" s="19" t="s">
        <v>82</v>
      </c>
    </row>
    <row r="123" spans="1:51" s="14" customFormat="1" ht="12">
      <c r="A123" s="14"/>
      <c r="B123" s="235"/>
      <c r="C123" s="236"/>
      <c r="D123" s="226" t="s">
        <v>130</v>
      </c>
      <c r="E123" s="237" t="s">
        <v>19</v>
      </c>
      <c r="F123" s="238" t="s">
        <v>357</v>
      </c>
      <c r="G123" s="236"/>
      <c r="H123" s="239">
        <v>167.216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130</v>
      </c>
      <c r="AU123" s="245" t="s">
        <v>82</v>
      </c>
      <c r="AV123" s="14" t="s">
        <v>82</v>
      </c>
      <c r="AW123" s="14" t="s">
        <v>33</v>
      </c>
      <c r="AX123" s="14" t="s">
        <v>80</v>
      </c>
      <c r="AY123" s="245" t="s">
        <v>118</v>
      </c>
    </row>
    <row r="124" spans="1:65" s="2" customFormat="1" ht="24.15" customHeight="1">
      <c r="A124" s="40"/>
      <c r="B124" s="41"/>
      <c r="C124" s="206" t="s">
        <v>183</v>
      </c>
      <c r="D124" s="206" t="s">
        <v>121</v>
      </c>
      <c r="E124" s="207" t="s">
        <v>184</v>
      </c>
      <c r="F124" s="208" t="s">
        <v>185</v>
      </c>
      <c r="G124" s="209" t="s">
        <v>142</v>
      </c>
      <c r="H124" s="210">
        <v>83.608</v>
      </c>
      <c r="I124" s="211"/>
      <c r="J124" s="212">
        <f>ROUND(I124*H124,2)</f>
        <v>0</v>
      </c>
      <c r="K124" s="208" t="s">
        <v>125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4E-05</v>
      </c>
      <c r="R124" s="215">
        <f>Q124*H124</f>
        <v>0.0033443200000000005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126</v>
      </c>
      <c r="AT124" s="217" t="s">
        <v>121</v>
      </c>
      <c r="AU124" s="217" t="s">
        <v>82</v>
      </c>
      <c r="AY124" s="19" t="s">
        <v>118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126</v>
      </c>
      <c r="BM124" s="217" t="s">
        <v>358</v>
      </c>
    </row>
    <row r="125" spans="1:47" s="2" customFormat="1" ht="12">
      <c r="A125" s="40"/>
      <c r="B125" s="41"/>
      <c r="C125" s="42"/>
      <c r="D125" s="219" t="s">
        <v>128</v>
      </c>
      <c r="E125" s="42"/>
      <c r="F125" s="220" t="s">
        <v>187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128</v>
      </c>
      <c r="AU125" s="19" t="s">
        <v>82</v>
      </c>
    </row>
    <row r="126" spans="1:63" s="12" customFormat="1" ht="22.8" customHeight="1">
      <c r="A126" s="12"/>
      <c r="B126" s="190"/>
      <c r="C126" s="191"/>
      <c r="D126" s="192" t="s">
        <v>71</v>
      </c>
      <c r="E126" s="204" t="s">
        <v>188</v>
      </c>
      <c r="F126" s="204" t="s">
        <v>189</v>
      </c>
      <c r="G126" s="191"/>
      <c r="H126" s="191"/>
      <c r="I126" s="194"/>
      <c r="J126" s="205">
        <f>BK126</f>
        <v>0</v>
      </c>
      <c r="K126" s="191"/>
      <c r="L126" s="196"/>
      <c r="M126" s="197"/>
      <c r="N126" s="198"/>
      <c r="O126" s="198"/>
      <c r="P126" s="199">
        <f>SUM(P127:P137)</f>
        <v>0</v>
      </c>
      <c r="Q126" s="198"/>
      <c r="R126" s="199">
        <f>SUM(R127:R137)</f>
        <v>0</v>
      </c>
      <c r="S126" s="198"/>
      <c r="T126" s="200">
        <f>SUM(T127:T137)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1" t="s">
        <v>80</v>
      </c>
      <c r="AT126" s="202" t="s">
        <v>71</v>
      </c>
      <c r="AU126" s="202" t="s">
        <v>80</v>
      </c>
      <c r="AY126" s="201" t="s">
        <v>118</v>
      </c>
      <c r="BK126" s="203">
        <f>SUM(BK127:BK137)</f>
        <v>0</v>
      </c>
    </row>
    <row r="127" spans="1:65" s="2" customFormat="1" ht="16.5" customHeight="1">
      <c r="A127" s="40"/>
      <c r="B127" s="41"/>
      <c r="C127" s="206" t="s">
        <v>190</v>
      </c>
      <c r="D127" s="206" t="s">
        <v>121</v>
      </c>
      <c r="E127" s="207" t="s">
        <v>191</v>
      </c>
      <c r="F127" s="208" t="s">
        <v>192</v>
      </c>
      <c r="G127" s="209" t="s">
        <v>193</v>
      </c>
      <c r="H127" s="210">
        <v>3.465</v>
      </c>
      <c r="I127" s="211"/>
      <c r="J127" s="212">
        <f>ROUND(I127*H127,2)</f>
        <v>0</v>
      </c>
      <c r="K127" s="208" t="s">
        <v>125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126</v>
      </c>
      <c r="AT127" s="217" t="s">
        <v>121</v>
      </c>
      <c r="AU127" s="217" t="s">
        <v>82</v>
      </c>
      <c r="AY127" s="19" t="s">
        <v>118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126</v>
      </c>
      <c r="BM127" s="217" t="s">
        <v>359</v>
      </c>
    </row>
    <row r="128" spans="1:47" s="2" customFormat="1" ht="12">
      <c r="A128" s="40"/>
      <c r="B128" s="41"/>
      <c r="C128" s="42"/>
      <c r="D128" s="219" t="s">
        <v>128</v>
      </c>
      <c r="E128" s="42"/>
      <c r="F128" s="220" t="s">
        <v>195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128</v>
      </c>
      <c r="AU128" s="19" t="s">
        <v>82</v>
      </c>
    </row>
    <row r="129" spans="1:65" s="2" customFormat="1" ht="24.15" customHeight="1">
      <c r="A129" s="40"/>
      <c r="B129" s="41"/>
      <c r="C129" s="206" t="s">
        <v>133</v>
      </c>
      <c r="D129" s="206" t="s">
        <v>121</v>
      </c>
      <c r="E129" s="207" t="s">
        <v>196</v>
      </c>
      <c r="F129" s="208" t="s">
        <v>197</v>
      </c>
      <c r="G129" s="209" t="s">
        <v>193</v>
      </c>
      <c r="H129" s="210">
        <v>3.465</v>
      </c>
      <c r="I129" s="211"/>
      <c r="J129" s="212">
        <f>ROUND(I129*H129,2)</f>
        <v>0</v>
      </c>
      <c r="K129" s="208" t="s">
        <v>125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126</v>
      </c>
      <c r="AT129" s="217" t="s">
        <v>121</v>
      </c>
      <c r="AU129" s="217" t="s">
        <v>82</v>
      </c>
      <c r="AY129" s="19" t="s">
        <v>118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126</v>
      </c>
      <c r="BM129" s="217" t="s">
        <v>360</v>
      </c>
    </row>
    <row r="130" spans="1:47" s="2" customFormat="1" ht="12">
      <c r="A130" s="40"/>
      <c r="B130" s="41"/>
      <c r="C130" s="42"/>
      <c r="D130" s="219" t="s">
        <v>128</v>
      </c>
      <c r="E130" s="42"/>
      <c r="F130" s="220" t="s">
        <v>199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128</v>
      </c>
      <c r="AU130" s="19" t="s">
        <v>82</v>
      </c>
    </row>
    <row r="131" spans="1:65" s="2" customFormat="1" ht="21.75" customHeight="1">
      <c r="A131" s="40"/>
      <c r="B131" s="41"/>
      <c r="C131" s="206" t="s">
        <v>200</v>
      </c>
      <c r="D131" s="206" t="s">
        <v>121</v>
      </c>
      <c r="E131" s="207" t="s">
        <v>201</v>
      </c>
      <c r="F131" s="208" t="s">
        <v>202</v>
      </c>
      <c r="G131" s="209" t="s">
        <v>193</v>
      </c>
      <c r="H131" s="210">
        <v>3.465</v>
      </c>
      <c r="I131" s="211"/>
      <c r="J131" s="212">
        <f>ROUND(I131*H131,2)</f>
        <v>0</v>
      </c>
      <c r="K131" s="208" t="s">
        <v>125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126</v>
      </c>
      <c r="AT131" s="217" t="s">
        <v>121</v>
      </c>
      <c r="AU131" s="217" t="s">
        <v>82</v>
      </c>
      <c r="AY131" s="19" t="s">
        <v>118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126</v>
      </c>
      <c r="BM131" s="217" t="s">
        <v>361</v>
      </c>
    </row>
    <row r="132" spans="1:47" s="2" customFormat="1" ht="12">
      <c r="A132" s="40"/>
      <c r="B132" s="41"/>
      <c r="C132" s="42"/>
      <c r="D132" s="219" t="s">
        <v>128</v>
      </c>
      <c r="E132" s="42"/>
      <c r="F132" s="220" t="s">
        <v>204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128</v>
      </c>
      <c r="AU132" s="19" t="s">
        <v>82</v>
      </c>
    </row>
    <row r="133" spans="1:65" s="2" customFormat="1" ht="24.15" customHeight="1">
      <c r="A133" s="40"/>
      <c r="B133" s="41"/>
      <c r="C133" s="206" t="s">
        <v>205</v>
      </c>
      <c r="D133" s="206" t="s">
        <v>121</v>
      </c>
      <c r="E133" s="207" t="s">
        <v>206</v>
      </c>
      <c r="F133" s="208" t="s">
        <v>207</v>
      </c>
      <c r="G133" s="209" t="s">
        <v>193</v>
      </c>
      <c r="H133" s="210">
        <v>31.185</v>
      </c>
      <c r="I133" s="211"/>
      <c r="J133" s="212">
        <f>ROUND(I133*H133,2)</f>
        <v>0</v>
      </c>
      <c r="K133" s="208" t="s">
        <v>125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126</v>
      </c>
      <c r="AT133" s="217" t="s">
        <v>121</v>
      </c>
      <c r="AU133" s="217" t="s">
        <v>82</v>
      </c>
      <c r="AY133" s="19" t="s">
        <v>118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126</v>
      </c>
      <c r="BM133" s="217" t="s">
        <v>362</v>
      </c>
    </row>
    <row r="134" spans="1:47" s="2" customFormat="1" ht="12">
      <c r="A134" s="40"/>
      <c r="B134" s="41"/>
      <c r="C134" s="42"/>
      <c r="D134" s="219" t="s">
        <v>128</v>
      </c>
      <c r="E134" s="42"/>
      <c r="F134" s="220" t="s">
        <v>209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128</v>
      </c>
      <c r="AU134" s="19" t="s">
        <v>82</v>
      </c>
    </row>
    <row r="135" spans="1:51" s="14" customFormat="1" ht="12">
      <c r="A135" s="14"/>
      <c r="B135" s="235"/>
      <c r="C135" s="236"/>
      <c r="D135" s="226" t="s">
        <v>130</v>
      </c>
      <c r="E135" s="237" t="s">
        <v>19</v>
      </c>
      <c r="F135" s="238" t="s">
        <v>363</v>
      </c>
      <c r="G135" s="236"/>
      <c r="H135" s="239">
        <v>31.185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5" t="s">
        <v>130</v>
      </c>
      <c r="AU135" s="245" t="s">
        <v>82</v>
      </c>
      <c r="AV135" s="14" t="s">
        <v>82</v>
      </c>
      <c r="AW135" s="14" t="s">
        <v>33</v>
      </c>
      <c r="AX135" s="14" t="s">
        <v>80</v>
      </c>
      <c r="AY135" s="245" t="s">
        <v>118</v>
      </c>
    </row>
    <row r="136" spans="1:65" s="2" customFormat="1" ht="24.15" customHeight="1">
      <c r="A136" s="40"/>
      <c r="B136" s="41"/>
      <c r="C136" s="206" t="s">
        <v>8</v>
      </c>
      <c r="D136" s="206" t="s">
        <v>121</v>
      </c>
      <c r="E136" s="207" t="s">
        <v>211</v>
      </c>
      <c r="F136" s="208" t="s">
        <v>212</v>
      </c>
      <c r="G136" s="209" t="s">
        <v>193</v>
      </c>
      <c r="H136" s="210">
        <v>3.465</v>
      </c>
      <c r="I136" s="211"/>
      <c r="J136" s="212">
        <f>ROUND(I136*H136,2)</f>
        <v>0</v>
      </c>
      <c r="K136" s="208" t="s">
        <v>125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126</v>
      </c>
      <c r="AT136" s="217" t="s">
        <v>121</v>
      </c>
      <c r="AU136" s="217" t="s">
        <v>82</v>
      </c>
      <c r="AY136" s="19" t="s">
        <v>118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126</v>
      </c>
      <c r="BM136" s="217" t="s">
        <v>364</v>
      </c>
    </row>
    <row r="137" spans="1:47" s="2" customFormat="1" ht="12">
      <c r="A137" s="40"/>
      <c r="B137" s="41"/>
      <c r="C137" s="42"/>
      <c r="D137" s="219" t="s">
        <v>128</v>
      </c>
      <c r="E137" s="42"/>
      <c r="F137" s="220" t="s">
        <v>214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128</v>
      </c>
      <c r="AU137" s="19" t="s">
        <v>82</v>
      </c>
    </row>
    <row r="138" spans="1:63" s="12" customFormat="1" ht="22.8" customHeight="1">
      <c r="A138" s="12"/>
      <c r="B138" s="190"/>
      <c r="C138" s="191"/>
      <c r="D138" s="192" t="s">
        <v>71</v>
      </c>
      <c r="E138" s="204" t="s">
        <v>215</v>
      </c>
      <c r="F138" s="204" t="s">
        <v>216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SUM(P139:P140)</f>
        <v>0</v>
      </c>
      <c r="Q138" s="198"/>
      <c r="R138" s="199">
        <f>SUM(R139:R140)</f>
        <v>0</v>
      </c>
      <c r="S138" s="198"/>
      <c r="T138" s="200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80</v>
      </c>
      <c r="AT138" s="202" t="s">
        <v>71</v>
      </c>
      <c r="AU138" s="202" t="s">
        <v>80</v>
      </c>
      <c r="AY138" s="201" t="s">
        <v>118</v>
      </c>
      <c r="BK138" s="203">
        <f>SUM(BK139:BK140)</f>
        <v>0</v>
      </c>
    </row>
    <row r="139" spans="1:65" s="2" customFormat="1" ht="33" customHeight="1">
      <c r="A139" s="40"/>
      <c r="B139" s="41"/>
      <c r="C139" s="206" t="s">
        <v>217</v>
      </c>
      <c r="D139" s="206" t="s">
        <v>121</v>
      </c>
      <c r="E139" s="207" t="s">
        <v>218</v>
      </c>
      <c r="F139" s="208" t="s">
        <v>219</v>
      </c>
      <c r="G139" s="209" t="s">
        <v>193</v>
      </c>
      <c r="H139" s="210">
        <v>0.123</v>
      </c>
      <c r="I139" s="211"/>
      <c r="J139" s="212">
        <f>ROUND(I139*H139,2)</f>
        <v>0</v>
      </c>
      <c r="K139" s="208" t="s">
        <v>125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126</v>
      </c>
      <c r="AT139" s="217" t="s">
        <v>121</v>
      </c>
      <c r="AU139" s="217" t="s">
        <v>82</v>
      </c>
      <c r="AY139" s="19" t="s">
        <v>118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126</v>
      </c>
      <c r="BM139" s="217" t="s">
        <v>365</v>
      </c>
    </row>
    <row r="140" spans="1:47" s="2" customFormat="1" ht="12">
      <c r="A140" s="40"/>
      <c r="B140" s="41"/>
      <c r="C140" s="42"/>
      <c r="D140" s="219" t="s">
        <v>128</v>
      </c>
      <c r="E140" s="42"/>
      <c r="F140" s="220" t="s">
        <v>221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128</v>
      </c>
      <c r="AU140" s="19" t="s">
        <v>82</v>
      </c>
    </row>
    <row r="141" spans="1:63" s="12" customFormat="1" ht="25.9" customHeight="1">
      <c r="A141" s="12"/>
      <c r="B141" s="190"/>
      <c r="C141" s="191"/>
      <c r="D141" s="192" t="s">
        <v>71</v>
      </c>
      <c r="E141" s="193" t="s">
        <v>222</v>
      </c>
      <c r="F141" s="193" t="s">
        <v>223</v>
      </c>
      <c r="G141" s="191"/>
      <c r="H141" s="191"/>
      <c r="I141" s="194"/>
      <c r="J141" s="195">
        <f>BK141</f>
        <v>0</v>
      </c>
      <c r="K141" s="191"/>
      <c r="L141" s="196"/>
      <c r="M141" s="197"/>
      <c r="N141" s="198"/>
      <c r="O141" s="198"/>
      <c r="P141" s="199">
        <f>P142+P172+P182</f>
        <v>0</v>
      </c>
      <c r="Q141" s="198"/>
      <c r="R141" s="199">
        <f>R142+R172+R182</f>
        <v>4.041082879999999</v>
      </c>
      <c r="S141" s="198"/>
      <c r="T141" s="200">
        <f>T142+T172+T182</f>
        <v>0.011608499999999999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82</v>
      </c>
      <c r="AT141" s="202" t="s">
        <v>71</v>
      </c>
      <c r="AU141" s="202" t="s">
        <v>72</v>
      </c>
      <c r="AY141" s="201" t="s">
        <v>118</v>
      </c>
      <c r="BK141" s="203">
        <f>BK142+BK172+BK182</f>
        <v>0</v>
      </c>
    </row>
    <row r="142" spans="1:63" s="12" customFormat="1" ht="22.8" customHeight="1">
      <c r="A142" s="12"/>
      <c r="B142" s="190"/>
      <c r="C142" s="191"/>
      <c r="D142" s="192" t="s">
        <v>71</v>
      </c>
      <c r="E142" s="204" t="s">
        <v>224</v>
      </c>
      <c r="F142" s="204" t="s">
        <v>225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SUM(P143:P171)</f>
        <v>0</v>
      </c>
      <c r="Q142" s="198"/>
      <c r="R142" s="199">
        <f>SUM(R143:R171)</f>
        <v>4.03982528</v>
      </c>
      <c r="S142" s="198"/>
      <c r="T142" s="200">
        <f>SUM(T143:T171)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82</v>
      </c>
      <c r="AT142" s="202" t="s">
        <v>71</v>
      </c>
      <c r="AU142" s="202" t="s">
        <v>80</v>
      </c>
      <c r="AY142" s="201" t="s">
        <v>118</v>
      </c>
      <c r="BK142" s="203">
        <f>SUM(BK143:BK171)</f>
        <v>0</v>
      </c>
    </row>
    <row r="143" spans="1:65" s="2" customFormat="1" ht="16.5" customHeight="1">
      <c r="A143" s="40"/>
      <c r="B143" s="41"/>
      <c r="C143" s="206" t="s">
        <v>226</v>
      </c>
      <c r="D143" s="206" t="s">
        <v>121</v>
      </c>
      <c r="E143" s="207" t="s">
        <v>227</v>
      </c>
      <c r="F143" s="208" t="s">
        <v>228</v>
      </c>
      <c r="G143" s="209" t="s">
        <v>142</v>
      </c>
      <c r="H143" s="210">
        <v>167.216</v>
      </c>
      <c r="I143" s="211"/>
      <c r="J143" s="212">
        <f>ROUND(I143*H143,2)</f>
        <v>0</v>
      </c>
      <c r="K143" s="208" t="s">
        <v>125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229</v>
      </c>
      <c r="AT143" s="217" t="s">
        <v>121</v>
      </c>
      <c r="AU143" s="217" t="s">
        <v>82</v>
      </c>
      <c r="AY143" s="19" t="s">
        <v>118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229</v>
      </c>
      <c r="BM143" s="217" t="s">
        <v>366</v>
      </c>
    </row>
    <row r="144" spans="1:47" s="2" customFormat="1" ht="12">
      <c r="A144" s="40"/>
      <c r="B144" s="41"/>
      <c r="C144" s="42"/>
      <c r="D144" s="219" t="s">
        <v>128</v>
      </c>
      <c r="E144" s="42"/>
      <c r="F144" s="220" t="s">
        <v>231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128</v>
      </c>
      <c r="AU144" s="19" t="s">
        <v>82</v>
      </c>
    </row>
    <row r="145" spans="1:51" s="13" customFormat="1" ht="12">
      <c r="A145" s="13"/>
      <c r="B145" s="224"/>
      <c r="C145" s="225"/>
      <c r="D145" s="226" t="s">
        <v>130</v>
      </c>
      <c r="E145" s="227" t="s">
        <v>19</v>
      </c>
      <c r="F145" s="228" t="s">
        <v>232</v>
      </c>
      <c r="G145" s="225"/>
      <c r="H145" s="227" t="s">
        <v>19</v>
      </c>
      <c r="I145" s="229"/>
      <c r="J145" s="225"/>
      <c r="K145" s="225"/>
      <c r="L145" s="230"/>
      <c r="M145" s="231"/>
      <c r="N145" s="232"/>
      <c r="O145" s="232"/>
      <c r="P145" s="232"/>
      <c r="Q145" s="232"/>
      <c r="R145" s="232"/>
      <c r="S145" s="232"/>
      <c r="T145" s="23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4" t="s">
        <v>130</v>
      </c>
      <c r="AU145" s="234" t="s">
        <v>82</v>
      </c>
      <c r="AV145" s="13" t="s">
        <v>80</v>
      </c>
      <c r="AW145" s="13" t="s">
        <v>33</v>
      </c>
      <c r="AX145" s="13" t="s">
        <v>72</v>
      </c>
      <c r="AY145" s="234" t="s">
        <v>118</v>
      </c>
    </row>
    <row r="146" spans="1:51" s="14" customFormat="1" ht="12">
      <c r="A146" s="14"/>
      <c r="B146" s="235"/>
      <c r="C146" s="236"/>
      <c r="D146" s="226" t="s">
        <v>130</v>
      </c>
      <c r="E146" s="237" t="s">
        <v>19</v>
      </c>
      <c r="F146" s="238" t="s">
        <v>367</v>
      </c>
      <c r="G146" s="236"/>
      <c r="H146" s="239">
        <v>83.608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5" t="s">
        <v>130</v>
      </c>
      <c r="AU146" s="245" t="s">
        <v>82</v>
      </c>
      <c r="AV146" s="14" t="s">
        <v>82</v>
      </c>
      <c r="AW146" s="14" t="s">
        <v>33</v>
      </c>
      <c r="AX146" s="14" t="s">
        <v>72</v>
      </c>
      <c r="AY146" s="245" t="s">
        <v>118</v>
      </c>
    </row>
    <row r="147" spans="1:51" s="13" customFormat="1" ht="12">
      <c r="A147" s="13"/>
      <c r="B147" s="224"/>
      <c r="C147" s="225"/>
      <c r="D147" s="226" t="s">
        <v>130</v>
      </c>
      <c r="E147" s="227" t="s">
        <v>19</v>
      </c>
      <c r="F147" s="228" t="s">
        <v>234</v>
      </c>
      <c r="G147" s="225"/>
      <c r="H147" s="227" t="s">
        <v>19</v>
      </c>
      <c r="I147" s="229"/>
      <c r="J147" s="225"/>
      <c r="K147" s="225"/>
      <c r="L147" s="230"/>
      <c r="M147" s="231"/>
      <c r="N147" s="232"/>
      <c r="O147" s="232"/>
      <c r="P147" s="232"/>
      <c r="Q147" s="232"/>
      <c r="R147" s="232"/>
      <c r="S147" s="232"/>
      <c r="T147" s="23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4" t="s">
        <v>130</v>
      </c>
      <c r="AU147" s="234" t="s">
        <v>82</v>
      </c>
      <c r="AV147" s="13" t="s">
        <v>80</v>
      </c>
      <c r="AW147" s="13" t="s">
        <v>33</v>
      </c>
      <c r="AX147" s="13" t="s">
        <v>72</v>
      </c>
      <c r="AY147" s="234" t="s">
        <v>118</v>
      </c>
    </row>
    <row r="148" spans="1:51" s="14" customFormat="1" ht="12">
      <c r="A148" s="14"/>
      <c r="B148" s="235"/>
      <c r="C148" s="236"/>
      <c r="D148" s="226" t="s">
        <v>130</v>
      </c>
      <c r="E148" s="237" t="s">
        <v>19</v>
      </c>
      <c r="F148" s="238" t="s">
        <v>367</v>
      </c>
      <c r="G148" s="236"/>
      <c r="H148" s="239">
        <v>83.608</v>
      </c>
      <c r="I148" s="240"/>
      <c r="J148" s="236"/>
      <c r="K148" s="236"/>
      <c r="L148" s="241"/>
      <c r="M148" s="242"/>
      <c r="N148" s="243"/>
      <c r="O148" s="243"/>
      <c r="P148" s="243"/>
      <c r="Q148" s="243"/>
      <c r="R148" s="243"/>
      <c r="S148" s="243"/>
      <c r="T148" s="24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5" t="s">
        <v>130</v>
      </c>
      <c r="AU148" s="245" t="s">
        <v>82</v>
      </c>
      <c r="AV148" s="14" t="s">
        <v>82</v>
      </c>
      <c r="AW148" s="14" t="s">
        <v>33</v>
      </c>
      <c r="AX148" s="14" t="s">
        <v>72</v>
      </c>
      <c r="AY148" s="245" t="s">
        <v>118</v>
      </c>
    </row>
    <row r="149" spans="1:51" s="15" customFormat="1" ht="12">
      <c r="A149" s="15"/>
      <c r="B149" s="246"/>
      <c r="C149" s="247"/>
      <c r="D149" s="226" t="s">
        <v>130</v>
      </c>
      <c r="E149" s="248" t="s">
        <v>19</v>
      </c>
      <c r="F149" s="249" t="s">
        <v>165</v>
      </c>
      <c r="G149" s="247"/>
      <c r="H149" s="250">
        <v>167.216</v>
      </c>
      <c r="I149" s="251"/>
      <c r="J149" s="247"/>
      <c r="K149" s="247"/>
      <c r="L149" s="252"/>
      <c r="M149" s="253"/>
      <c r="N149" s="254"/>
      <c r="O149" s="254"/>
      <c r="P149" s="254"/>
      <c r="Q149" s="254"/>
      <c r="R149" s="254"/>
      <c r="S149" s="254"/>
      <c r="T149" s="25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6" t="s">
        <v>130</v>
      </c>
      <c r="AU149" s="256" t="s">
        <v>82</v>
      </c>
      <c r="AV149" s="15" t="s">
        <v>126</v>
      </c>
      <c r="AW149" s="15" t="s">
        <v>33</v>
      </c>
      <c r="AX149" s="15" t="s">
        <v>80</v>
      </c>
      <c r="AY149" s="256" t="s">
        <v>118</v>
      </c>
    </row>
    <row r="150" spans="1:65" s="2" customFormat="1" ht="16.5" customHeight="1">
      <c r="A150" s="40"/>
      <c r="B150" s="41"/>
      <c r="C150" s="206" t="s">
        <v>235</v>
      </c>
      <c r="D150" s="206" t="s">
        <v>121</v>
      </c>
      <c r="E150" s="207" t="s">
        <v>236</v>
      </c>
      <c r="F150" s="208" t="s">
        <v>237</v>
      </c>
      <c r="G150" s="209" t="s">
        <v>142</v>
      </c>
      <c r="H150" s="210">
        <v>167.216</v>
      </c>
      <c r="I150" s="211"/>
      <c r="J150" s="212">
        <f>ROUND(I150*H150,2)</f>
        <v>0</v>
      </c>
      <c r="K150" s="208" t="s">
        <v>125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0.0003</v>
      </c>
      <c r="R150" s="215">
        <f>Q150*H150</f>
        <v>0.050164799999999996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229</v>
      </c>
      <c r="AT150" s="217" t="s">
        <v>121</v>
      </c>
      <c r="AU150" s="217" t="s">
        <v>82</v>
      </c>
      <c r="AY150" s="19" t="s">
        <v>118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229</v>
      </c>
      <c r="BM150" s="217" t="s">
        <v>368</v>
      </c>
    </row>
    <row r="151" spans="1:47" s="2" customFormat="1" ht="12">
      <c r="A151" s="40"/>
      <c r="B151" s="41"/>
      <c r="C151" s="42"/>
      <c r="D151" s="219" t="s">
        <v>128</v>
      </c>
      <c r="E151" s="42"/>
      <c r="F151" s="220" t="s">
        <v>239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128</v>
      </c>
      <c r="AU151" s="19" t="s">
        <v>82</v>
      </c>
    </row>
    <row r="152" spans="1:65" s="2" customFormat="1" ht="24.15" customHeight="1">
      <c r="A152" s="40"/>
      <c r="B152" s="41"/>
      <c r="C152" s="206" t="s">
        <v>229</v>
      </c>
      <c r="D152" s="206" t="s">
        <v>121</v>
      </c>
      <c r="E152" s="207" t="s">
        <v>240</v>
      </c>
      <c r="F152" s="208" t="s">
        <v>241</v>
      </c>
      <c r="G152" s="209" t="s">
        <v>142</v>
      </c>
      <c r="H152" s="210">
        <v>83.608</v>
      </c>
      <c r="I152" s="211"/>
      <c r="J152" s="212">
        <f>ROUND(I152*H152,2)</f>
        <v>0</v>
      </c>
      <c r="K152" s="208" t="s">
        <v>125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0.015</v>
      </c>
      <c r="R152" s="215">
        <f>Q152*H152</f>
        <v>1.2541200000000001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229</v>
      </c>
      <c r="AT152" s="217" t="s">
        <v>121</v>
      </c>
      <c r="AU152" s="217" t="s">
        <v>82</v>
      </c>
      <c r="AY152" s="19" t="s">
        <v>118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229</v>
      </c>
      <c r="BM152" s="217" t="s">
        <v>369</v>
      </c>
    </row>
    <row r="153" spans="1:47" s="2" customFormat="1" ht="12">
      <c r="A153" s="40"/>
      <c r="B153" s="41"/>
      <c r="C153" s="42"/>
      <c r="D153" s="219" t="s">
        <v>128</v>
      </c>
      <c r="E153" s="42"/>
      <c r="F153" s="220" t="s">
        <v>243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128</v>
      </c>
      <c r="AU153" s="19" t="s">
        <v>82</v>
      </c>
    </row>
    <row r="154" spans="1:65" s="2" customFormat="1" ht="24.15" customHeight="1">
      <c r="A154" s="40"/>
      <c r="B154" s="41"/>
      <c r="C154" s="206" t="s">
        <v>244</v>
      </c>
      <c r="D154" s="206" t="s">
        <v>121</v>
      </c>
      <c r="E154" s="207" t="s">
        <v>245</v>
      </c>
      <c r="F154" s="208" t="s">
        <v>246</v>
      </c>
      <c r="G154" s="209" t="s">
        <v>142</v>
      </c>
      <c r="H154" s="210">
        <v>83.608</v>
      </c>
      <c r="I154" s="211"/>
      <c r="J154" s="212">
        <f>ROUND(I154*H154,2)</f>
        <v>0</v>
      </c>
      <c r="K154" s="208" t="s">
        <v>125</v>
      </c>
      <c r="L154" s="46"/>
      <c r="M154" s="213" t="s">
        <v>19</v>
      </c>
      <c r="N154" s="214" t="s">
        <v>43</v>
      </c>
      <c r="O154" s="86"/>
      <c r="P154" s="215">
        <f>O154*H154</f>
        <v>0</v>
      </c>
      <c r="Q154" s="215">
        <v>0.006</v>
      </c>
      <c r="R154" s="215">
        <f>Q154*H154</f>
        <v>0.501648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229</v>
      </c>
      <c r="AT154" s="217" t="s">
        <v>121</v>
      </c>
      <c r="AU154" s="217" t="s">
        <v>82</v>
      </c>
      <c r="AY154" s="19" t="s">
        <v>118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229</v>
      </c>
      <c r="BM154" s="217" t="s">
        <v>370</v>
      </c>
    </row>
    <row r="155" spans="1:47" s="2" customFormat="1" ht="12">
      <c r="A155" s="40"/>
      <c r="B155" s="41"/>
      <c r="C155" s="42"/>
      <c r="D155" s="219" t="s">
        <v>128</v>
      </c>
      <c r="E155" s="42"/>
      <c r="F155" s="220" t="s">
        <v>248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128</v>
      </c>
      <c r="AU155" s="19" t="s">
        <v>82</v>
      </c>
    </row>
    <row r="156" spans="1:65" s="2" customFormat="1" ht="21.75" customHeight="1">
      <c r="A156" s="40"/>
      <c r="B156" s="41"/>
      <c r="C156" s="257" t="s">
        <v>249</v>
      </c>
      <c r="D156" s="257" t="s">
        <v>250</v>
      </c>
      <c r="E156" s="258" t="s">
        <v>251</v>
      </c>
      <c r="F156" s="259" t="s">
        <v>252</v>
      </c>
      <c r="G156" s="260" t="s">
        <v>142</v>
      </c>
      <c r="H156" s="261">
        <v>91.969</v>
      </c>
      <c r="I156" s="262"/>
      <c r="J156" s="263">
        <f>ROUND(I156*H156,2)</f>
        <v>0</v>
      </c>
      <c r="K156" s="259" t="s">
        <v>125</v>
      </c>
      <c r="L156" s="264"/>
      <c r="M156" s="265" t="s">
        <v>19</v>
      </c>
      <c r="N156" s="266" t="s">
        <v>43</v>
      </c>
      <c r="O156" s="86"/>
      <c r="P156" s="215">
        <f>O156*H156</f>
        <v>0</v>
      </c>
      <c r="Q156" s="215">
        <v>0.022</v>
      </c>
      <c r="R156" s="215">
        <f>Q156*H156</f>
        <v>2.0233179999999997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253</v>
      </c>
      <c r="AT156" s="217" t="s">
        <v>250</v>
      </c>
      <c r="AU156" s="217" t="s">
        <v>82</v>
      </c>
      <c r="AY156" s="19" t="s">
        <v>118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229</v>
      </c>
      <c r="BM156" s="217" t="s">
        <v>371</v>
      </c>
    </row>
    <row r="157" spans="1:47" s="2" customFormat="1" ht="12">
      <c r="A157" s="40"/>
      <c r="B157" s="41"/>
      <c r="C157" s="42"/>
      <c r="D157" s="226" t="s">
        <v>255</v>
      </c>
      <c r="E157" s="42"/>
      <c r="F157" s="267" t="s">
        <v>256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255</v>
      </c>
      <c r="AU157" s="19" t="s">
        <v>82</v>
      </c>
    </row>
    <row r="158" spans="1:51" s="14" customFormat="1" ht="12">
      <c r="A158" s="14"/>
      <c r="B158" s="235"/>
      <c r="C158" s="236"/>
      <c r="D158" s="226" t="s">
        <v>130</v>
      </c>
      <c r="E158" s="236"/>
      <c r="F158" s="238" t="s">
        <v>372</v>
      </c>
      <c r="G158" s="236"/>
      <c r="H158" s="239">
        <v>91.969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5" t="s">
        <v>130</v>
      </c>
      <c r="AU158" s="245" t="s">
        <v>82</v>
      </c>
      <c r="AV158" s="14" t="s">
        <v>82</v>
      </c>
      <c r="AW158" s="14" t="s">
        <v>4</v>
      </c>
      <c r="AX158" s="14" t="s">
        <v>80</v>
      </c>
      <c r="AY158" s="245" t="s">
        <v>118</v>
      </c>
    </row>
    <row r="159" spans="1:65" s="2" customFormat="1" ht="24.15" customHeight="1">
      <c r="A159" s="40"/>
      <c r="B159" s="41"/>
      <c r="C159" s="206" t="s">
        <v>258</v>
      </c>
      <c r="D159" s="206" t="s">
        <v>121</v>
      </c>
      <c r="E159" s="207" t="s">
        <v>259</v>
      </c>
      <c r="F159" s="208" t="s">
        <v>260</v>
      </c>
      <c r="G159" s="209" t="s">
        <v>124</v>
      </c>
      <c r="H159" s="210">
        <v>79.61</v>
      </c>
      <c r="I159" s="211"/>
      <c r="J159" s="212">
        <f>ROUND(I159*H159,2)</f>
        <v>0</v>
      </c>
      <c r="K159" s="208" t="s">
        <v>125</v>
      </c>
      <c r="L159" s="46"/>
      <c r="M159" s="213" t="s">
        <v>19</v>
      </c>
      <c r="N159" s="214" t="s">
        <v>43</v>
      </c>
      <c r="O159" s="86"/>
      <c r="P159" s="215">
        <f>O159*H159</f>
        <v>0</v>
      </c>
      <c r="Q159" s="215">
        <v>0.00043</v>
      </c>
      <c r="R159" s="215">
        <f>Q159*H159</f>
        <v>0.0342323</v>
      </c>
      <c r="S159" s="215">
        <v>0</v>
      </c>
      <c r="T159" s="216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7" t="s">
        <v>229</v>
      </c>
      <c r="AT159" s="217" t="s">
        <v>121</v>
      </c>
      <c r="AU159" s="217" t="s">
        <v>82</v>
      </c>
      <c r="AY159" s="19" t="s">
        <v>118</v>
      </c>
      <c r="BE159" s="218">
        <f>IF(N159="základní",J159,0)</f>
        <v>0</v>
      </c>
      <c r="BF159" s="218">
        <f>IF(N159="snížená",J159,0)</f>
        <v>0</v>
      </c>
      <c r="BG159" s="218">
        <f>IF(N159="zákl. přenesená",J159,0)</f>
        <v>0</v>
      </c>
      <c r="BH159" s="218">
        <f>IF(N159="sníž. přenesená",J159,0)</f>
        <v>0</v>
      </c>
      <c r="BI159" s="218">
        <f>IF(N159="nulová",J159,0)</f>
        <v>0</v>
      </c>
      <c r="BJ159" s="19" t="s">
        <v>80</v>
      </c>
      <c r="BK159" s="218">
        <f>ROUND(I159*H159,2)</f>
        <v>0</v>
      </c>
      <c r="BL159" s="19" t="s">
        <v>229</v>
      </c>
      <c r="BM159" s="217" t="s">
        <v>373</v>
      </c>
    </row>
    <row r="160" spans="1:47" s="2" customFormat="1" ht="12">
      <c r="A160" s="40"/>
      <c r="B160" s="41"/>
      <c r="C160" s="42"/>
      <c r="D160" s="219" t="s">
        <v>128</v>
      </c>
      <c r="E160" s="42"/>
      <c r="F160" s="220" t="s">
        <v>262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128</v>
      </c>
      <c r="AU160" s="19" t="s">
        <v>82</v>
      </c>
    </row>
    <row r="161" spans="1:51" s="14" customFormat="1" ht="12">
      <c r="A161" s="14"/>
      <c r="B161" s="235"/>
      <c r="C161" s="236"/>
      <c r="D161" s="226" t="s">
        <v>130</v>
      </c>
      <c r="E161" s="237" t="s">
        <v>19</v>
      </c>
      <c r="F161" s="238" t="s">
        <v>335</v>
      </c>
      <c r="G161" s="236"/>
      <c r="H161" s="239">
        <v>79.61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130</v>
      </c>
      <c r="AU161" s="245" t="s">
        <v>82</v>
      </c>
      <c r="AV161" s="14" t="s">
        <v>82</v>
      </c>
      <c r="AW161" s="14" t="s">
        <v>33</v>
      </c>
      <c r="AX161" s="14" t="s">
        <v>80</v>
      </c>
      <c r="AY161" s="245" t="s">
        <v>118</v>
      </c>
    </row>
    <row r="162" spans="1:65" s="2" customFormat="1" ht="16.5" customHeight="1">
      <c r="A162" s="40"/>
      <c r="B162" s="41"/>
      <c r="C162" s="257" t="s">
        <v>264</v>
      </c>
      <c r="D162" s="257" t="s">
        <v>250</v>
      </c>
      <c r="E162" s="258" t="s">
        <v>265</v>
      </c>
      <c r="F162" s="259" t="s">
        <v>266</v>
      </c>
      <c r="G162" s="260" t="s">
        <v>124</v>
      </c>
      <c r="H162" s="261">
        <v>87.571</v>
      </c>
      <c r="I162" s="262"/>
      <c r="J162" s="263">
        <f>ROUND(I162*H162,2)</f>
        <v>0</v>
      </c>
      <c r="K162" s="259" t="s">
        <v>125</v>
      </c>
      <c r="L162" s="264"/>
      <c r="M162" s="265" t="s">
        <v>19</v>
      </c>
      <c r="N162" s="266" t="s">
        <v>43</v>
      </c>
      <c r="O162" s="86"/>
      <c r="P162" s="215">
        <f>O162*H162</f>
        <v>0</v>
      </c>
      <c r="Q162" s="215">
        <v>0.00198</v>
      </c>
      <c r="R162" s="215">
        <f>Q162*H162</f>
        <v>0.17339058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253</v>
      </c>
      <c r="AT162" s="217" t="s">
        <v>250</v>
      </c>
      <c r="AU162" s="217" t="s">
        <v>82</v>
      </c>
      <c r="AY162" s="19" t="s">
        <v>118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229</v>
      </c>
      <c r="BM162" s="217" t="s">
        <v>374</v>
      </c>
    </row>
    <row r="163" spans="1:47" s="2" customFormat="1" ht="12">
      <c r="A163" s="40"/>
      <c r="B163" s="41"/>
      <c r="C163" s="42"/>
      <c r="D163" s="226" t="s">
        <v>255</v>
      </c>
      <c r="E163" s="42"/>
      <c r="F163" s="267" t="s">
        <v>256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255</v>
      </c>
      <c r="AU163" s="19" t="s">
        <v>82</v>
      </c>
    </row>
    <row r="164" spans="1:51" s="14" customFormat="1" ht="12">
      <c r="A164" s="14"/>
      <c r="B164" s="235"/>
      <c r="C164" s="236"/>
      <c r="D164" s="226" t="s">
        <v>130</v>
      </c>
      <c r="E164" s="236"/>
      <c r="F164" s="238" t="s">
        <v>375</v>
      </c>
      <c r="G164" s="236"/>
      <c r="H164" s="239">
        <v>87.571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5" t="s">
        <v>130</v>
      </c>
      <c r="AU164" s="245" t="s">
        <v>82</v>
      </c>
      <c r="AV164" s="14" t="s">
        <v>82</v>
      </c>
      <c r="AW164" s="14" t="s">
        <v>4</v>
      </c>
      <c r="AX164" s="14" t="s">
        <v>80</v>
      </c>
      <c r="AY164" s="245" t="s">
        <v>118</v>
      </c>
    </row>
    <row r="165" spans="1:65" s="2" customFormat="1" ht="24.15" customHeight="1">
      <c r="A165" s="40"/>
      <c r="B165" s="41"/>
      <c r="C165" s="206" t="s">
        <v>7</v>
      </c>
      <c r="D165" s="206" t="s">
        <v>121</v>
      </c>
      <c r="E165" s="207" t="s">
        <v>269</v>
      </c>
      <c r="F165" s="208" t="s">
        <v>270</v>
      </c>
      <c r="G165" s="209" t="s">
        <v>124</v>
      </c>
      <c r="H165" s="210">
        <v>7.85</v>
      </c>
      <c r="I165" s="211"/>
      <c r="J165" s="212">
        <f>ROUND(I165*H165,2)</f>
        <v>0</v>
      </c>
      <c r="K165" s="208" t="s">
        <v>125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0.0002</v>
      </c>
      <c r="R165" s="215">
        <f>Q165*H165</f>
        <v>0.00157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229</v>
      </c>
      <c r="AT165" s="217" t="s">
        <v>121</v>
      </c>
      <c r="AU165" s="217" t="s">
        <v>82</v>
      </c>
      <c r="AY165" s="19" t="s">
        <v>118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229</v>
      </c>
      <c r="BM165" s="217" t="s">
        <v>376</v>
      </c>
    </row>
    <row r="166" spans="1:47" s="2" customFormat="1" ht="12">
      <c r="A166" s="40"/>
      <c r="B166" s="41"/>
      <c r="C166" s="42"/>
      <c r="D166" s="219" t="s">
        <v>128</v>
      </c>
      <c r="E166" s="42"/>
      <c r="F166" s="220" t="s">
        <v>272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128</v>
      </c>
      <c r="AU166" s="19" t="s">
        <v>82</v>
      </c>
    </row>
    <row r="167" spans="1:51" s="14" customFormat="1" ht="12">
      <c r="A167" s="14"/>
      <c r="B167" s="235"/>
      <c r="C167" s="236"/>
      <c r="D167" s="226" t="s">
        <v>130</v>
      </c>
      <c r="E167" s="237" t="s">
        <v>19</v>
      </c>
      <c r="F167" s="238" t="s">
        <v>377</v>
      </c>
      <c r="G167" s="236"/>
      <c r="H167" s="239">
        <v>7.85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5" t="s">
        <v>130</v>
      </c>
      <c r="AU167" s="245" t="s">
        <v>82</v>
      </c>
      <c r="AV167" s="14" t="s">
        <v>82</v>
      </c>
      <c r="AW167" s="14" t="s">
        <v>33</v>
      </c>
      <c r="AX167" s="14" t="s">
        <v>80</v>
      </c>
      <c r="AY167" s="245" t="s">
        <v>118</v>
      </c>
    </row>
    <row r="168" spans="1:65" s="2" customFormat="1" ht="16.5" customHeight="1">
      <c r="A168" s="40"/>
      <c r="B168" s="41"/>
      <c r="C168" s="257" t="s">
        <v>274</v>
      </c>
      <c r="D168" s="257" t="s">
        <v>250</v>
      </c>
      <c r="E168" s="258" t="s">
        <v>275</v>
      </c>
      <c r="F168" s="259" t="s">
        <v>276</v>
      </c>
      <c r="G168" s="260" t="s">
        <v>124</v>
      </c>
      <c r="H168" s="261">
        <v>8.635</v>
      </c>
      <c r="I168" s="262"/>
      <c r="J168" s="263">
        <f>ROUND(I168*H168,2)</f>
        <v>0</v>
      </c>
      <c r="K168" s="259" t="s">
        <v>19</v>
      </c>
      <c r="L168" s="264"/>
      <c r="M168" s="265" t="s">
        <v>19</v>
      </c>
      <c r="N168" s="266" t="s">
        <v>43</v>
      </c>
      <c r="O168" s="86"/>
      <c r="P168" s="215">
        <f>O168*H168</f>
        <v>0</v>
      </c>
      <c r="Q168" s="215">
        <v>0.00016</v>
      </c>
      <c r="R168" s="215">
        <f>Q168*H168</f>
        <v>0.0013816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253</v>
      </c>
      <c r="AT168" s="217" t="s">
        <v>250</v>
      </c>
      <c r="AU168" s="217" t="s">
        <v>82</v>
      </c>
      <c r="AY168" s="19" t="s">
        <v>118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229</v>
      </c>
      <c r="BM168" s="217" t="s">
        <v>378</v>
      </c>
    </row>
    <row r="169" spans="1:51" s="14" customFormat="1" ht="12">
      <c r="A169" s="14"/>
      <c r="B169" s="235"/>
      <c r="C169" s="236"/>
      <c r="D169" s="226" t="s">
        <v>130</v>
      </c>
      <c r="E169" s="236"/>
      <c r="F169" s="238" t="s">
        <v>379</v>
      </c>
      <c r="G169" s="236"/>
      <c r="H169" s="239">
        <v>8.635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5" t="s">
        <v>130</v>
      </c>
      <c r="AU169" s="245" t="s">
        <v>82</v>
      </c>
      <c r="AV169" s="14" t="s">
        <v>82</v>
      </c>
      <c r="AW169" s="14" t="s">
        <v>4</v>
      </c>
      <c r="AX169" s="14" t="s">
        <v>80</v>
      </c>
      <c r="AY169" s="245" t="s">
        <v>118</v>
      </c>
    </row>
    <row r="170" spans="1:65" s="2" customFormat="1" ht="24.15" customHeight="1">
      <c r="A170" s="40"/>
      <c r="B170" s="41"/>
      <c r="C170" s="206" t="s">
        <v>279</v>
      </c>
      <c r="D170" s="206" t="s">
        <v>121</v>
      </c>
      <c r="E170" s="207" t="s">
        <v>280</v>
      </c>
      <c r="F170" s="208" t="s">
        <v>281</v>
      </c>
      <c r="G170" s="209" t="s">
        <v>193</v>
      </c>
      <c r="H170" s="210">
        <v>4.04</v>
      </c>
      <c r="I170" s="211"/>
      <c r="J170" s="212">
        <f>ROUND(I170*H170,2)</f>
        <v>0</v>
      </c>
      <c r="K170" s="208" t="s">
        <v>125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229</v>
      </c>
      <c r="AT170" s="217" t="s">
        <v>121</v>
      </c>
      <c r="AU170" s="217" t="s">
        <v>82</v>
      </c>
      <c r="AY170" s="19" t="s">
        <v>118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229</v>
      </c>
      <c r="BM170" s="217" t="s">
        <v>380</v>
      </c>
    </row>
    <row r="171" spans="1:47" s="2" customFormat="1" ht="12">
      <c r="A171" s="40"/>
      <c r="B171" s="41"/>
      <c r="C171" s="42"/>
      <c r="D171" s="219" t="s">
        <v>128</v>
      </c>
      <c r="E171" s="42"/>
      <c r="F171" s="220" t="s">
        <v>283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128</v>
      </c>
      <c r="AU171" s="19" t="s">
        <v>82</v>
      </c>
    </row>
    <row r="172" spans="1:63" s="12" customFormat="1" ht="22.8" customHeight="1">
      <c r="A172" s="12"/>
      <c r="B172" s="190"/>
      <c r="C172" s="191"/>
      <c r="D172" s="192" t="s">
        <v>71</v>
      </c>
      <c r="E172" s="204" t="s">
        <v>284</v>
      </c>
      <c r="F172" s="204" t="s">
        <v>285</v>
      </c>
      <c r="G172" s="191"/>
      <c r="H172" s="191"/>
      <c r="I172" s="194"/>
      <c r="J172" s="205">
        <f>BK172</f>
        <v>0</v>
      </c>
      <c r="K172" s="191"/>
      <c r="L172" s="196"/>
      <c r="M172" s="197"/>
      <c r="N172" s="198"/>
      <c r="O172" s="198"/>
      <c r="P172" s="199">
        <f>SUM(P173:P181)</f>
        <v>0</v>
      </c>
      <c r="Q172" s="198"/>
      <c r="R172" s="199">
        <f>SUM(R173:R181)</f>
        <v>0</v>
      </c>
      <c r="S172" s="198"/>
      <c r="T172" s="200">
        <f>SUM(T173:T181)</f>
        <v>0.011608499999999999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1" t="s">
        <v>82</v>
      </c>
      <c r="AT172" s="202" t="s">
        <v>71</v>
      </c>
      <c r="AU172" s="202" t="s">
        <v>80</v>
      </c>
      <c r="AY172" s="201" t="s">
        <v>118</v>
      </c>
      <c r="BK172" s="203">
        <f>SUM(BK173:BK181)</f>
        <v>0</v>
      </c>
    </row>
    <row r="173" spans="1:65" s="2" customFormat="1" ht="16.5" customHeight="1">
      <c r="A173" s="40"/>
      <c r="B173" s="41"/>
      <c r="C173" s="206" t="s">
        <v>286</v>
      </c>
      <c r="D173" s="206" t="s">
        <v>121</v>
      </c>
      <c r="E173" s="207" t="s">
        <v>287</v>
      </c>
      <c r="F173" s="208" t="s">
        <v>288</v>
      </c>
      <c r="G173" s="209" t="s">
        <v>142</v>
      </c>
      <c r="H173" s="210">
        <v>3.981</v>
      </c>
      <c r="I173" s="211"/>
      <c r="J173" s="212">
        <f>ROUND(I173*H173,2)</f>
        <v>0</v>
      </c>
      <c r="K173" s="208" t="s">
        <v>125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0.0025</v>
      </c>
      <c r="T173" s="216">
        <f>S173*H173</f>
        <v>0.0099525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229</v>
      </c>
      <c r="AT173" s="217" t="s">
        <v>121</v>
      </c>
      <c r="AU173" s="217" t="s">
        <v>82</v>
      </c>
      <c r="AY173" s="19" t="s">
        <v>118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229</v>
      </c>
      <c r="BM173" s="217" t="s">
        <v>381</v>
      </c>
    </row>
    <row r="174" spans="1:47" s="2" customFormat="1" ht="12">
      <c r="A174" s="40"/>
      <c r="B174" s="41"/>
      <c r="C174" s="42"/>
      <c r="D174" s="219" t="s">
        <v>128</v>
      </c>
      <c r="E174" s="42"/>
      <c r="F174" s="220" t="s">
        <v>290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128</v>
      </c>
      <c r="AU174" s="19" t="s">
        <v>82</v>
      </c>
    </row>
    <row r="175" spans="1:51" s="14" customFormat="1" ht="12">
      <c r="A175" s="14"/>
      <c r="B175" s="235"/>
      <c r="C175" s="236"/>
      <c r="D175" s="226" t="s">
        <v>130</v>
      </c>
      <c r="E175" s="237" t="s">
        <v>19</v>
      </c>
      <c r="F175" s="238" t="s">
        <v>382</v>
      </c>
      <c r="G175" s="236"/>
      <c r="H175" s="239">
        <v>3.402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5" t="s">
        <v>130</v>
      </c>
      <c r="AU175" s="245" t="s">
        <v>82</v>
      </c>
      <c r="AV175" s="14" t="s">
        <v>82</v>
      </c>
      <c r="AW175" s="14" t="s">
        <v>33</v>
      </c>
      <c r="AX175" s="14" t="s">
        <v>72</v>
      </c>
      <c r="AY175" s="245" t="s">
        <v>118</v>
      </c>
    </row>
    <row r="176" spans="1:51" s="14" customFormat="1" ht="12">
      <c r="A176" s="14"/>
      <c r="B176" s="235"/>
      <c r="C176" s="236"/>
      <c r="D176" s="226" t="s">
        <v>130</v>
      </c>
      <c r="E176" s="237" t="s">
        <v>19</v>
      </c>
      <c r="F176" s="238" t="s">
        <v>383</v>
      </c>
      <c r="G176" s="236"/>
      <c r="H176" s="239">
        <v>0.419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130</v>
      </c>
      <c r="AU176" s="245" t="s">
        <v>82</v>
      </c>
      <c r="AV176" s="14" t="s">
        <v>82</v>
      </c>
      <c r="AW176" s="14" t="s">
        <v>33</v>
      </c>
      <c r="AX176" s="14" t="s">
        <v>72</v>
      </c>
      <c r="AY176" s="245" t="s">
        <v>118</v>
      </c>
    </row>
    <row r="177" spans="1:51" s="14" customFormat="1" ht="12">
      <c r="A177" s="14"/>
      <c r="B177" s="235"/>
      <c r="C177" s="236"/>
      <c r="D177" s="226" t="s">
        <v>130</v>
      </c>
      <c r="E177" s="237" t="s">
        <v>19</v>
      </c>
      <c r="F177" s="238" t="s">
        <v>350</v>
      </c>
      <c r="G177" s="236"/>
      <c r="H177" s="239">
        <v>0.16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130</v>
      </c>
      <c r="AU177" s="245" t="s">
        <v>82</v>
      </c>
      <c r="AV177" s="14" t="s">
        <v>82</v>
      </c>
      <c r="AW177" s="14" t="s">
        <v>33</v>
      </c>
      <c r="AX177" s="14" t="s">
        <v>72</v>
      </c>
      <c r="AY177" s="245" t="s">
        <v>118</v>
      </c>
    </row>
    <row r="178" spans="1:51" s="15" customFormat="1" ht="12">
      <c r="A178" s="15"/>
      <c r="B178" s="246"/>
      <c r="C178" s="247"/>
      <c r="D178" s="226" t="s">
        <v>130</v>
      </c>
      <c r="E178" s="248" t="s">
        <v>19</v>
      </c>
      <c r="F178" s="249" t="s">
        <v>165</v>
      </c>
      <c r="G178" s="247"/>
      <c r="H178" s="250">
        <v>3.9810000000000003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56" t="s">
        <v>130</v>
      </c>
      <c r="AU178" s="256" t="s">
        <v>82</v>
      </c>
      <c r="AV178" s="15" t="s">
        <v>126</v>
      </c>
      <c r="AW178" s="15" t="s">
        <v>33</v>
      </c>
      <c r="AX178" s="15" t="s">
        <v>80</v>
      </c>
      <c r="AY178" s="256" t="s">
        <v>118</v>
      </c>
    </row>
    <row r="179" spans="1:65" s="2" customFormat="1" ht="16.5" customHeight="1">
      <c r="A179" s="40"/>
      <c r="B179" s="41"/>
      <c r="C179" s="206" t="s">
        <v>297</v>
      </c>
      <c r="D179" s="206" t="s">
        <v>121</v>
      </c>
      <c r="E179" s="207" t="s">
        <v>298</v>
      </c>
      <c r="F179" s="208" t="s">
        <v>299</v>
      </c>
      <c r="G179" s="209" t="s">
        <v>124</v>
      </c>
      <c r="H179" s="210">
        <v>5.52</v>
      </c>
      <c r="I179" s="211"/>
      <c r="J179" s="212">
        <f>ROUND(I179*H179,2)</f>
        <v>0</v>
      </c>
      <c r="K179" s="208" t="s">
        <v>125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0.0003</v>
      </c>
      <c r="T179" s="216">
        <f>S179*H179</f>
        <v>0.0016559999999999997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229</v>
      </c>
      <c r="AT179" s="217" t="s">
        <v>121</v>
      </c>
      <c r="AU179" s="217" t="s">
        <v>82</v>
      </c>
      <c r="AY179" s="19" t="s">
        <v>118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229</v>
      </c>
      <c r="BM179" s="217" t="s">
        <v>384</v>
      </c>
    </row>
    <row r="180" spans="1:47" s="2" customFormat="1" ht="12">
      <c r="A180" s="40"/>
      <c r="B180" s="41"/>
      <c r="C180" s="42"/>
      <c r="D180" s="219" t="s">
        <v>128</v>
      </c>
      <c r="E180" s="42"/>
      <c r="F180" s="220" t="s">
        <v>301</v>
      </c>
      <c r="G180" s="42"/>
      <c r="H180" s="42"/>
      <c r="I180" s="221"/>
      <c r="J180" s="42"/>
      <c r="K180" s="42"/>
      <c r="L180" s="46"/>
      <c r="M180" s="222"/>
      <c r="N180" s="223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128</v>
      </c>
      <c r="AU180" s="19" t="s">
        <v>82</v>
      </c>
    </row>
    <row r="181" spans="1:51" s="14" customFormat="1" ht="12">
      <c r="A181" s="14"/>
      <c r="B181" s="235"/>
      <c r="C181" s="236"/>
      <c r="D181" s="226" t="s">
        <v>130</v>
      </c>
      <c r="E181" s="237" t="s">
        <v>19</v>
      </c>
      <c r="F181" s="238" t="s">
        <v>385</v>
      </c>
      <c r="G181" s="236"/>
      <c r="H181" s="239">
        <v>5.52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130</v>
      </c>
      <c r="AU181" s="245" t="s">
        <v>82</v>
      </c>
      <c r="AV181" s="14" t="s">
        <v>82</v>
      </c>
      <c r="AW181" s="14" t="s">
        <v>33</v>
      </c>
      <c r="AX181" s="14" t="s">
        <v>80</v>
      </c>
      <c r="AY181" s="245" t="s">
        <v>118</v>
      </c>
    </row>
    <row r="182" spans="1:63" s="12" customFormat="1" ht="22.8" customHeight="1">
      <c r="A182" s="12"/>
      <c r="B182" s="190"/>
      <c r="C182" s="191"/>
      <c r="D182" s="192" t="s">
        <v>71</v>
      </c>
      <c r="E182" s="204" t="s">
        <v>303</v>
      </c>
      <c r="F182" s="204" t="s">
        <v>304</v>
      </c>
      <c r="G182" s="191"/>
      <c r="H182" s="191"/>
      <c r="I182" s="194"/>
      <c r="J182" s="205">
        <f>BK182</f>
        <v>0</v>
      </c>
      <c r="K182" s="191"/>
      <c r="L182" s="196"/>
      <c r="M182" s="197"/>
      <c r="N182" s="198"/>
      <c r="O182" s="198"/>
      <c r="P182" s="199">
        <f>SUM(P183:P193)</f>
        <v>0</v>
      </c>
      <c r="Q182" s="198"/>
      <c r="R182" s="199">
        <f>SUM(R183:R193)</f>
        <v>0.0012576</v>
      </c>
      <c r="S182" s="198"/>
      <c r="T182" s="200">
        <f>SUM(T183:T193)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1" t="s">
        <v>82</v>
      </c>
      <c r="AT182" s="202" t="s">
        <v>71</v>
      </c>
      <c r="AU182" s="202" t="s">
        <v>80</v>
      </c>
      <c r="AY182" s="201" t="s">
        <v>118</v>
      </c>
      <c r="BK182" s="203">
        <f>SUM(BK183:BK193)</f>
        <v>0</v>
      </c>
    </row>
    <row r="183" spans="1:65" s="2" customFormat="1" ht="16.5" customHeight="1">
      <c r="A183" s="40"/>
      <c r="B183" s="41"/>
      <c r="C183" s="206" t="s">
        <v>305</v>
      </c>
      <c r="D183" s="206" t="s">
        <v>121</v>
      </c>
      <c r="E183" s="207" t="s">
        <v>306</v>
      </c>
      <c r="F183" s="208" t="s">
        <v>307</v>
      </c>
      <c r="G183" s="209" t="s">
        <v>142</v>
      </c>
      <c r="H183" s="210">
        <v>3.93</v>
      </c>
      <c r="I183" s="211"/>
      <c r="J183" s="212">
        <f>ROUND(I183*H183,2)</f>
        <v>0</v>
      </c>
      <c r="K183" s="208" t="s">
        <v>125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6E-05</v>
      </c>
      <c r="R183" s="215">
        <f>Q183*H183</f>
        <v>0.0002358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229</v>
      </c>
      <c r="AT183" s="217" t="s">
        <v>121</v>
      </c>
      <c r="AU183" s="217" t="s">
        <v>82</v>
      </c>
      <c r="AY183" s="19" t="s">
        <v>118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229</v>
      </c>
      <c r="BM183" s="217" t="s">
        <v>386</v>
      </c>
    </row>
    <row r="184" spans="1:47" s="2" customFormat="1" ht="12">
      <c r="A184" s="40"/>
      <c r="B184" s="41"/>
      <c r="C184" s="42"/>
      <c r="D184" s="219" t="s">
        <v>128</v>
      </c>
      <c r="E184" s="42"/>
      <c r="F184" s="220" t="s">
        <v>309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128</v>
      </c>
      <c r="AU184" s="19" t="s">
        <v>82</v>
      </c>
    </row>
    <row r="185" spans="1:51" s="13" customFormat="1" ht="12">
      <c r="A185" s="13"/>
      <c r="B185" s="224"/>
      <c r="C185" s="225"/>
      <c r="D185" s="226" t="s">
        <v>130</v>
      </c>
      <c r="E185" s="227" t="s">
        <v>19</v>
      </c>
      <c r="F185" s="228" t="s">
        <v>310</v>
      </c>
      <c r="G185" s="225"/>
      <c r="H185" s="227" t="s">
        <v>19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130</v>
      </c>
      <c r="AU185" s="234" t="s">
        <v>82</v>
      </c>
      <c r="AV185" s="13" t="s">
        <v>80</v>
      </c>
      <c r="AW185" s="13" t="s">
        <v>33</v>
      </c>
      <c r="AX185" s="13" t="s">
        <v>72</v>
      </c>
      <c r="AY185" s="234" t="s">
        <v>118</v>
      </c>
    </row>
    <row r="186" spans="1:51" s="14" customFormat="1" ht="12">
      <c r="A186" s="14"/>
      <c r="B186" s="235"/>
      <c r="C186" s="236"/>
      <c r="D186" s="226" t="s">
        <v>130</v>
      </c>
      <c r="E186" s="237" t="s">
        <v>19</v>
      </c>
      <c r="F186" s="238" t="s">
        <v>387</v>
      </c>
      <c r="G186" s="236"/>
      <c r="H186" s="239">
        <v>0.32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130</v>
      </c>
      <c r="AU186" s="245" t="s">
        <v>82</v>
      </c>
      <c r="AV186" s="14" t="s">
        <v>82</v>
      </c>
      <c r="AW186" s="14" t="s">
        <v>33</v>
      </c>
      <c r="AX186" s="14" t="s">
        <v>72</v>
      </c>
      <c r="AY186" s="245" t="s">
        <v>118</v>
      </c>
    </row>
    <row r="187" spans="1:51" s="14" customFormat="1" ht="12">
      <c r="A187" s="14"/>
      <c r="B187" s="235"/>
      <c r="C187" s="236"/>
      <c r="D187" s="226" t="s">
        <v>130</v>
      </c>
      <c r="E187" s="237" t="s">
        <v>19</v>
      </c>
      <c r="F187" s="238" t="s">
        <v>388</v>
      </c>
      <c r="G187" s="236"/>
      <c r="H187" s="239">
        <v>3.61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5" t="s">
        <v>130</v>
      </c>
      <c r="AU187" s="245" t="s">
        <v>82</v>
      </c>
      <c r="AV187" s="14" t="s">
        <v>82</v>
      </c>
      <c r="AW187" s="14" t="s">
        <v>33</v>
      </c>
      <c r="AX187" s="14" t="s">
        <v>72</v>
      </c>
      <c r="AY187" s="245" t="s">
        <v>118</v>
      </c>
    </row>
    <row r="188" spans="1:51" s="15" customFormat="1" ht="12">
      <c r="A188" s="15"/>
      <c r="B188" s="246"/>
      <c r="C188" s="247"/>
      <c r="D188" s="226" t="s">
        <v>130</v>
      </c>
      <c r="E188" s="248" t="s">
        <v>19</v>
      </c>
      <c r="F188" s="249" t="s">
        <v>165</v>
      </c>
      <c r="G188" s="247"/>
      <c r="H188" s="250">
        <v>3.9299999999999997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6" t="s">
        <v>130</v>
      </c>
      <c r="AU188" s="256" t="s">
        <v>82</v>
      </c>
      <c r="AV188" s="15" t="s">
        <v>126</v>
      </c>
      <c r="AW188" s="15" t="s">
        <v>33</v>
      </c>
      <c r="AX188" s="15" t="s">
        <v>80</v>
      </c>
      <c r="AY188" s="256" t="s">
        <v>118</v>
      </c>
    </row>
    <row r="189" spans="1:65" s="2" customFormat="1" ht="16.5" customHeight="1">
      <c r="A189" s="40"/>
      <c r="B189" s="41"/>
      <c r="C189" s="206" t="s">
        <v>313</v>
      </c>
      <c r="D189" s="206" t="s">
        <v>121</v>
      </c>
      <c r="E189" s="207" t="s">
        <v>314</v>
      </c>
      <c r="F189" s="208" t="s">
        <v>315</v>
      </c>
      <c r="G189" s="209" t="s">
        <v>142</v>
      </c>
      <c r="H189" s="210">
        <v>3.93</v>
      </c>
      <c r="I189" s="211"/>
      <c r="J189" s="212">
        <f>ROUND(I189*H189,2)</f>
        <v>0</v>
      </c>
      <c r="K189" s="208" t="s">
        <v>125</v>
      </c>
      <c r="L189" s="46"/>
      <c r="M189" s="213" t="s">
        <v>19</v>
      </c>
      <c r="N189" s="214" t="s">
        <v>43</v>
      </c>
      <c r="O189" s="86"/>
      <c r="P189" s="215">
        <f>O189*H189</f>
        <v>0</v>
      </c>
      <c r="Q189" s="215">
        <v>0.00014</v>
      </c>
      <c r="R189" s="215">
        <f>Q189*H189</f>
        <v>0.0005501999999999999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229</v>
      </c>
      <c r="AT189" s="217" t="s">
        <v>121</v>
      </c>
      <c r="AU189" s="217" t="s">
        <v>82</v>
      </c>
      <c r="AY189" s="19" t="s">
        <v>118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229</v>
      </c>
      <c r="BM189" s="217" t="s">
        <v>389</v>
      </c>
    </row>
    <row r="190" spans="1:47" s="2" customFormat="1" ht="12">
      <c r="A190" s="40"/>
      <c r="B190" s="41"/>
      <c r="C190" s="42"/>
      <c r="D190" s="219" t="s">
        <v>128</v>
      </c>
      <c r="E190" s="42"/>
      <c r="F190" s="220" t="s">
        <v>317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128</v>
      </c>
      <c r="AU190" s="19" t="s">
        <v>82</v>
      </c>
    </row>
    <row r="191" spans="1:65" s="2" customFormat="1" ht="16.5" customHeight="1">
      <c r="A191" s="40"/>
      <c r="B191" s="41"/>
      <c r="C191" s="206" t="s">
        <v>318</v>
      </c>
      <c r="D191" s="206" t="s">
        <v>121</v>
      </c>
      <c r="E191" s="207" t="s">
        <v>319</v>
      </c>
      <c r="F191" s="208" t="s">
        <v>320</v>
      </c>
      <c r="G191" s="209" t="s">
        <v>142</v>
      </c>
      <c r="H191" s="210">
        <v>3.93</v>
      </c>
      <c r="I191" s="211"/>
      <c r="J191" s="212">
        <f>ROUND(I191*H191,2)</f>
        <v>0</v>
      </c>
      <c r="K191" s="208" t="s">
        <v>125</v>
      </c>
      <c r="L191" s="46"/>
      <c r="M191" s="213" t="s">
        <v>19</v>
      </c>
      <c r="N191" s="214" t="s">
        <v>43</v>
      </c>
      <c r="O191" s="86"/>
      <c r="P191" s="215">
        <f>O191*H191</f>
        <v>0</v>
      </c>
      <c r="Q191" s="215">
        <v>0.00012</v>
      </c>
      <c r="R191" s="215">
        <f>Q191*H191</f>
        <v>0.0004716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229</v>
      </c>
      <c r="AT191" s="217" t="s">
        <v>121</v>
      </c>
      <c r="AU191" s="217" t="s">
        <v>82</v>
      </c>
      <c r="AY191" s="19" t="s">
        <v>118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80</v>
      </c>
      <c r="BK191" s="218">
        <f>ROUND(I191*H191,2)</f>
        <v>0</v>
      </c>
      <c r="BL191" s="19" t="s">
        <v>229</v>
      </c>
      <c r="BM191" s="217" t="s">
        <v>390</v>
      </c>
    </row>
    <row r="192" spans="1:47" s="2" customFormat="1" ht="12">
      <c r="A192" s="40"/>
      <c r="B192" s="41"/>
      <c r="C192" s="42"/>
      <c r="D192" s="219" t="s">
        <v>128</v>
      </c>
      <c r="E192" s="42"/>
      <c r="F192" s="220" t="s">
        <v>322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128</v>
      </c>
      <c r="AU192" s="19" t="s">
        <v>82</v>
      </c>
    </row>
    <row r="193" spans="1:65" s="2" customFormat="1" ht="16.5" customHeight="1">
      <c r="A193" s="40"/>
      <c r="B193" s="41"/>
      <c r="C193" s="206" t="s">
        <v>323</v>
      </c>
      <c r="D193" s="206" t="s">
        <v>121</v>
      </c>
      <c r="E193" s="207" t="s">
        <v>324</v>
      </c>
      <c r="F193" s="208" t="s">
        <v>325</v>
      </c>
      <c r="G193" s="209" t="s">
        <v>124</v>
      </c>
      <c r="H193" s="210">
        <v>79.61</v>
      </c>
      <c r="I193" s="211"/>
      <c r="J193" s="212">
        <f>ROUND(I193*H193,2)</f>
        <v>0</v>
      </c>
      <c r="K193" s="208" t="s">
        <v>19</v>
      </c>
      <c r="L193" s="46"/>
      <c r="M193" s="213" t="s">
        <v>19</v>
      </c>
      <c r="N193" s="214" t="s">
        <v>43</v>
      </c>
      <c r="O193" s="86"/>
      <c r="P193" s="215">
        <f>O193*H193</f>
        <v>0</v>
      </c>
      <c r="Q193" s="215">
        <v>0</v>
      </c>
      <c r="R193" s="215">
        <f>Q193*H193</f>
        <v>0</v>
      </c>
      <c r="S193" s="215">
        <v>0</v>
      </c>
      <c r="T193" s="216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7" t="s">
        <v>229</v>
      </c>
      <c r="AT193" s="217" t="s">
        <v>121</v>
      </c>
      <c r="AU193" s="217" t="s">
        <v>82</v>
      </c>
      <c r="AY193" s="19" t="s">
        <v>118</v>
      </c>
      <c r="BE193" s="218">
        <f>IF(N193="základní",J193,0)</f>
        <v>0</v>
      </c>
      <c r="BF193" s="218">
        <f>IF(N193="snížená",J193,0)</f>
        <v>0</v>
      </c>
      <c r="BG193" s="218">
        <f>IF(N193="zákl. přenesená",J193,0)</f>
        <v>0</v>
      </c>
      <c r="BH193" s="218">
        <f>IF(N193="sníž. přenesená",J193,0)</f>
        <v>0</v>
      </c>
      <c r="BI193" s="218">
        <f>IF(N193="nulová",J193,0)</f>
        <v>0</v>
      </c>
      <c r="BJ193" s="19" t="s">
        <v>80</v>
      </c>
      <c r="BK193" s="218">
        <f>ROUND(I193*H193,2)</f>
        <v>0</v>
      </c>
      <c r="BL193" s="19" t="s">
        <v>229</v>
      </c>
      <c r="BM193" s="217" t="s">
        <v>391</v>
      </c>
    </row>
    <row r="194" spans="1:63" s="12" customFormat="1" ht="25.9" customHeight="1">
      <c r="A194" s="12"/>
      <c r="B194" s="190"/>
      <c r="C194" s="191"/>
      <c r="D194" s="192" t="s">
        <v>71</v>
      </c>
      <c r="E194" s="193" t="s">
        <v>327</v>
      </c>
      <c r="F194" s="193" t="s">
        <v>328</v>
      </c>
      <c r="G194" s="191"/>
      <c r="H194" s="191"/>
      <c r="I194" s="194"/>
      <c r="J194" s="195">
        <f>BK194</f>
        <v>0</v>
      </c>
      <c r="K194" s="191"/>
      <c r="L194" s="196"/>
      <c r="M194" s="197"/>
      <c r="N194" s="198"/>
      <c r="O194" s="198"/>
      <c r="P194" s="199">
        <f>P195</f>
        <v>0</v>
      </c>
      <c r="Q194" s="198"/>
      <c r="R194" s="199">
        <f>R195</f>
        <v>0</v>
      </c>
      <c r="S194" s="198"/>
      <c r="T194" s="200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1" t="s">
        <v>172</v>
      </c>
      <c r="AT194" s="202" t="s">
        <v>71</v>
      </c>
      <c r="AU194" s="202" t="s">
        <v>72</v>
      </c>
      <c r="AY194" s="201" t="s">
        <v>118</v>
      </c>
      <c r="BK194" s="203">
        <f>BK195</f>
        <v>0</v>
      </c>
    </row>
    <row r="195" spans="1:65" s="2" customFormat="1" ht="16.5" customHeight="1">
      <c r="A195" s="40"/>
      <c r="B195" s="41"/>
      <c r="C195" s="206" t="s">
        <v>329</v>
      </c>
      <c r="D195" s="206" t="s">
        <v>121</v>
      </c>
      <c r="E195" s="207" t="s">
        <v>330</v>
      </c>
      <c r="F195" s="208" t="s">
        <v>328</v>
      </c>
      <c r="G195" s="209" t="s">
        <v>331</v>
      </c>
      <c r="H195" s="268"/>
      <c r="I195" s="211"/>
      <c r="J195" s="212">
        <f>ROUND(I195*H195,2)</f>
        <v>0</v>
      </c>
      <c r="K195" s="208" t="s">
        <v>19</v>
      </c>
      <c r="L195" s="46"/>
      <c r="M195" s="269" t="s">
        <v>19</v>
      </c>
      <c r="N195" s="270" t="s">
        <v>43</v>
      </c>
      <c r="O195" s="271"/>
      <c r="P195" s="272">
        <f>O195*H195</f>
        <v>0</v>
      </c>
      <c r="Q195" s="272">
        <v>0</v>
      </c>
      <c r="R195" s="272">
        <f>Q195*H195</f>
        <v>0</v>
      </c>
      <c r="S195" s="272">
        <v>0</v>
      </c>
      <c r="T195" s="273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126</v>
      </c>
      <c r="AT195" s="217" t="s">
        <v>121</v>
      </c>
      <c r="AU195" s="217" t="s">
        <v>80</v>
      </c>
      <c r="AY195" s="19" t="s">
        <v>118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126</v>
      </c>
      <c r="BM195" s="217" t="s">
        <v>392</v>
      </c>
    </row>
    <row r="196" spans="1:31" s="2" customFormat="1" ht="6.95" customHeight="1">
      <c r="A196" s="40"/>
      <c r="B196" s="61"/>
      <c r="C196" s="62"/>
      <c r="D196" s="62"/>
      <c r="E196" s="62"/>
      <c r="F196" s="62"/>
      <c r="G196" s="62"/>
      <c r="H196" s="62"/>
      <c r="I196" s="62"/>
      <c r="J196" s="62"/>
      <c r="K196" s="62"/>
      <c r="L196" s="46"/>
      <c r="M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</row>
  </sheetData>
  <sheetProtection password="80EB" sheet="1" objects="1" scenarios="1" formatColumns="0" formatRows="0" autoFilter="0"/>
  <autoFilter ref="C88:K195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4_01/619995001"/>
    <hyperlink ref="F99" r:id="rId2" display="https://podminky.urs.cz/item/CS_URS_2024_01/965081213"/>
    <hyperlink ref="F116" r:id="rId3" display="https://podminky.urs.cz/item/CS_URS_2024_01/965081611"/>
    <hyperlink ref="F119" r:id="rId4" display="https://podminky.urs.cz/item/CS_URS_2024_01/965046111"/>
    <hyperlink ref="F122" r:id="rId5" display="https://podminky.urs.cz/item/CS_URS_2024_01/965046119"/>
    <hyperlink ref="F125" r:id="rId6" display="https://podminky.urs.cz/item/CS_URS_2024_01/952901111"/>
    <hyperlink ref="F128" r:id="rId7" display="https://podminky.urs.cz/item/CS_URS_2024_01/997002611"/>
    <hyperlink ref="F130" r:id="rId8" display="https://podminky.urs.cz/item/CS_URS_2024_01/997013211"/>
    <hyperlink ref="F132" r:id="rId9" display="https://podminky.urs.cz/item/CS_URS_2024_01/997013501"/>
    <hyperlink ref="F134" r:id="rId10" display="https://podminky.urs.cz/item/CS_URS_2024_01/997013509"/>
    <hyperlink ref="F137" r:id="rId11" display="https://podminky.urs.cz/item/CS_URS_2024_01/997013631"/>
    <hyperlink ref="F140" r:id="rId12" display="https://podminky.urs.cz/item/CS_URS_2024_01/998018001"/>
    <hyperlink ref="F144" r:id="rId13" display="https://podminky.urs.cz/item/CS_URS_2024_01/771111011"/>
    <hyperlink ref="F151" r:id="rId14" display="https://podminky.urs.cz/item/CS_URS_2024_01/771121011"/>
    <hyperlink ref="F153" r:id="rId15" display="https://podminky.urs.cz/item/CS_URS_2024_01/771151014"/>
    <hyperlink ref="F155" r:id="rId16" display="https://podminky.urs.cz/item/CS_URS_2024_01/771574416"/>
    <hyperlink ref="F160" r:id="rId17" display="https://podminky.urs.cz/item/CS_URS_2024_01/771474112"/>
    <hyperlink ref="F166" r:id="rId18" display="https://podminky.urs.cz/item/CS_URS_2024_01/771161021"/>
    <hyperlink ref="F171" r:id="rId19" display="https://podminky.urs.cz/item/CS_URS_2024_01/998771121"/>
    <hyperlink ref="F174" r:id="rId20" display="https://podminky.urs.cz/item/CS_URS_2024_01/776201811"/>
    <hyperlink ref="F180" r:id="rId21" display="https://podminky.urs.cz/item/CS_URS_2024_01/776410811"/>
    <hyperlink ref="F184" r:id="rId22" display="https://podminky.urs.cz/item/CS_URS_2024_01/783306801"/>
    <hyperlink ref="F190" r:id="rId23" display="https://podminky.urs.cz/item/CS_URS_2024_01/783315103"/>
    <hyperlink ref="F192" r:id="rId24" display="https://podminky.urs.cz/item/CS_URS_2024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4" customWidth="1"/>
    <col min="2" max="2" width="1.7109375" style="274" customWidth="1"/>
    <col min="3" max="4" width="5.00390625" style="274" customWidth="1"/>
    <col min="5" max="5" width="11.7109375" style="274" customWidth="1"/>
    <col min="6" max="6" width="9.140625" style="274" customWidth="1"/>
    <col min="7" max="7" width="5.00390625" style="274" customWidth="1"/>
    <col min="8" max="8" width="77.8515625" style="274" customWidth="1"/>
    <col min="9" max="10" width="20.00390625" style="274" customWidth="1"/>
    <col min="11" max="11" width="1.7109375" style="274" customWidth="1"/>
  </cols>
  <sheetData>
    <row r="1" s="1" customFormat="1" ht="37.5" customHeight="1"/>
    <row r="2" spans="2:11" s="1" customFormat="1" ht="7.5" customHeight="1">
      <c r="B2" s="275"/>
      <c r="C2" s="276"/>
      <c r="D2" s="276"/>
      <c r="E2" s="276"/>
      <c r="F2" s="276"/>
      <c r="G2" s="276"/>
      <c r="H2" s="276"/>
      <c r="I2" s="276"/>
      <c r="J2" s="276"/>
      <c r="K2" s="277"/>
    </row>
    <row r="3" spans="2:11" s="16" customFormat="1" ht="45" customHeight="1">
      <c r="B3" s="278"/>
      <c r="C3" s="279" t="s">
        <v>393</v>
      </c>
      <c r="D3" s="279"/>
      <c r="E3" s="279"/>
      <c r="F3" s="279"/>
      <c r="G3" s="279"/>
      <c r="H3" s="279"/>
      <c r="I3" s="279"/>
      <c r="J3" s="279"/>
      <c r="K3" s="280"/>
    </row>
    <row r="4" spans="2:11" s="1" customFormat="1" ht="25.5" customHeight="1">
      <c r="B4" s="281"/>
      <c r="C4" s="282" t="s">
        <v>394</v>
      </c>
      <c r="D4" s="282"/>
      <c r="E4" s="282"/>
      <c r="F4" s="282"/>
      <c r="G4" s="282"/>
      <c r="H4" s="282"/>
      <c r="I4" s="282"/>
      <c r="J4" s="282"/>
      <c r="K4" s="283"/>
    </row>
    <row r="5" spans="2:11" s="1" customFormat="1" ht="5.25" customHeight="1">
      <c r="B5" s="281"/>
      <c r="C5" s="284"/>
      <c r="D5" s="284"/>
      <c r="E5" s="284"/>
      <c r="F5" s="284"/>
      <c r="G5" s="284"/>
      <c r="H5" s="284"/>
      <c r="I5" s="284"/>
      <c r="J5" s="284"/>
      <c r="K5" s="283"/>
    </row>
    <row r="6" spans="2:11" s="1" customFormat="1" ht="15" customHeight="1">
      <c r="B6" s="281"/>
      <c r="C6" s="285" t="s">
        <v>395</v>
      </c>
      <c r="D6" s="285"/>
      <c r="E6" s="285"/>
      <c r="F6" s="285"/>
      <c r="G6" s="285"/>
      <c r="H6" s="285"/>
      <c r="I6" s="285"/>
      <c r="J6" s="285"/>
      <c r="K6" s="283"/>
    </row>
    <row r="7" spans="2:11" s="1" customFormat="1" ht="15" customHeight="1">
      <c r="B7" s="286"/>
      <c r="C7" s="285" t="s">
        <v>396</v>
      </c>
      <c r="D7" s="285"/>
      <c r="E7" s="285"/>
      <c r="F7" s="285"/>
      <c r="G7" s="285"/>
      <c r="H7" s="285"/>
      <c r="I7" s="285"/>
      <c r="J7" s="285"/>
      <c r="K7" s="283"/>
    </row>
    <row r="8" spans="2:11" s="1" customFormat="1" ht="12.75" customHeight="1">
      <c r="B8" s="286"/>
      <c r="C8" s="285"/>
      <c r="D8" s="285"/>
      <c r="E8" s="285"/>
      <c r="F8" s="285"/>
      <c r="G8" s="285"/>
      <c r="H8" s="285"/>
      <c r="I8" s="285"/>
      <c r="J8" s="285"/>
      <c r="K8" s="283"/>
    </row>
    <row r="9" spans="2:11" s="1" customFormat="1" ht="15" customHeight="1">
      <c r="B9" s="286"/>
      <c r="C9" s="285" t="s">
        <v>397</v>
      </c>
      <c r="D9" s="285"/>
      <c r="E9" s="285"/>
      <c r="F9" s="285"/>
      <c r="G9" s="285"/>
      <c r="H9" s="285"/>
      <c r="I9" s="285"/>
      <c r="J9" s="285"/>
      <c r="K9" s="283"/>
    </row>
    <row r="10" spans="2:11" s="1" customFormat="1" ht="15" customHeight="1">
      <c r="B10" s="286"/>
      <c r="C10" s="285"/>
      <c r="D10" s="285" t="s">
        <v>398</v>
      </c>
      <c r="E10" s="285"/>
      <c r="F10" s="285"/>
      <c r="G10" s="285"/>
      <c r="H10" s="285"/>
      <c r="I10" s="285"/>
      <c r="J10" s="285"/>
      <c r="K10" s="283"/>
    </row>
    <row r="11" spans="2:11" s="1" customFormat="1" ht="15" customHeight="1">
      <c r="B11" s="286"/>
      <c r="C11" s="287"/>
      <c r="D11" s="285" t="s">
        <v>399</v>
      </c>
      <c r="E11" s="285"/>
      <c r="F11" s="285"/>
      <c r="G11" s="285"/>
      <c r="H11" s="285"/>
      <c r="I11" s="285"/>
      <c r="J11" s="285"/>
      <c r="K11" s="283"/>
    </row>
    <row r="12" spans="2:11" s="1" customFormat="1" ht="15" customHeight="1">
      <c r="B12" s="286"/>
      <c r="C12" s="287"/>
      <c r="D12" s="285"/>
      <c r="E12" s="285"/>
      <c r="F12" s="285"/>
      <c r="G12" s="285"/>
      <c r="H12" s="285"/>
      <c r="I12" s="285"/>
      <c r="J12" s="285"/>
      <c r="K12" s="283"/>
    </row>
    <row r="13" spans="2:11" s="1" customFormat="1" ht="15" customHeight="1">
      <c r="B13" s="286"/>
      <c r="C13" s="287"/>
      <c r="D13" s="288" t="s">
        <v>400</v>
      </c>
      <c r="E13" s="285"/>
      <c r="F13" s="285"/>
      <c r="G13" s="285"/>
      <c r="H13" s="285"/>
      <c r="I13" s="285"/>
      <c r="J13" s="285"/>
      <c r="K13" s="283"/>
    </row>
    <row r="14" spans="2:11" s="1" customFormat="1" ht="12.75" customHeight="1">
      <c r="B14" s="286"/>
      <c r="C14" s="287"/>
      <c r="D14" s="287"/>
      <c r="E14" s="287"/>
      <c r="F14" s="287"/>
      <c r="G14" s="287"/>
      <c r="H14" s="287"/>
      <c r="I14" s="287"/>
      <c r="J14" s="287"/>
      <c r="K14" s="283"/>
    </row>
    <row r="15" spans="2:11" s="1" customFormat="1" ht="15" customHeight="1">
      <c r="B15" s="286"/>
      <c r="C15" s="287"/>
      <c r="D15" s="285" t="s">
        <v>401</v>
      </c>
      <c r="E15" s="285"/>
      <c r="F15" s="285"/>
      <c r="G15" s="285"/>
      <c r="H15" s="285"/>
      <c r="I15" s="285"/>
      <c r="J15" s="285"/>
      <c r="K15" s="283"/>
    </row>
    <row r="16" spans="2:11" s="1" customFormat="1" ht="15" customHeight="1">
      <c r="B16" s="286"/>
      <c r="C16" s="287"/>
      <c r="D16" s="285" t="s">
        <v>402</v>
      </c>
      <c r="E16" s="285"/>
      <c r="F16" s="285"/>
      <c r="G16" s="285"/>
      <c r="H16" s="285"/>
      <c r="I16" s="285"/>
      <c r="J16" s="285"/>
      <c r="K16" s="283"/>
    </row>
    <row r="17" spans="2:11" s="1" customFormat="1" ht="15" customHeight="1">
      <c r="B17" s="286"/>
      <c r="C17" s="287"/>
      <c r="D17" s="285" t="s">
        <v>403</v>
      </c>
      <c r="E17" s="285"/>
      <c r="F17" s="285"/>
      <c r="G17" s="285"/>
      <c r="H17" s="285"/>
      <c r="I17" s="285"/>
      <c r="J17" s="285"/>
      <c r="K17" s="283"/>
    </row>
    <row r="18" spans="2:11" s="1" customFormat="1" ht="15" customHeight="1">
      <c r="B18" s="286"/>
      <c r="C18" s="287"/>
      <c r="D18" s="287"/>
      <c r="E18" s="289" t="s">
        <v>79</v>
      </c>
      <c r="F18" s="285" t="s">
        <v>404</v>
      </c>
      <c r="G18" s="285"/>
      <c r="H18" s="285"/>
      <c r="I18" s="285"/>
      <c r="J18" s="285"/>
      <c r="K18" s="283"/>
    </row>
    <row r="19" spans="2:11" s="1" customFormat="1" ht="15" customHeight="1">
      <c r="B19" s="286"/>
      <c r="C19" s="287"/>
      <c r="D19" s="287"/>
      <c r="E19" s="289" t="s">
        <v>405</v>
      </c>
      <c r="F19" s="285" t="s">
        <v>406</v>
      </c>
      <c r="G19" s="285"/>
      <c r="H19" s="285"/>
      <c r="I19" s="285"/>
      <c r="J19" s="285"/>
      <c r="K19" s="283"/>
    </row>
    <row r="20" spans="2:11" s="1" customFormat="1" ht="15" customHeight="1">
      <c r="B20" s="286"/>
      <c r="C20" s="287"/>
      <c r="D20" s="287"/>
      <c r="E20" s="289" t="s">
        <v>407</v>
      </c>
      <c r="F20" s="285" t="s">
        <v>408</v>
      </c>
      <c r="G20" s="285"/>
      <c r="H20" s="285"/>
      <c r="I20" s="285"/>
      <c r="J20" s="285"/>
      <c r="K20" s="283"/>
    </row>
    <row r="21" spans="2:11" s="1" customFormat="1" ht="15" customHeight="1">
      <c r="B21" s="286"/>
      <c r="C21" s="287"/>
      <c r="D21" s="287"/>
      <c r="E21" s="289" t="s">
        <v>409</v>
      </c>
      <c r="F21" s="285" t="s">
        <v>410</v>
      </c>
      <c r="G21" s="285"/>
      <c r="H21" s="285"/>
      <c r="I21" s="285"/>
      <c r="J21" s="285"/>
      <c r="K21" s="283"/>
    </row>
    <row r="22" spans="2:11" s="1" customFormat="1" ht="15" customHeight="1">
      <c r="B22" s="286"/>
      <c r="C22" s="287"/>
      <c r="D22" s="287"/>
      <c r="E22" s="289" t="s">
        <v>411</v>
      </c>
      <c r="F22" s="285" t="s">
        <v>412</v>
      </c>
      <c r="G22" s="285"/>
      <c r="H22" s="285"/>
      <c r="I22" s="285"/>
      <c r="J22" s="285"/>
      <c r="K22" s="283"/>
    </row>
    <row r="23" spans="2:11" s="1" customFormat="1" ht="15" customHeight="1">
      <c r="B23" s="286"/>
      <c r="C23" s="287"/>
      <c r="D23" s="287"/>
      <c r="E23" s="289" t="s">
        <v>413</v>
      </c>
      <c r="F23" s="285" t="s">
        <v>414</v>
      </c>
      <c r="G23" s="285"/>
      <c r="H23" s="285"/>
      <c r="I23" s="285"/>
      <c r="J23" s="285"/>
      <c r="K23" s="283"/>
    </row>
    <row r="24" spans="2:11" s="1" customFormat="1" ht="12.75" customHeight="1">
      <c r="B24" s="286"/>
      <c r="C24" s="287"/>
      <c r="D24" s="287"/>
      <c r="E24" s="287"/>
      <c r="F24" s="287"/>
      <c r="G24" s="287"/>
      <c r="H24" s="287"/>
      <c r="I24" s="287"/>
      <c r="J24" s="287"/>
      <c r="K24" s="283"/>
    </row>
    <row r="25" spans="2:11" s="1" customFormat="1" ht="15" customHeight="1">
      <c r="B25" s="286"/>
      <c r="C25" s="285" t="s">
        <v>415</v>
      </c>
      <c r="D25" s="285"/>
      <c r="E25" s="285"/>
      <c r="F25" s="285"/>
      <c r="G25" s="285"/>
      <c r="H25" s="285"/>
      <c r="I25" s="285"/>
      <c r="J25" s="285"/>
      <c r="K25" s="283"/>
    </row>
    <row r="26" spans="2:11" s="1" customFormat="1" ht="15" customHeight="1">
      <c r="B26" s="286"/>
      <c r="C26" s="285" t="s">
        <v>416</v>
      </c>
      <c r="D26" s="285"/>
      <c r="E26" s="285"/>
      <c r="F26" s="285"/>
      <c r="G26" s="285"/>
      <c r="H26" s="285"/>
      <c r="I26" s="285"/>
      <c r="J26" s="285"/>
      <c r="K26" s="283"/>
    </row>
    <row r="27" spans="2:11" s="1" customFormat="1" ht="15" customHeight="1">
      <c r="B27" s="286"/>
      <c r="C27" s="285"/>
      <c r="D27" s="285" t="s">
        <v>417</v>
      </c>
      <c r="E27" s="285"/>
      <c r="F27" s="285"/>
      <c r="G27" s="285"/>
      <c r="H27" s="285"/>
      <c r="I27" s="285"/>
      <c r="J27" s="285"/>
      <c r="K27" s="283"/>
    </row>
    <row r="28" spans="2:11" s="1" customFormat="1" ht="15" customHeight="1">
      <c r="B28" s="286"/>
      <c r="C28" s="287"/>
      <c r="D28" s="285" t="s">
        <v>418</v>
      </c>
      <c r="E28" s="285"/>
      <c r="F28" s="285"/>
      <c r="G28" s="285"/>
      <c r="H28" s="285"/>
      <c r="I28" s="285"/>
      <c r="J28" s="285"/>
      <c r="K28" s="283"/>
    </row>
    <row r="29" spans="2:11" s="1" customFormat="1" ht="12.75" customHeight="1">
      <c r="B29" s="286"/>
      <c r="C29" s="287"/>
      <c r="D29" s="287"/>
      <c r="E29" s="287"/>
      <c r="F29" s="287"/>
      <c r="G29" s="287"/>
      <c r="H29" s="287"/>
      <c r="I29" s="287"/>
      <c r="J29" s="287"/>
      <c r="K29" s="283"/>
    </row>
    <row r="30" spans="2:11" s="1" customFormat="1" ht="15" customHeight="1">
      <c r="B30" s="286"/>
      <c r="C30" s="287"/>
      <c r="D30" s="285" t="s">
        <v>419</v>
      </c>
      <c r="E30" s="285"/>
      <c r="F30" s="285"/>
      <c r="G30" s="285"/>
      <c r="H30" s="285"/>
      <c r="I30" s="285"/>
      <c r="J30" s="285"/>
      <c r="K30" s="283"/>
    </row>
    <row r="31" spans="2:11" s="1" customFormat="1" ht="15" customHeight="1">
      <c r="B31" s="286"/>
      <c r="C31" s="287"/>
      <c r="D31" s="285" t="s">
        <v>420</v>
      </c>
      <c r="E31" s="285"/>
      <c r="F31" s="285"/>
      <c r="G31" s="285"/>
      <c r="H31" s="285"/>
      <c r="I31" s="285"/>
      <c r="J31" s="285"/>
      <c r="K31" s="283"/>
    </row>
    <row r="32" spans="2:11" s="1" customFormat="1" ht="12.75" customHeight="1">
      <c r="B32" s="286"/>
      <c r="C32" s="287"/>
      <c r="D32" s="287"/>
      <c r="E32" s="287"/>
      <c r="F32" s="287"/>
      <c r="G32" s="287"/>
      <c r="H32" s="287"/>
      <c r="I32" s="287"/>
      <c r="J32" s="287"/>
      <c r="K32" s="283"/>
    </row>
    <row r="33" spans="2:11" s="1" customFormat="1" ht="15" customHeight="1">
      <c r="B33" s="286"/>
      <c r="C33" s="287"/>
      <c r="D33" s="285" t="s">
        <v>421</v>
      </c>
      <c r="E33" s="285"/>
      <c r="F33" s="285"/>
      <c r="G33" s="285"/>
      <c r="H33" s="285"/>
      <c r="I33" s="285"/>
      <c r="J33" s="285"/>
      <c r="K33" s="283"/>
    </row>
    <row r="34" spans="2:11" s="1" customFormat="1" ht="15" customHeight="1">
      <c r="B34" s="286"/>
      <c r="C34" s="287"/>
      <c r="D34" s="285" t="s">
        <v>422</v>
      </c>
      <c r="E34" s="285"/>
      <c r="F34" s="285"/>
      <c r="G34" s="285"/>
      <c r="H34" s="285"/>
      <c r="I34" s="285"/>
      <c r="J34" s="285"/>
      <c r="K34" s="283"/>
    </row>
    <row r="35" spans="2:11" s="1" customFormat="1" ht="15" customHeight="1">
      <c r="B35" s="286"/>
      <c r="C35" s="287"/>
      <c r="D35" s="285" t="s">
        <v>423</v>
      </c>
      <c r="E35" s="285"/>
      <c r="F35" s="285"/>
      <c r="G35" s="285"/>
      <c r="H35" s="285"/>
      <c r="I35" s="285"/>
      <c r="J35" s="285"/>
      <c r="K35" s="283"/>
    </row>
    <row r="36" spans="2:11" s="1" customFormat="1" ht="15" customHeight="1">
      <c r="B36" s="286"/>
      <c r="C36" s="287"/>
      <c r="D36" s="285"/>
      <c r="E36" s="288" t="s">
        <v>104</v>
      </c>
      <c r="F36" s="285"/>
      <c r="G36" s="285" t="s">
        <v>424</v>
      </c>
      <c r="H36" s="285"/>
      <c r="I36" s="285"/>
      <c r="J36" s="285"/>
      <c r="K36" s="283"/>
    </row>
    <row r="37" spans="2:11" s="1" customFormat="1" ht="30.75" customHeight="1">
      <c r="B37" s="286"/>
      <c r="C37" s="287"/>
      <c r="D37" s="285"/>
      <c r="E37" s="288" t="s">
        <v>425</v>
      </c>
      <c r="F37" s="285"/>
      <c r="G37" s="285" t="s">
        <v>426</v>
      </c>
      <c r="H37" s="285"/>
      <c r="I37" s="285"/>
      <c r="J37" s="285"/>
      <c r="K37" s="283"/>
    </row>
    <row r="38" spans="2:11" s="1" customFormat="1" ht="15" customHeight="1">
      <c r="B38" s="286"/>
      <c r="C38" s="287"/>
      <c r="D38" s="285"/>
      <c r="E38" s="288" t="s">
        <v>53</v>
      </c>
      <c r="F38" s="285"/>
      <c r="G38" s="285" t="s">
        <v>427</v>
      </c>
      <c r="H38" s="285"/>
      <c r="I38" s="285"/>
      <c r="J38" s="285"/>
      <c r="K38" s="283"/>
    </row>
    <row r="39" spans="2:11" s="1" customFormat="1" ht="15" customHeight="1">
      <c r="B39" s="286"/>
      <c r="C39" s="287"/>
      <c r="D39" s="285"/>
      <c r="E39" s="288" t="s">
        <v>54</v>
      </c>
      <c r="F39" s="285"/>
      <c r="G39" s="285" t="s">
        <v>428</v>
      </c>
      <c r="H39" s="285"/>
      <c r="I39" s="285"/>
      <c r="J39" s="285"/>
      <c r="K39" s="283"/>
    </row>
    <row r="40" spans="2:11" s="1" customFormat="1" ht="15" customHeight="1">
      <c r="B40" s="286"/>
      <c r="C40" s="287"/>
      <c r="D40" s="285"/>
      <c r="E40" s="288" t="s">
        <v>105</v>
      </c>
      <c r="F40" s="285"/>
      <c r="G40" s="285" t="s">
        <v>429</v>
      </c>
      <c r="H40" s="285"/>
      <c r="I40" s="285"/>
      <c r="J40" s="285"/>
      <c r="K40" s="283"/>
    </row>
    <row r="41" spans="2:11" s="1" customFormat="1" ht="15" customHeight="1">
      <c r="B41" s="286"/>
      <c r="C41" s="287"/>
      <c r="D41" s="285"/>
      <c r="E41" s="288" t="s">
        <v>106</v>
      </c>
      <c r="F41" s="285"/>
      <c r="G41" s="285" t="s">
        <v>430</v>
      </c>
      <c r="H41" s="285"/>
      <c r="I41" s="285"/>
      <c r="J41" s="285"/>
      <c r="K41" s="283"/>
    </row>
    <row r="42" spans="2:11" s="1" customFormat="1" ht="15" customHeight="1">
      <c r="B42" s="286"/>
      <c r="C42" s="287"/>
      <c r="D42" s="285"/>
      <c r="E42" s="288" t="s">
        <v>431</v>
      </c>
      <c r="F42" s="285"/>
      <c r="G42" s="285" t="s">
        <v>432</v>
      </c>
      <c r="H42" s="285"/>
      <c r="I42" s="285"/>
      <c r="J42" s="285"/>
      <c r="K42" s="283"/>
    </row>
    <row r="43" spans="2:11" s="1" customFormat="1" ht="15" customHeight="1">
      <c r="B43" s="286"/>
      <c r="C43" s="287"/>
      <c r="D43" s="285"/>
      <c r="E43" s="288"/>
      <c r="F43" s="285"/>
      <c r="G43" s="285" t="s">
        <v>433</v>
      </c>
      <c r="H43" s="285"/>
      <c r="I43" s="285"/>
      <c r="J43" s="285"/>
      <c r="K43" s="283"/>
    </row>
    <row r="44" spans="2:11" s="1" customFormat="1" ht="15" customHeight="1">
      <c r="B44" s="286"/>
      <c r="C44" s="287"/>
      <c r="D44" s="285"/>
      <c r="E44" s="288" t="s">
        <v>434</v>
      </c>
      <c r="F44" s="285"/>
      <c r="G44" s="285" t="s">
        <v>435</v>
      </c>
      <c r="H44" s="285"/>
      <c r="I44" s="285"/>
      <c r="J44" s="285"/>
      <c r="K44" s="283"/>
    </row>
    <row r="45" spans="2:11" s="1" customFormat="1" ht="15" customHeight="1">
      <c r="B45" s="286"/>
      <c r="C45" s="287"/>
      <c r="D45" s="285"/>
      <c r="E45" s="288" t="s">
        <v>108</v>
      </c>
      <c r="F45" s="285"/>
      <c r="G45" s="285" t="s">
        <v>436</v>
      </c>
      <c r="H45" s="285"/>
      <c r="I45" s="285"/>
      <c r="J45" s="285"/>
      <c r="K45" s="283"/>
    </row>
    <row r="46" spans="2:11" s="1" customFormat="1" ht="12.75" customHeight="1">
      <c r="B46" s="286"/>
      <c r="C46" s="287"/>
      <c r="D46" s="285"/>
      <c r="E46" s="285"/>
      <c r="F46" s="285"/>
      <c r="G46" s="285"/>
      <c r="H46" s="285"/>
      <c r="I46" s="285"/>
      <c r="J46" s="285"/>
      <c r="K46" s="283"/>
    </row>
    <row r="47" spans="2:11" s="1" customFormat="1" ht="15" customHeight="1">
      <c r="B47" s="286"/>
      <c r="C47" s="287"/>
      <c r="D47" s="285" t="s">
        <v>437</v>
      </c>
      <c r="E47" s="285"/>
      <c r="F47" s="285"/>
      <c r="G47" s="285"/>
      <c r="H47" s="285"/>
      <c r="I47" s="285"/>
      <c r="J47" s="285"/>
      <c r="K47" s="283"/>
    </row>
    <row r="48" spans="2:11" s="1" customFormat="1" ht="15" customHeight="1">
      <c r="B48" s="286"/>
      <c r="C48" s="287"/>
      <c r="D48" s="287"/>
      <c r="E48" s="285" t="s">
        <v>438</v>
      </c>
      <c r="F48" s="285"/>
      <c r="G48" s="285"/>
      <c r="H48" s="285"/>
      <c r="I48" s="285"/>
      <c r="J48" s="285"/>
      <c r="K48" s="283"/>
    </row>
    <row r="49" spans="2:11" s="1" customFormat="1" ht="15" customHeight="1">
      <c r="B49" s="286"/>
      <c r="C49" s="287"/>
      <c r="D49" s="287"/>
      <c r="E49" s="285" t="s">
        <v>439</v>
      </c>
      <c r="F49" s="285"/>
      <c r="G49" s="285"/>
      <c r="H49" s="285"/>
      <c r="I49" s="285"/>
      <c r="J49" s="285"/>
      <c r="K49" s="283"/>
    </row>
    <row r="50" spans="2:11" s="1" customFormat="1" ht="15" customHeight="1">
      <c r="B50" s="286"/>
      <c r="C50" s="287"/>
      <c r="D50" s="287"/>
      <c r="E50" s="285" t="s">
        <v>440</v>
      </c>
      <c r="F50" s="285"/>
      <c r="G50" s="285"/>
      <c r="H50" s="285"/>
      <c r="I50" s="285"/>
      <c r="J50" s="285"/>
      <c r="K50" s="283"/>
    </row>
    <row r="51" spans="2:11" s="1" customFormat="1" ht="15" customHeight="1">
      <c r="B51" s="286"/>
      <c r="C51" s="287"/>
      <c r="D51" s="285" t="s">
        <v>441</v>
      </c>
      <c r="E51" s="285"/>
      <c r="F51" s="285"/>
      <c r="G51" s="285"/>
      <c r="H51" s="285"/>
      <c r="I51" s="285"/>
      <c r="J51" s="285"/>
      <c r="K51" s="283"/>
    </row>
    <row r="52" spans="2:11" s="1" customFormat="1" ht="25.5" customHeight="1">
      <c r="B52" s="281"/>
      <c r="C52" s="282" t="s">
        <v>442</v>
      </c>
      <c r="D52" s="282"/>
      <c r="E52" s="282"/>
      <c r="F52" s="282"/>
      <c r="G52" s="282"/>
      <c r="H52" s="282"/>
      <c r="I52" s="282"/>
      <c r="J52" s="282"/>
      <c r="K52" s="283"/>
    </row>
    <row r="53" spans="2:11" s="1" customFormat="1" ht="5.25" customHeight="1">
      <c r="B53" s="281"/>
      <c r="C53" s="284"/>
      <c r="D53" s="284"/>
      <c r="E53" s="284"/>
      <c r="F53" s="284"/>
      <c r="G53" s="284"/>
      <c r="H53" s="284"/>
      <c r="I53" s="284"/>
      <c r="J53" s="284"/>
      <c r="K53" s="283"/>
    </row>
    <row r="54" spans="2:11" s="1" customFormat="1" ht="15" customHeight="1">
      <c r="B54" s="281"/>
      <c r="C54" s="285" t="s">
        <v>443</v>
      </c>
      <c r="D54" s="285"/>
      <c r="E54" s="285"/>
      <c r="F54" s="285"/>
      <c r="G54" s="285"/>
      <c r="H54" s="285"/>
      <c r="I54" s="285"/>
      <c r="J54" s="285"/>
      <c r="K54" s="283"/>
    </row>
    <row r="55" spans="2:11" s="1" customFormat="1" ht="15" customHeight="1">
      <c r="B55" s="281"/>
      <c r="C55" s="285" t="s">
        <v>444</v>
      </c>
      <c r="D55" s="285"/>
      <c r="E55" s="285"/>
      <c r="F55" s="285"/>
      <c r="G55" s="285"/>
      <c r="H55" s="285"/>
      <c r="I55" s="285"/>
      <c r="J55" s="285"/>
      <c r="K55" s="283"/>
    </row>
    <row r="56" spans="2:11" s="1" customFormat="1" ht="12.75" customHeight="1">
      <c r="B56" s="281"/>
      <c r="C56" s="285"/>
      <c r="D56" s="285"/>
      <c r="E56" s="285"/>
      <c r="F56" s="285"/>
      <c r="G56" s="285"/>
      <c r="H56" s="285"/>
      <c r="I56" s="285"/>
      <c r="J56" s="285"/>
      <c r="K56" s="283"/>
    </row>
    <row r="57" spans="2:11" s="1" customFormat="1" ht="15" customHeight="1">
      <c r="B57" s="281"/>
      <c r="C57" s="285" t="s">
        <v>445</v>
      </c>
      <c r="D57" s="285"/>
      <c r="E57" s="285"/>
      <c r="F57" s="285"/>
      <c r="G57" s="285"/>
      <c r="H57" s="285"/>
      <c r="I57" s="285"/>
      <c r="J57" s="285"/>
      <c r="K57" s="283"/>
    </row>
    <row r="58" spans="2:11" s="1" customFormat="1" ht="15" customHeight="1">
      <c r="B58" s="281"/>
      <c r="C58" s="287"/>
      <c r="D58" s="285" t="s">
        <v>446</v>
      </c>
      <c r="E58" s="285"/>
      <c r="F58" s="285"/>
      <c r="G58" s="285"/>
      <c r="H58" s="285"/>
      <c r="I58" s="285"/>
      <c r="J58" s="285"/>
      <c r="K58" s="283"/>
    </row>
    <row r="59" spans="2:11" s="1" customFormat="1" ht="15" customHeight="1">
      <c r="B59" s="281"/>
      <c r="C59" s="287"/>
      <c r="D59" s="285" t="s">
        <v>447</v>
      </c>
      <c r="E59" s="285"/>
      <c r="F59" s="285"/>
      <c r="G59" s="285"/>
      <c r="H59" s="285"/>
      <c r="I59" s="285"/>
      <c r="J59" s="285"/>
      <c r="K59" s="283"/>
    </row>
    <row r="60" spans="2:11" s="1" customFormat="1" ht="15" customHeight="1">
      <c r="B60" s="281"/>
      <c r="C60" s="287"/>
      <c r="D60" s="285" t="s">
        <v>448</v>
      </c>
      <c r="E60" s="285"/>
      <c r="F60" s="285"/>
      <c r="G60" s="285"/>
      <c r="H60" s="285"/>
      <c r="I60" s="285"/>
      <c r="J60" s="285"/>
      <c r="K60" s="283"/>
    </row>
    <row r="61" spans="2:11" s="1" customFormat="1" ht="15" customHeight="1">
      <c r="B61" s="281"/>
      <c r="C61" s="287"/>
      <c r="D61" s="285" t="s">
        <v>449</v>
      </c>
      <c r="E61" s="285"/>
      <c r="F61" s="285"/>
      <c r="G61" s="285"/>
      <c r="H61" s="285"/>
      <c r="I61" s="285"/>
      <c r="J61" s="285"/>
      <c r="K61" s="283"/>
    </row>
    <row r="62" spans="2:11" s="1" customFormat="1" ht="15" customHeight="1">
      <c r="B62" s="281"/>
      <c r="C62" s="287"/>
      <c r="D62" s="290" t="s">
        <v>450</v>
      </c>
      <c r="E62" s="290"/>
      <c r="F62" s="290"/>
      <c r="G62" s="290"/>
      <c r="H62" s="290"/>
      <c r="I62" s="290"/>
      <c r="J62" s="290"/>
      <c r="K62" s="283"/>
    </row>
    <row r="63" spans="2:11" s="1" customFormat="1" ht="15" customHeight="1">
      <c r="B63" s="281"/>
      <c r="C63" s="287"/>
      <c r="D63" s="285" t="s">
        <v>451</v>
      </c>
      <c r="E63" s="285"/>
      <c r="F63" s="285"/>
      <c r="G63" s="285"/>
      <c r="H63" s="285"/>
      <c r="I63" s="285"/>
      <c r="J63" s="285"/>
      <c r="K63" s="283"/>
    </row>
    <row r="64" spans="2:11" s="1" customFormat="1" ht="12.75" customHeight="1">
      <c r="B64" s="281"/>
      <c r="C64" s="287"/>
      <c r="D64" s="287"/>
      <c r="E64" s="291"/>
      <c r="F64" s="287"/>
      <c r="G64" s="287"/>
      <c r="H64" s="287"/>
      <c r="I64" s="287"/>
      <c r="J64" s="287"/>
      <c r="K64" s="283"/>
    </row>
    <row r="65" spans="2:11" s="1" customFormat="1" ht="15" customHeight="1">
      <c r="B65" s="281"/>
      <c r="C65" s="287"/>
      <c r="D65" s="285" t="s">
        <v>452</v>
      </c>
      <c r="E65" s="285"/>
      <c r="F65" s="285"/>
      <c r="G65" s="285"/>
      <c r="H65" s="285"/>
      <c r="I65" s="285"/>
      <c r="J65" s="285"/>
      <c r="K65" s="283"/>
    </row>
    <row r="66" spans="2:11" s="1" customFormat="1" ht="15" customHeight="1">
      <c r="B66" s="281"/>
      <c r="C66" s="287"/>
      <c r="D66" s="290" t="s">
        <v>453</v>
      </c>
      <c r="E66" s="290"/>
      <c r="F66" s="290"/>
      <c r="G66" s="290"/>
      <c r="H66" s="290"/>
      <c r="I66" s="290"/>
      <c r="J66" s="290"/>
      <c r="K66" s="283"/>
    </row>
    <row r="67" spans="2:11" s="1" customFormat="1" ht="15" customHeight="1">
      <c r="B67" s="281"/>
      <c r="C67" s="287"/>
      <c r="D67" s="285" t="s">
        <v>454</v>
      </c>
      <c r="E67" s="285"/>
      <c r="F67" s="285"/>
      <c r="G67" s="285"/>
      <c r="H67" s="285"/>
      <c r="I67" s="285"/>
      <c r="J67" s="285"/>
      <c r="K67" s="283"/>
    </row>
    <row r="68" spans="2:11" s="1" customFormat="1" ht="15" customHeight="1">
      <c r="B68" s="281"/>
      <c r="C68" s="287"/>
      <c r="D68" s="285" t="s">
        <v>455</v>
      </c>
      <c r="E68" s="285"/>
      <c r="F68" s="285"/>
      <c r="G68" s="285"/>
      <c r="H68" s="285"/>
      <c r="I68" s="285"/>
      <c r="J68" s="285"/>
      <c r="K68" s="283"/>
    </row>
    <row r="69" spans="2:11" s="1" customFormat="1" ht="15" customHeight="1">
      <c r="B69" s="281"/>
      <c r="C69" s="287"/>
      <c r="D69" s="285" t="s">
        <v>456</v>
      </c>
      <c r="E69" s="285"/>
      <c r="F69" s="285"/>
      <c r="G69" s="285"/>
      <c r="H69" s="285"/>
      <c r="I69" s="285"/>
      <c r="J69" s="285"/>
      <c r="K69" s="283"/>
    </row>
    <row r="70" spans="2:11" s="1" customFormat="1" ht="15" customHeight="1">
      <c r="B70" s="281"/>
      <c r="C70" s="287"/>
      <c r="D70" s="285" t="s">
        <v>457</v>
      </c>
      <c r="E70" s="285"/>
      <c r="F70" s="285"/>
      <c r="G70" s="285"/>
      <c r="H70" s="285"/>
      <c r="I70" s="285"/>
      <c r="J70" s="285"/>
      <c r="K70" s="283"/>
    </row>
    <row r="71" spans="2:11" s="1" customFormat="1" ht="12.75" customHeight="1">
      <c r="B71" s="292"/>
      <c r="C71" s="293"/>
      <c r="D71" s="293"/>
      <c r="E71" s="293"/>
      <c r="F71" s="293"/>
      <c r="G71" s="293"/>
      <c r="H71" s="293"/>
      <c r="I71" s="293"/>
      <c r="J71" s="293"/>
      <c r="K71" s="294"/>
    </row>
    <row r="72" spans="2:11" s="1" customFormat="1" ht="18.75" customHeight="1">
      <c r="B72" s="295"/>
      <c r="C72" s="295"/>
      <c r="D72" s="295"/>
      <c r="E72" s="295"/>
      <c r="F72" s="295"/>
      <c r="G72" s="295"/>
      <c r="H72" s="295"/>
      <c r="I72" s="295"/>
      <c r="J72" s="295"/>
      <c r="K72" s="296"/>
    </row>
    <row r="73" spans="2:11" s="1" customFormat="1" ht="18.75" customHeight="1">
      <c r="B73" s="296"/>
      <c r="C73" s="296"/>
      <c r="D73" s="296"/>
      <c r="E73" s="296"/>
      <c r="F73" s="296"/>
      <c r="G73" s="296"/>
      <c r="H73" s="296"/>
      <c r="I73" s="296"/>
      <c r="J73" s="296"/>
      <c r="K73" s="296"/>
    </row>
    <row r="74" spans="2:11" s="1" customFormat="1" ht="7.5" customHeight="1">
      <c r="B74" s="297"/>
      <c r="C74" s="298"/>
      <c r="D74" s="298"/>
      <c r="E74" s="298"/>
      <c r="F74" s="298"/>
      <c r="G74" s="298"/>
      <c r="H74" s="298"/>
      <c r="I74" s="298"/>
      <c r="J74" s="298"/>
      <c r="K74" s="299"/>
    </row>
    <row r="75" spans="2:11" s="1" customFormat="1" ht="45" customHeight="1">
      <c r="B75" s="300"/>
      <c r="C75" s="301" t="s">
        <v>458</v>
      </c>
      <c r="D75" s="301"/>
      <c r="E75" s="301"/>
      <c r="F75" s="301"/>
      <c r="G75" s="301"/>
      <c r="H75" s="301"/>
      <c r="I75" s="301"/>
      <c r="J75" s="301"/>
      <c r="K75" s="302"/>
    </row>
    <row r="76" spans="2:11" s="1" customFormat="1" ht="17.25" customHeight="1">
      <c r="B76" s="300"/>
      <c r="C76" s="303" t="s">
        <v>459</v>
      </c>
      <c r="D76" s="303"/>
      <c r="E76" s="303"/>
      <c r="F76" s="303" t="s">
        <v>460</v>
      </c>
      <c r="G76" s="304"/>
      <c r="H76" s="303" t="s">
        <v>54</v>
      </c>
      <c r="I76" s="303" t="s">
        <v>57</v>
      </c>
      <c r="J76" s="303" t="s">
        <v>461</v>
      </c>
      <c r="K76" s="302"/>
    </row>
    <row r="77" spans="2:11" s="1" customFormat="1" ht="17.25" customHeight="1">
      <c r="B77" s="300"/>
      <c r="C77" s="305" t="s">
        <v>462</v>
      </c>
      <c r="D77" s="305"/>
      <c r="E77" s="305"/>
      <c r="F77" s="306" t="s">
        <v>463</v>
      </c>
      <c r="G77" s="307"/>
      <c r="H77" s="305"/>
      <c r="I77" s="305"/>
      <c r="J77" s="305" t="s">
        <v>464</v>
      </c>
      <c r="K77" s="302"/>
    </row>
    <row r="78" spans="2:11" s="1" customFormat="1" ht="5.25" customHeight="1">
      <c r="B78" s="300"/>
      <c r="C78" s="308"/>
      <c r="D78" s="308"/>
      <c r="E78" s="308"/>
      <c r="F78" s="308"/>
      <c r="G78" s="309"/>
      <c r="H78" s="308"/>
      <c r="I78" s="308"/>
      <c r="J78" s="308"/>
      <c r="K78" s="302"/>
    </row>
    <row r="79" spans="2:11" s="1" customFormat="1" ht="15" customHeight="1">
      <c r="B79" s="300"/>
      <c r="C79" s="288" t="s">
        <v>53</v>
      </c>
      <c r="D79" s="310"/>
      <c r="E79" s="310"/>
      <c r="F79" s="311" t="s">
        <v>465</v>
      </c>
      <c r="G79" s="312"/>
      <c r="H79" s="288" t="s">
        <v>466</v>
      </c>
      <c r="I79" s="288" t="s">
        <v>467</v>
      </c>
      <c r="J79" s="288">
        <v>20</v>
      </c>
      <c r="K79" s="302"/>
    </row>
    <row r="80" spans="2:11" s="1" customFormat="1" ht="15" customHeight="1">
      <c r="B80" s="300"/>
      <c r="C80" s="288" t="s">
        <v>468</v>
      </c>
      <c r="D80" s="288"/>
      <c r="E80" s="288"/>
      <c r="F80" s="311" t="s">
        <v>465</v>
      </c>
      <c r="G80" s="312"/>
      <c r="H80" s="288" t="s">
        <v>469</v>
      </c>
      <c r="I80" s="288" t="s">
        <v>467</v>
      </c>
      <c r="J80" s="288">
        <v>120</v>
      </c>
      <c r="K80" s="302"/>
    </row>
    <row r="81" spans="2:11" s="1" customFormat="1" ht="15" customHeight="1">
      <c r="B81" s="313"/>
      <c r="C81" s="288" t="s">
        <v>470</v>
      </c>
      <c r="D81" s="288"/>
      <c r="E81" s="288"/>
      <c r="F81" s="311" t="s">
        <v>471</v>
      </c>
      <c r="G81" s="312"/>
      <c r="H81" s="288" t="s">
        <v>472</v>
      </c>
      <c r="I81" s="288" t="s">
        <v>467</v>
      </c>
      <c r="J81" s="288">
        <v>50</v>
      </c>
      <c r="K81" s="302"/>
    </row>
    <row r="82" spans="2:11" s="1" customFormat="1" ht="15" customHeight="1">
      <c r="B82" s="313"/>
      <c r="C82" s="288" t="s">
        <v>473</v>
      </c>
      <c r="D82" s="288"/>
      <c r="E82" s="288"/>
      <c r="F82" s="311" t="s">
        <v>465</v>
      </c>
      <c r="G82" s="312"/>
      <c r="H82" s="288" t="s">
        <v>474</v>
      </c>
      <c r="I82" s="288" t="s">
        <v>475</v>
      </c>
      <c r="J82" s="288"/>
      <c r="K82" s="302"/>
    </row>
    <row r="83" spans="2:11" s="1" customFormat="1" ht="15" customHeight="1">
      <c r="B83" s="313"/>
      <c r="C83" s="314" t="s">
        <v>476</v>
      </c>
      <c r="D83" s="314"/>
      <c r="E83" s="314"/>
      <c r="F83" s="315" t="s">
        <v>471</v>
      </c>
      <c r="G83" s="314"/>
      <c r="H83" s="314" t="s">
        <v>477</v>
      </c>
      <c r="I83" s="314" t="s">
        <v>467</v>
      </c>
      <c r="J83" s="314">
        <v>15</v>
      </c>
      <c r="K83" s="302"/>
    </row>
    <row r="84" spans="2:11" s="1" customFormat="1" ht="15" customHeight="1">
      <c r="B84" s="313"/>
      <c r="C84" s="314" t="s">
        <v>478</v>
      </c>
      <c r="D84" s="314"/>
      <c r="E84" s="314"/>
      <c r="F84" s="315" t="s">
        <v>471</v>
      </c>
      <c r="G84" s="314"/>
      <c r="H84" s="314" t="s">
        <v>479</v>
      </c>
      <c r="I84" s="314" t="s">
        <v>467</v>
      </c>
      <c r="J84" s="314">
        <v>15</v>
      </c>
      <c r="K84" s="302"/>
    </row>
    <row r="85" spans="2:11" s="1" customFormat="1" ht="15" customHeight="1">
      <c r="B85" s="313"/>
      <c r="C85" s="314" t="s">
        <v>480</v>
      </c>
      <c r="D85" s="314"/>
      <c r="E85" s="314"/>
      <c r="F85" s="315" t="s">
        <v>471</v>
      </c>
      <c r="G85" s="314"/>
      <c r="H85" s="314" t="s">
        <v>481</v>
      </c>
      <c r="I85" s="314" t="s">
        <v>467</v>
      </c>
      <c r="J85" s="314">
        <v>20</v>
      </c>
      <c r="K85" s="302"/>
    </row>
    <row r="86" spans="2:11" s="1" customFormat="1" ht="15" customHeight="1">
      <c r="B86" s="313"/>
      <c r="C86" s="314" t="s">
        <v>482</v>
      </c>
      <c r="D86" s="314"/>
      <c r="E86" s="314"/>
      <c r="F86" s="315" t="s">
        <v>471</v>
      </c>
      <c r="G86" s="314"/>
      <c r="H86" s="314" t="s">
        <v>483</v>
      </c>
      <c r="I86" s="314" t="s">
        <v>467</v>
      </c>
      <c r="J86" s="314">
        <v>20</v>
      </c>
      <c r="K86" s="302"/>
    </row>
    <row r="87" spans="2:11" s="1" customFormat="1" ht="15" customHeight="1">
      <c r="B87" s="313"/>
      <c r="C87" s="288" t="s">
        <v>484</v>
      </c>
      <c r="D87" s="288"/>
      <c r="E87" s="288"/>
      <c r="F87" s="311" t="s">
        <v>471</v>
      </c>
      <c r="G87" s="312"/>
      <c r="H87" s="288" t="s">
        <v>485</v>
      </c>
      <c r="I87" s="288" t="s">
        <v>467</v>
      </c>
      <c r="J87" s="288">
        <v>50</v>
      </c>
      <c r="K87" s="302"/>
    </row>
    <row r="88" spans="2:11" s="1" customFormat="1" ht="15" customHeight="1">
      <c r="B88" s="313"/>
      <c r="C88" s="288" t="s">
        <v>486</v>
      </c>
      <c r="D88" s="288"/>
      <c r="E88" s="288"/>
      <c r="F88" s="311" t="s">
        <v>471</v>
      </c>
      <c r="G88" s="312"/>
      <c r="H88" s="288" t="s">
        <v>487</v>
      </c>
      <c r="I88" s="288" t="s">
        <v>467</v>
      </c>
      <c r="J88" s="288">
        <v>20</v>
      </c>
      <c r="K88" s="302"/>
    </row>
    <row r="89" spans="2:11" s="1" customFormat="1" ht="15" customHeight="1">
      <c r="B89" s="313"/>
      <c r="C89" s="288" t="s">
        <v>488</v>
      </c>
      <c r="D89" s="288"/>
      <c r="E89" s="288"/>
      <c r="F89" s="311" t="s">
        <v>471</v>
      </c>
      <c r="G89" s="312"/>
      <c r="H89" s="288" t="s">
        <v>489</v>
      </c>
      <c r="I89" s="288" t="s">
        <v>467</v>
      </c>
      <c r="J89" s="288">
        <v>20</v>
      </c>
      <c r="K89" s="302"/>
    </row>
    <row r="90" spans="2:11" s="1" customFormat="1" ht="15" customHeight="1">
      <c r="B90" s="313"/>
      <c r="C90" s="288" t="s">
        <v>490</v>
      </c>
      <c r="D90" s="288"/>
      <c r="E90" s="288"/>
      <c r="F90" s="311" t="s">
        <v>471</v>
      </c>
      <c r="G90" s="312"/>
      <c r="H90" s="288" t="s">
        <v>491</v>
      </c>
      <c r="I90" s="288" t="s">
        <v>467</v>
      </c>
      <c r="J90" s="288">
        <v>50</v>
      </c>
      <c r="K90" s="302"/>
    </row>
    <row r="91" spans="2:11" s="1" customFormat="1" ht="15" customHeight="1">
      <c r="B91" s="313"/>
      <c r="C91" s="288" t="s">
        <v>492</v>
      </c>
      <c r="D91" s="288"/>
      <c r="E91" s="288"/>
      <c r="F91" s="311" t="s">
        <v>471</v>
      </c>
      <c r="G91" s="312"/>
      <c r="H91" s="288" t="s">
        <v>492</v>
      </c>
      <c r="I91" s="288" t="s">
        <v>467</v>
      </c>
      <c r="J91" s="288">
        <v>50</v>
      </c>
      <c r="K91" s="302"/>
    </row>
    <row r="92" spans="2:11" s="1" customFormat="1" ht="15" customHeight="1">
      <c r="B92" s="313"/>
      <c r="C92" s="288" t="s">
        <v>493</v>
      </c>
      <c r="D92" s="288"/>
      <c r="E92" s="288"/>
      <c r="F92" s="311" t="s">
        <v>471</v>
      </c>
      <c r="G92" s="312"/>
      <c r="H92" s="288" t="s">
        <v>494</v>
      </c>
      <c r="I92" s="288" t="s">
        <v>467</v>
      </c>
      <c r="J92" s="288">
        <v>255</v>
      </c>
      <c r="K92" s="302"/>
    </row>
    <row r="93" spans="2:11" s="1" customFormat="1" ht="15" customHeight="1">
      <c r="B93" s="313"/>
      <c r="C93" s="288" t="s">
        <v>495</v>
      </c>
      <c r="D93" s="288"/>
      <c r="E93" s="288"/>
      <c r="F93" s="311" t="s">
        <v>465</v>
      </c>
      <c r="G93" s="312"/>
      <c r="H93" s="288" t="s">
        <v>496</v>
      </c>
      <c r="I93" s="288" t="s">
        <v>497</v>
      </c>
      <c r="J93" s="288"/>
      <c r="K93" s="302"/>
    </row>
    <row r="94" spans="2:11" s="1" customFormat="1" ht="15" customHeight="1">
      <c r="B94" s="313"/>
      <c r="C94" s="288" t="s">
        <v>498</v>
      </c>
      <c r="D94" s="288"/>
      <c r="E94" s="288"/>
      <c r="F94" s="311" t="s">
        <v>465</v>
      </c>
      <c r="G94" s="312"/>
      <c r="H94" s="288" t="s">
        <v>499</v>
      </c>
      <c r="I94" s="288" t="s">
        <v>500</v>
      </c>
      <c r="J94" s="288"/>
      <c r="K94" s="302"/>
    </row>
    <row r="95" spans="2:11" s="1" customFormat="1" ht="15" customHeight="1">
      <c r="B95" s="313"/>
      <c r="C95" s="288" t="s">
        <v>501</v>
      </c>
      <c r="D95" s="288"/>
      <c r="E95" s="288"/>
      <c r="F95" s="311" t="s">
        <v>465</v>
      </c>
      <c r="G95" s="312"/>
      <c r="H95" s="288" t="s">
        <v>501</v>
      </c>
      <c r="I95" s="288" t="s">
        <v>500</v>
      </c>
      <c r="J95" s="288"/>
      <c r="K95" s="302"/>
    </row>
    <row r="96" spans="2:11" s="1" customFormat="1" ht="15" customHeight="1">
      <c r="B96" s="313"/>
      <c r="C96" s="288" t="s">
        <v>38</v>
      </c>
      <c r="D96" s="288"/>
      <c r="E96" s="288"/>
      <c r="F96" s="311" t="s">
        <v>465</v>
      </c>
      <c r="G96" s="312"/>
      <c r="H96" s="288" t="s">
        <v>502</v>
      </c>
      <c r="I96" s="288" t="s">
        <v>500</v>
      </c>
      <c r="J96" s="288"/>
      <c r="K96" s="302"/>
    </row>
    <row r="97" spans="2:11" s="1" customFormat="1" ht="15" customHeight="1">
      <c r="B97" s="313"/>
      <c r="C97" s="288" t="s">
        <v>48</v>
      </c>
      <c r="D97" s="288"/>
      <c r="E97" s="288"/>
      <c r="F97" s="311" t="s">
        <v>465</v>
      </c>
      <c r="G97" s="312"/>
      <c r="H97" s="288" t="s">
        <v>503</v>
      </c>
      <c r="I97" s="288" t="s">
        <v>500</v>
      </c>
      <c r="J97" s="288"/>
      <c r="K97" s="302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6"/>
      <c r="C100" s="296"/>
      <c r="D100" s="296"/>
      <c r="E100" s="296"/>
      <c r="F100" s="296"/>
      <c r="G100" s="296"/>
      <c r="H100" s="296"/>
      <c r="I100" s="296"/>
      <c r="J100" s="296"/>
      <c r="K100" s="296"/>
    </row>
    <row r="101" spans="2:11" s="1" customFormat="1" ht="7.5" customHeight="1">
      <c r="B101" s="297"/>
      <c r="C101" s="298"/>
      <c r="D101" s="298"/>
      <c r="E101" s="298"/>
      <c r="F101" s="298"/>
      <c r="G101" s="298"/>
      <c r="H101" s="298"/>
      <c r="I101" s="298"/>
      <c r="J101" s="298"/>
      <c r="K101" s="299"/>
    </row>
    <row r="102" spans="2:11" s="1" customFormat="1" ht="45" customHeight="1">
      <c r="B102" s="300"/>
      <c r="C102" s="301" t="s">
        <v>504</v>
      </c>
      <c r="D102" s="301"/>
      <c r="E102" s="301"/>
      <c r="F102" s="301"/>
      <c r="G102" s="301"/>
      <c r="H102" s="301"/>
      <c r="I102" s="301"/>
      <c r="J102" s="301"/>
      <c r="K102" s="302"/>
    </row>
    <row r="103" spans="2:11" s="1" customFormat="1" ht="17.25" customHeight="1">
      <c r="B103" s="300"/>
      <c r="C103" s="303" t="s">
        <v>459</v>
      </c>
      <c r="D103" s="303"/>
      <c r="E103" s="303"/>
      <c r="F103" s="303" t="s">
        <v>460</v>
      </c>
      <c r="G103" s="304"/>
      <c r="H103" s="303" t="s">
        <v>54</v>
      </c>
      <c r="I103" s="303" t="s">
        <v>57</v>
      </c>
      <c r="J103" s="303" t="s">
        <v>461</v>
      </c>
      <c r="K103" s="302"/>
    </row>
    <row r="104" spans="2:11" s="1" customFormat="1" ht="17.25" customHeight="1">
      <c r="B104" s="300"/>
      <c r="C104" s="305" t="s">
        <v>462</v>
      </c>
      <c r="D104" s="305"/>
      <c r="E104" s="305"/>
      <c r="F104" s="306" t="s">
        <v>463</v>
      </c>
      <c r="G104" s="307"/>
      <c r="H104" s="305"/>
      <c r="I104" s="305"/>
      <c r="J104" s="305" t="s">
        <v>464</v>
      </c>
      <c r="K104" s="302"/>
    </row>
    <row r="105" spans="2:11" s="1" customFormat="1" ht="5.25" customHeight="1">
      <c r="B105" s="300"/>
      <c r="C105" s="303"/>
      <c r="D105" s="303"/>
      <c r="E105" s="303"/>
      <c r="F105" s="303"/>
      <c r="G105" s="321"/>
      <c r="H105" s="303"/>
      <c r="I105" s="303"/>
      <c r="J105" s="303"/>
      <c r="K105" s="302"/>
    </row>
    <row r="106" spans="2:11" s="1" customFormat="1" ht="15" customHeight="1">
      <c r="B106" s="300"/>
      <c r="C106" s="288" t="s">
        <v>53</v>
      </c>
      <c r="D106" s="310"/>
      <c r="E106" s="310"/>
      <c r="F106" s="311" t="s">
        <v>465</v>
      </c>
      <c r="G106" s="288"/>
      <c r="H106" s="288" t="s">
        <v>505</v>
      </c>
      <c r="I106" s="288" t="s">
        <v>467</v>
      </c>
      <c r="J106" s="288">
        <v>20</v>
      </c>
      <c r="K106" s="302"/>
    </row>
    <row r="107" spans="2:11" s="1" customFormat="1" ht="15" customHeight="1">
      <c r="B107" s="300"/>
      <c r="C107" s="288" t="s">
        <v>468</v>
      </c>
      <c r="D107" s="288"/>
      <c r="E107" s="288"/>
      <c r="F107" s="311" t="s">
        <v>465</v>
      </c>
      <c r="G107" s="288"/>
      <c r="H107" s="288" t="s">
        <v>505</v>
      </c>
      <c r="I107" s="288" t="s">
        <v>467</v>
      </c>
      <c r="J107" s="288">
        <v>120</v>
      </c>
      <c r="K107" s="302"/>
    </row>
    <row r="108" spans="2:11" s="1" customFormat="1" ht="15" customHeight="1">
      <c r="B108" s="313"/>
      <c r="C108" s="288" t="s">
        <v>470</v>
      </c>
      <c r="D108" s="288"/>
      <c r="E108" s="288"/>
      <c r="F108" s="311" t="s">
        <v>471</v>
      </c>
      <c r="G108" s="288"/>
      <c r="H108" s="288" t="s">
        <v>505</v>
      </c>
      <c r="I108" s="288" t="s">
        <v>467</v>
      </c>
      <c r="J108" s="288">
        <v>50</v>
      </c>
      <c r="K108" s="302"/>
    </row>
    <row r="109" spans="2:11" s="1" customFormat="1" ht="15" customHeight="1">
      <c r="B109" s="313"/>
      <c r="C109" s="288" t="s">
        <v>473</v>
      </c>
      <c r="D109" s="288"/>
      <c r="E109" s="288"/>
      <c r="F109" s="311" t="s">
        <v>465</v>
      </c>
      <c r="G109" s="288"/>
      <c r="H109" s="288" t="s">
        <v>505</v>
      </c>
      <c r="I109" s="288" t="s">
        <v>475</v>
      </c>
      <c r="J109" s="288"/>
      <c r="K109" s="302"/>
    </row>
    <row r="110" spans="2:11" s="1" customFormat="1" ht="15" customHeight="1">
      <c r="B110" s="313"/>
      <c r="C110" s="288" t="s">
        <v>484</v>
      </c>
      <c r="D110" s="288"/>
      <c r="E110" s="288"/>
      <c r="F110" s="311" t="s">
        <v>471</v>
      </c>
      <c r="G110" s="288"/>
      <c r="H110" s="288" t="s">
        <v>505</v>
      </c>
      <c r="I110" s="288" t="s">
        <v>467</v>
      </c>
      <c r="J110" s="288">
        <v>50</v>
      </c>
      <c r="K110" s="302"/>
    </row>
    <row r="111" spans="2:11" s="1" customFormat="1" ht="15" customHeight="1">
      <c r="B111" s="313"/>
      <c r="C111" s="288" t="s">
        <v>492</v>
      </c>
      <c r="D111" s="288"/>
      <c r="E111" s="288"/>
      <c r="F111" s="311" t="s">
        <v>471</v>
      </c>
      <c r="G111" s="288"/>
      <c r="H111" s="288" t="s">
        <v>505</v>
      </c>
      <c r="I111" s="288" t="s">
        <v>467</v>
      </c>
      <c r="J111" s="288">
        <v>50</v>
      </c>
      <c r="K111" s="302"/>
    </row>
    <row r="112" spans="2:11" s="1" customFormat="1" ht="15" customHeight="1">
      <c r="B112" s="313"/>
      <c r="C112" s="288" t="s">
        <v>490</v>
      </c>
      <c r="D112" s="288"/>
      <c r="E112" s="288"/>
      <c r="F112" s="311" t="s">
        <v>471</v>
      </c>
      <c r="G112" s="288"/>
      <c r="H112" s="288" t="s">
        <v>505</v>
      </c>
      <c r="I112" s="288" t="s">
        <v>467</v>
      </c>
      <c r="J112" s="288">
        <v>50</v>
      </c>
      <c r="K112" s="302"/>
    </row>
    <row r="113" spans="2:11" s="1" customFormat="1" ht="15" customHeight="1">
      <c r="B113" s="313"/>
      <c r="C113" s="288" t="s">
        <v>53</v>
      </c>
      <c r="D113" s="288"/>
      <c r="E113" s="288"/>
      <c r="F113" s="311" t="s">
        <v>465</v>
      </c>
      <c r="G113" s="288"/>
      <c r="H113" s="288" t="s">
        <v>506</v>
      </c>
      <c r="I113" s="288" t="s">
        <v>467</v>
      </c>
      <c r="J113" s="288">
        <v>20</v>
      </c>
      <c r="K113" s="302"/>
    </row>
    <row r="114" spans="2:11" s="1" customFormat="1" ht="15" customHeight="1">
      <c r="B114" s="313"/>
      <c r="C114" s="288" t="s">
        <v>507</v>
      </c>
      <c r="D114" s="288"/>
      <c r="E114" s="288"/>
      <c r="F114" s="311" t="s">
        <v>465</v>
      </c>
      <c r="G114" s="288"/>
      <c r="H114" s="288" t="s">
        <v>508</v>
      </c>
      <c r="I114" s="288" t="s">
        <v>467</v>
      </c>
      <c r="J114" s="288">
        <v>120</v>
      </c>
      <c r="K114" s="302"/>
    </row>
    <row r="115" spans="2:11" s="1" customFormat="1" ht="15" customHeight="1">
      <c r="B115" s="313"/>
      <c r="C115" s="288" t="s">
        <v>38</v>
      </c>
      <c r="D115" s="288"/>
      <c r="E115" s="288"/>
      <c r="F115" s="311" t="s">
        <v>465</v>
      </c>
      <c r="G115" s="288"/>
      <c r="H115" s="288" t="s">
        <v>509</v>
      </c>
      <c r="I115" s="288" t="s">
        <v>500</v>
      </c>
      <c r="J115" s="288"/>
      <c r="K115" s="302"/>
    </row>
    <row r="116" spans="2:11" s="1" customFormat="1" ht="15" customHeight="1">
      <c r="B116" s="313"/>
      <c r="C116" s="288" t="s">
        <v>48</v>
      </c>
      <c r="D116" s="288"/>
      <c r="E116" s="288"/>
      <c r="F116" s="311" t="s">
        <v>465</v>
      </c>
      <c r="G116" s="288"/>
      <c r="H116" s="288" t="s">
        <v>510</v>
      </c>
      <c r="I116" s="288" t="s">
        <v>500</v>
      </c>
      <c r="J116" s="288"/>
      <c r="K116" s="302"/>
    </row>
    <row r="117" spans="2:11" s="1" customFormat="1" ht="15" customHeight="1">
      <c r="B117" s="313"/>
      <c r="C117" s="288" t="s">
        <v>57</v>
      </c>
      <c r="D117" s="288"/>
      <c r="E117" s="288"/>
      <c r="F117" s="311" t="s">
        <v>465</v>
      </c>
      <c r="G117" s="288"/>
      <c r="H117" s="288" t="s">
        <v>511</v>
      </c>
      <c r="I117" s="288" t="s">
        <v>512</v>
      </c>
      <c r="J117" s="288"/>
      <c r="K117" s="302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324"/>
      <c r="D119" s="324"/>
      <c r="E119" s="324"/>
      <c r="F119" s="325"/>
      <c r="G119" s="324"/>
      <c r="H119" s="324"/>
      <c r="I119" s="324"/>
      <c r="J119" s="324"/>
      <c r="K119" s="323"/>
    </row>
    <row r="120" spans="2:11" s="1" customFormat="1" ht="18.75" customHeight="1">
      <c r="B120" s="296"/>
      <c r="C120" s="296"/>
      <c r="D120" s="296"/>
      <c r="E120" s="296"/>
      <c r="F120" s="296"/>
      <c r="G120" s="296"/>
      <c r="H120" s="296"/>
      <c r="I120" s="296"/>
      <c r="J120" s="296"/>
      <c r="K120" s="296"/>
    </row>
    <row r="121" spans="2:11" s="1" customFormat="1" ht="7.5" customHeight="1">
      <c r="B121" s="326"/>
      <c r="C121" s="327"/>
      <c r="D121" s="327"/>
      <c r="E121" s="327"/>
      <c r="F121" s="327"/>
      <c r="G121" s="327"/>
      <c r="H121" s="327"/>
      <c r="I121" s="327"/>
      <c r="J121" s="327"/>
      <c r="K121" s="328"/>
    </row>
    <row r="122" spans="2:11" s="1" customFormat="1" ht="45" customHeight="1">
      <c r="B122" s="329"/>
      <c r="C122" s="279" t="s">
        <v>513</v>
      </c>
      <c r="D122" s="279"/>
      <c r="E122" s="279"/>
      <c r="F122" s="279"/>
      <c r="G122" s="279"/>
      <c r="H122" s="279"/>
      <c r="I122" s="279"/>
      <c r="J122" s="279"/>
      <c r="K122" s="330"/>
    </row>
    <row r="123" spans="2:11" s="1" customFormat="1" ht="17.25" customHeight="1">
      <c r="B123" s="331"/>
      <c r="C123" s="303" t="s">
        <v>459</v>
      </c>
      <c r="D123" s="303"/>
      <c r="E123" s="303"/>
      <c r="F123" s="303" t="s">
        <v>460</v>
      </c>
      <c r="G123" s="304"/>
      <c r="H123" s="303" t="s">
        <v>54</v>
      </c>
      <c r="I123" s="303" t="s">
        <v>57</v>
      </c>
      <c r="J123" s="303" t="s">
        <v>461</v>
      </c>
      <c r="K123" s="332"/>
    </row>
    <row r="124" spans="2:11" s="1" customFormat="1" ht="17.25" customHeight="1">
      <c r="B124" s="331"/>
      <c r="C124" s="305" t="s">
        <v>462</v>
      </c>
      <c r="D124" s="305"/>
      <c r="E124" s="305"/>
      <c r="F124" s="306" t="s">
        <v>463</v>
      </c>
      <c r="G124" s="307"/>
      <c r="H124" s="305"/>
      <c r="I124" s="305"/>
      <c r="J124" s="305" t="s">
        <v>464</v>
      </c>
      <c r="K124" s="332"/>
    </row>
    <row r="125" spans="2:11" s="1" customFormat="1" ht="5.25" customHeight="1">
      <c r="B125" s="333"/>
      <c r="C125" s="308"/>
      <c r="D125" s="308"/>
      <c r="E125" s="308"/>
      <c r="F125" s="308"/>
      <c r="G125" s="334"/>
      <c r="H125" s="308"/>
      <c r="I125" s="308"/>
      <c r="J125" s="308"/>
      <c r="K125" s="335"/>
    </row>
    <row r="126" spans="2:11" s="1" customFormat="1" ht="15" customHeight="1">
      <c r="B126" s="333"/>
      <c r="C126" s="288" t="s">
        <v>468</v>
      </c>
      <c r="D126" s="310"/>
      <c r="E126" s="310"/>
      <c r="F126" s="311" t="s">
        <v>465</v>
      </c>
      <c r="G126" s="288"/>
      <c r="H126" s="288" t="s">
        <v>505</v>
      </c>
      <c r="I126" s="288" t="s">
        <v>467</v>
      </c>
      <c r="J126" s="288">
        <v>120</v>
      </c>
      <c r="K126" s="336"/>
    </row>
    <row r="127" spans="2:11" s="1" customFormat="1" ht="15" customHeight="1">
      <c r="B127" s="333"/>
      <c r="C127" s="288" t="s">
        <v>514</v>
      </c>
      <c r="D127" s="288"/>
      <c r="E127" s="288"/>
      <c r="F127" s="311" t="s">
        <v>465</v>
      </c>
      <c r="G127" s="288"/>
      <c r="H127" s="288" t="s">
        <v>515</v>
      </c>
      <c r="I127" s="288" t="s">
        <v>467</v>
      </c>
      <c r="J127" s="288" t="s">
        <v>516</v>
      </c>
      <c r="K127" s="336"/>
    </row>
    <row r="128" spans="2:11" s="1" customFormat="1" ht="15" customHeight="1">
      <c r="B128" s="333"/>
      <c r="C128" s="288" t="s">
        <v>413</v>
      </c>
      <c r="D128" s="288"/>
      <c r="E128" s="288"/>
      <c r="F128" s="311" t="s">
        <v>465</v>
      </c>
      <c r="G128" s="288"/>
      <c r="H128" s="288" t="s">
        <v>517</v>
      </c>
      <c r="I128" s="288" t="s">
        <v>467</v>
      </c>
      <c r="J128" s="288" t="s">
        <v>516</v>
      </c>
      <c r="K128" s="336"/>
    </row>
    <row r="129" spans="2:11" s="1" customFormat="1" ht="15" customHeight="1">
      <c r="B129" s="333"/>
      <c r="C129" s="288" t="s">
        <v>476</v>
      </c>
      <c r="D129" s="288"/>
      <c r="E129" s="288"/>
      <c r="F129" s="311" t="s">
        <v>471</v>
      </c>
      <c r="G129" s="288"/>
      <c r="H129" s="288" t="s">
        <v>477</v>
      </c>
      <c r="I129" s="288" t="s">
        <v>467</v>
      </c>
      <c r="J129" s="288">
        <v>15</v>
      </c>
      <c r="K129" s="336"/>
    </row>
    <row r="130" spans="2:11" s="1" customFormat="1" ht="15" customHeight="1">
      <c r="B130" s="333"/>
      <c r="C130" s="314" t="s">
        <v>478</v>
      </c>
      <c r="D130" s="314"/>
      <c r="E130" s="314"/>
      <c r="F130" s="315" t="s">
        <v>471</v>
      </c>
      <c r="G130" s="314"/>
      <c r="H130" s="314" t="s">
        <v>479</v>
      </c>
      <c r="I130" s="314" t="s">
        <v>467</v>
      </c>
      <c r="J130" s="314">
        <v>15</v>
      </c>
      <c r="K130" s="336"/>
    </row>
    <row r="131" spans="2:11" s="1" customFormat="1" ht="15" customHeight="1">
      <c r="B131" s="333"/>
      <c r="C131" s="314" t="s">
        <v>480</v>
      </c>
      <c r="D131" s="314"/>
      <c r="E131" s="314"/>
      <c r="F131" s="315" t="s">
        <v>471</v>
      </c>
      <c r="G131" s="314"/>
      <c r="H131" s="314" t="s">
        <v>481</v>
      </c>
      <c r="I131" s="314" t="s">
        <v>467</v>
      </c>
      <c r="J131" s="314">
        <v>20</v>
      </c>
      <c r="K131" s="336"/>
    </row>
    <row r="132" spans="2:11" s="1" customFormat="1" ht="15" customHeight="1">
      <c r="B132" s="333"/>
      <c r="C132" s="314" t="s">
        <v>482</v>
      </c>
      <c r="D132" s="314"/>
      <c r="E132" s="314"/>
      <c r="F132" s="315" t="s">
        <v>471</v>
      </c>
      <c r="G132" s="314"/>
      <c r="H132" s="314" t="s">
        <v>483</v>
      </c>
      <c r="I132" s="314" t="s">
        <v>467</v>
      </c>
      <c r="J132" s="314">
        <v>20</v>
      </c>
      <c r="K132" s="336"/>
    </row>
    <row r="133" spans="2:11" s="1" customFormat="1" ht="15" customHeight="1">
      <c r="B133" s="333"/>
      <c r="C133" s="288" t="s">
        <v>470</v>
      </c>
      <c r="D133" s="288"/>
      <c r="E133" s="288"/>
      <c r="F133" s="311" t="s">
        <v>471</v>
      </c>
      <c r="G133" s="288"/>
      <c r="H133" s="288" t="s">
        <v>505</v>
      </c>
      <c r="I133" s="288" t="s">
        <v>467</v>
      </c>
      <c r="J133" s="288">
        <v>50</v>
      </c>
      <c r="K133" s="336"/>
    </row>
    <row r="134" spans="2:11" s="1" customFormat="1" ht="15" customHeight="1">
      <c r="B134" s="333"/>
      <c r="C134" s="288" t="s">
        <v>484</v>
      </c>
      <c r="D134" s="288"/>
      <c r="E134" s="288"/>
      <c r="F134" s="311" t="s">
        <v>471</v>
      </c>
      <c r="G134" s="288"/>
      <c r="H134" s="288" t="s">
        <v>505</v>
      </c>
      <c r="I134" s="288" t="s">
        <v>467</v>
      </c>
      <c r="J134" s="288">
        <v>50</v>
      </c>
      <c r="K134" s="336"/>
    </row>
    <row r="135" spans="2:11" s="1" customFormat="1" ht="15" customHeight="1">
      <c r="B135" s="333"/>
      <c r="C135" s="288" t="s">
        <v>490</v>
      </c>
      <c r="D135" s="288"/>
      <c r="E135" s="288"/>
      <c r="F135" s="311" t="s">
        <v>471</v>
      </c>
      <c r="G135" s="288"/>
      <c r="H135" s="288" t="s">
        <v>505</v>
      </c>
      <c r="I135" s="288" t="s">
        <v>467</v>
      </c>
      <c r="J135" s="288">
        <v>50</v>
      </c>
      <c r="K135" s="336"/>
    </row>
    <row r="136" spans="2:11" s="1" customFormat="1" ht="15" customHeight="1">
      <c r="B136" s="333"/>
      <c r="C136" s="288" t="s">
        <v>492</v>
      </c>
      <c r="D136" s="288"/>
      <c r="E136" s="288"/>
      <c r="F136" s="311" t="s">
        <v>471</v>
      </c>
      <c r="G136" s="288"/>
      <c r="H136" s="288" t="s">
        <v>505</v>
      </c>
      <c r="I136" s="288" t="s">
        <v>467</v>
      </c>
      <c r="J136" s="288">
        <v>50</v>
      </c>
      <c r="K136" s="336"/>
    </row>
    <row r="137" spans="2:11" s="1" customFormat="1" ht="15" customHeight="1">
      <c r="B137" s="333"/>
      <c r="C137" s="288" t="s">
        <v>493</v>
      </c>
      <c r="D137" s="288"/>
      <c r="E137" s="288"/>
      <c r="F137" s="311" t="s">
        <v>471</v>
      </c>
      <c r="G137" s="288"/>
      <c r="H137" s="288" t="s">
        <v>518</v>
      </c>
      <c r="I137" s="288" t="s">
        <v>467</v>
      </c>
      <c r="J137" s="288">
        <v>255</v>
      </c>
      <c r="K137" s="336"/>
    </row>
    <row r="138" spans="2:11" s="1" customFormat="1" ht="15" customHeight="1">
      <c r="B138" s="333"/>
      <c r="C138" s="288" t="s">
        <v>495</v>
      </c>
      <c r="D138" s="288"/>
      <c r="E138" s="288"/>
      <c r="F138" s="311" t="s">
        <v>465</v>
      </c>
      <c r="G138" s="288"/>
      <c r="H138" s="288" t="s">
        <v>519</v>
      </c>
      <c r="I138" s="288" t="s">
        <v>497</v>
      </c>
      <c r="J138" s="288"/>
      <c r="K138" s="336"/>
    </row>
    <row r="139" spans="2:11" s="1" customFormat="1" ht="15" customHeight="1">
      <c r="B139" s="333"/>
      <c r="C139" s="288" t="s">
        <v>498</v>
      </c>
      <c r="D139" s="288"/>
      <c r="E139" s="288"/>
      <c r="F139" s="311" t="s">
        <v>465</v>
      </c>
      <c r="G139" s="288"/>
      <c r="H139" s="288" t="s">
        <v>520</v>
      </c>
      <c r="I139" s="288" t="s">
        <v>500</v>
      </c>
      <c r="J139" s="288"/>
      <c r="K139" s="336"/>
    </row>
    <row r="140" spans="2:11" s="1" customFormat="1" ht="15" customHeight="1">
      <c r="B140" s="333"/>
      <c r="C140" s="288" t="s">
        <v>501</v>
      </c>
      <c r="D140" s="288"/>
      <c r="E140" s="288"/>
      <c r="F140" s="311" t="s">
        <v>465</v>
      </c>
      <c r="G140" s="288"/>
      <c r="H140" s="288" t="s">
        <v>501</v>
      </c>
      <c r="I140" s="288" t="s">
        <v>500</v>
      </c>
      <c r="J140" s="288"/>
      <c r="K140" s="336"/>
    </row>
    <row r="141" spans="2:11" s="1" customFormat="1" ht="15" customHeight="1">
      <c r="B141" s="333"/>
      <c r="C141" s="288" t="s">
        <v>38</v>
      </c>
      <c r="D141" s="288"/>
      <c r="E141" s="288"/>
      <c r="F141" s="311" t="s">
        <v>465</v>
      </c>
      <c r="G141" s="288"/>
      <c r="H141" s="288" t="s">
        <v>521</v>
      </c>
      <c r="I141" s="288" t="s">
        <v>500</v>
      </c>
      <c r="J141" s="288"/>
      <c r="K141" s="336"/>
    </row>
    <row r="142" spans="2:11" s="1" customFormat="1" ht="15" customHeight="1">
      <c r="B142" s="333"/>
      <c r="C142" s="288" t="s">
        <v>522</v>
      </c>
      <c r="D142" s="288"/>
      <c r="E142" s="288"/>
      <c r="F142" s="311" t="s">
        <v>465</v>
      </c>
      <c r="G142" s="288"/>
      <c r="H142" s="288" t="s">
        <v>523</v>
      </c>
      <c r="I142" s="288" t="s">
        <v>500</v>
      </c>
      <c r="J142" s="288"/>
      <c r="K142" s="336"/>
    </row>
    <row r="143" spans="2:11" s="1" customFormat="1" ht="15" customHeight="1">
      <c r="B143" s="337"/>
      <c r="C143" s="338"/>
      <c r="D143" s="338"/>
      <c r="E143" s="338"/>
      <c r="F143" s="338"/>
      <c r="G143" s="338"/>
      <c r="H143" s="338"/>
      <c r="I143" s="338"/>
      <c r="J143" s="338"/>
      <c r="K143" s="339"/>
    </row>
    <row r="144" spans="2:11" s="1" customFormat="1" ht="18.75" customHeight="1">
      <c r="B144" s="324"/>
      <c r="C144" s="324"/>
      <c r="D144" s="324"/>
      <c r="E144" s="324"/>
      <c r="F144" s="325"/>
      <c r="G144" s="324"/>
      <c r="H144" s="324"/>
      <c r="I144" s="324"/>
      <c r="J144" s="324"/>
      <c r="K144" s="324"/>
    </row>
    <row r="145" spans="2:11" s="1" customFormat="1" ht="18.75" customHeight="1">
      <c r="B145" s="296"/>
      <c r="C145" s="296"/>
      <c r="D145" s="296"/>
      <c r="E145" s="296"/>
      <c r="F145" s="296"/>
      <c r="G145" s="296"/>
      <c r="H145" s="296"/>
      <c r="I145" s="296"/>
      <c r="J145" s="296"/>
      <c r="K145" s="296"/>
    </row>
    <row r="146" spans="2:11" s="1" customFormat="1" ht="7.5" customHeight="1">
      <c r="B146" s="297"/>
      <c r="C146" s="298"/>
      <c r="D146" s="298"/>
      <c r="E146" s="298"/>
      <c r="F146" s="298"/>
      <c r="G146" s="298"/>
      <c r="H146" s="298"/>
      <c r="I146" s="298"/>
      <c r="J146" s="298"/>
      <c r="K146" s="299"/>
    </row>
    <row r="147" spans="2:11" s="1" customFormat="1" ht="45" customHeight="1">
      <c r="B147" s="300"/>
      <c r="C147" s="301" t="s">
        <v>524</v>
      </c>
      <c r="D147" s="301"/>
      <c r="E147" s="301"/>
      <c r="F147" s="301"/>
      <c r="G147" s="301"/>
      <c r="H147" s="301"/>
      <c r="I147" s="301"/>
      <c r="J147" s="301"/>
      <c r="K147" s="302"/>
    </row>
    <row r="148" spans="2:11" s="1" customFormat="1" ht="17.25" customHeight="1">
      <c r="B148" s="300"/>
      <c r="C148" s="303" t="s">
        <v>459</v>
      </c>
      <c r="D148" s="303"/>
      <c r="E148" s="303"/>
      <c r="F148" s="303" t="s">
        <v>460</v>
      </c>
      <c r="G148" s="304"/>
      <c r="H148" s="303" t="s">
        <v>54</v>
      </c>
      <c r="I148" s="303" t="s">
        <v>57</v>
      </c>
      <c r="J148" s="303" t="s">
        <v>461</v>
      </c>
      <c r="K148" s="302"/>
    </row>
    <row r="149" spans="2:11" s="1" customFormat="1" ht="17.25" customHeight="1">
      <c r="B149" s="300"/>
      <c r="C149" s="305" t="s">
        <v>462</v>
      </c>
      <c r="D149" s="305"/>
      <c r="E149" s="305"/>
      <c r="F149" s="306" t="s">
        <v>463</v>
      </c>
      <c r="G149" s="307"/>
      <c r="H149" s="305"/>
      <c r="I149" s="305"/>
      <c r="J149" s="305" t="s">
        <v>464</v>
      </c>
      <c r="K149" s="302"/>
    </row>
    <row r="150" spans="2:11" s="1" customFormat="1" ht="5.25" customHeight="1">
      <c r="B150" s="313"/>
      <c r="C150" s="308"/>
      <c r="D150" s="308"/>
      <c r="E150" s="308"/>
      <c r="F150" s="308"/>
      <c r="G150" s="309"/>
      <c r="H150" s="308"/>
      <c r="I150" s="308"/>
      <c r="J150" s="308"/>
      <c r="K150" s="336"/>
    </row>
    <row r="151" spans="2:11" s="1" customFormat="1" ht="15" customHeight="1">
      <c r="B151" s="313"/>
      <c r="C151" s="340" t="s">
        <v>468</v>
      </c>
      <c r="D151" s="288"/>
      <c r="E151" s="288"/>
      <c r="F151" s="341" t="s">
        <v>465</v>
      </c>
      <c r="G151" s="288"/>
      <c r="H151" s="340" t="s">
        <v>505</v>
      </c>
      <c r="I151" s="340" t="s">
        <v>467</v>
      </c>
      <c r="J151" s="340">
        <v>120</v>
      </c>
      <c r="K151" s="336"/>
    </row>
    <row r="152" spans="2:11" s="1" customFormat="1" ht="15" customHeight="1">
      <c r="B152" s="313"/>
      <c r="C152" s="340" t="s">
        <v>514</v>
      </c>
      <c r="D152" s="288"/>
      <c r="E152" s="288"/>
      <c r="F152" s="341" t="s">
        <v>465</v>
      </c>
      <c r="G152" s="288"/>
      <c r="H152" s="340" t="s">
        <v>525</v>
      </c>
      <c r="I152" s="340" t="s">
        <v>467</v>
      </c>
      <c r="J152" s="340" t="s">
        <v>516</v>
      </c>
      <c r="K152" s="336"/>
    </row>
    <row r="153" spans="2:11" s="1" customFormat="1" ht="15" customHeight="1">
      <c r="B153" s="313"/>
      <c r="C153" s="340" t="s">
        <v>413</v>
      </c>
      <c r="D153" s="288"/>
      <c r="E153" s="288"/>
      <c r="F153" s="341" t="s">
        <v>465</v>
      </c>
      <c r="G153" s="288"/>
      <c r="H153" s="340" t="s">
        <v>526</v>
      </c>
      <c r="I153" s="340" t="s">
        <v>467</v>
      </c>
      <c r="J153" s="340" t="s">
        <v>516</v>
      </c>
      <c r="K153" s="336"/>
    </row>
    <row r="154" spans="2:11" s="1" customFormat="1" ht="15" customHeight="1">
      <c r="B154" s="313"/>
      <c r="C154" s="340" t="s">
        <v>470</v>
      </c>
      <c r="D154" s="288"/>
      <c r="E154" s="288"/>
      <c r="F154" s="341" t="s">
        <v>471</v>
      </c>
      <c r="G154" s="288"/>
      <c r="H154" s="340" t="s">
        <v>505</v>
      </c>
      <c r="I154" s="340" t="s">
        <v>467</v>
      </c>
      <c r="J154" s="340">
        <v>50</v>
      </c>
      <c r="K154" s="336"/>
    </row>
    <row r="155" spans="2:11" s="1" customFormat="1" ht="15" customHeight="1">
      <c r="B155" s="313"/>
      <c r="C155" s="340" t="s">
        <v>473</v>
      </c>
      <c r="D155" s="288"/>
      <c r="E155" s="288"/>
      <c r="F155" s="341" t="s">
        <v>465</v>
      </c>
      <c r="G155" s="288"/>
      <c r="H155" s="340" t="s">
        <v>505</v>
      </c>
      <c r="I155" s="340" t="s">
        <v>475</v>
      </c>
      <c r="J155" s="340"/>
      <c r="K155" s="336"/>
    </row>
    <row r="156" spans="2:11" s="1" customFormat="1" ht="15" customHeight="1">
      <c r="B156" s="313"/>
      <c r="C156" s="340" t="s">
        <v>484</v>
      </c>
      <c r="D156" s="288"/>
      <c r="E156" s="288"/>
      <c r="F156" s="341" t="s">
        <v>471</v>
      </c>
      <c r="G156" s="288"/>
      <c r="H156" s="340" t="s">
        <v>505</v>
      </c>
      <c r="I156" s="340" t="s">
        <v>467</v>
      </c>
      <c r="J156" s="340">
        <v>50</v>
      </c>
      <c r="K156" s="336"/>
    </row>
    <row r="157" spans="2:11" s="1" customFormat="1" ht="15" customHeight="1">
      <c r="B157" s="313"/>
      <c r="C157" s="340" t="s">
        <v>492</v>
      </c>
      <c r="D157" s="288"/>
      <c r="E157" s="288"/>
      <c r="F157" s="341" t="s">
        <v>471</v>
      </c>
      <c r="G157" s="288"/>
      <c r="H157" s="340" t="s">
        <v>505</v>
      </c>
      <c r="I157" s="340" t="s">
        <v>467</v>
      </c>
      <c r="J157" s="340">
        <v>50</v>
      </c>
      <c r="K157" s="336"/>
    </row>
    <row r="158" spans="2:11" s="1" customFormat="1" ht="15" customHeight="1">
      <c r="B158" s="313"/>
      <c r="C158" s="340" t="s">
        <v>490</v>
      </c>
      <c r="D158" s="288"/>
      <c r="E158" s="288"/>
      <c r="F158" s="341" t="s">
        <v>471</v>
      </c>
      <c r="G158" s="288"/>
      <c r="H158" s="340" t="s">
        <v>505</v>
      </c>
      <c r="I158" s="340" t="s">
        <v>467</v>
      </c>
      <c r="J158" s="340">
        <v>50</v>
      </c>
      <c r="K158" s="336"/>
    </row>
    <row r="159" spans="2:11" s="1" customFormat="1" ht="15" customHeight="1">
      <c r="B159" s="313"/>
      <c r="C159" s="340" t="s">
        <v>90</v>
      </c>
      <c r="D159" s="288"/>
      <c r="E159" s="288"/>
      <c r="F159" s="341" t="s">
        <v>465</v>
      </c>
      <c r="G159" s="288"/>
      <c r="H159" s="340" t="s">
        <v>527</v>
      </c>
      <c r="I159" s="340" t="s">
        <v>467</v>
      </c>
      <c r="J159" s="340" t="s">
        <v>528</v>
      </c>
      <c r="K159" s="336"/>
    </row>
    <row r="160" spans="2:11" s="1" customFormat="1" ht="15" customHeight="1">
      <c r="B160" s="313"/>
      <c r="C160" s="340" t="s">
        <v>529</v>
      </c>
      <c r="D160" s="288"/>
      <c r="E160" s="288"/>
      <c r="F160" s="341" t="s">
        <v>465</v>
      </c>
      <c r="G160" s="288"/>
      <c r="H160" s="340" t="s">
        <v>530</v>
      </c>
      <c r="I160" s="340" t="s">
        <v>500</v>
      </c>
      <c r="J160" s="340"/>
      <c r="K160" s="336"/>
    </row>
    <row r="161" spans="2:11" s="1" customFormat="1" ht="15" customHeight="1">
      <c r="B161" s="342"/>
      <c r="C161" s="322"/>
      <c r="D161" s="322"/>
      <c r="E161" s="322"/>
      <c r="F161" s="322"/>
      <c r="G161" s="322"/>
      <c r="H161" s="322"/>
      <c r="I161" s="322"/>
      <c r="J161" s="322"/>
      <c r="K161" s="343"/>
    </row>
    <row r="162" spans="2:11" s="1" customFormat="1" ht="18.75" customHeight="1">
      <c r="B162" s="324"/>
      <c r="C162" s="334"/>
      <c r="D162" s="334"/>
      <c r="E162" s="334"/>
      <c r="F162" s="344"/>
      <c r="G162" s="334"/>
      <c r="H162" s="334"/>
      <c r="I162" s="334"/>
      <c r="J162" s="334"/>
      <c r="K162" s="324"/>
    </row>
    <row r="163" spans="2:11" s="1" customFormat="1" ht="18.75" customHeight="1">
      <c r="B163" s="296"/>
      <c r="C163" s="296"/>
      <c r="D163" s="296"/>
      <c r="E163" s="296"/>
      <c r="F163" s="296"/>
      <c r="G163" s="296"/>
      <c r="H163" s="296"/>
      <c r="I163" s="296"/>
      <c r="J163" s="296"/>
      <c r="K163" s="296"/>
    </row>
    <row r="164" spans="2:11" s="1" customFormat="1" ht="7.5" customHeight="1">
      <c r="B164" s="275"/>
      <c r="C164" s="276"/>
      <c r="D164" s="276"/>
      <c r="E164" s="276"/>
      <c r="F164" s="276"/>
      <c r="G164" s="276"/>
      <c r="H164" s="276"/>
      <c r="I164" s="276"/>
      <c r="J164" s="276"/>
      <c r="K164" s="277"/>
    </row>
    <row r="165" spans="2:11" s="1" customFormat="1" ht="45" customHeight="1">
      <c r="B165" s="278"/>
      <c r="C165" s="279" t="s">
        <v>531</v>
      </c>
      <c r="D165" s="279"/>
      <c r="E165" s="279"/>
      <c r="F165" s="279"/>
      <c r="G165" s="279"/>
      <c r="H165" s="279"/>
      <c r="I165" s="279"/>
      <c r="J165" s="279"/>
      <c r="K165" s="280"/>
    </row>
    <row r="166" spans="2:11" s="1" customFormat="1" ht="17.25" customHeight="1">
      <c r="B166" s="278"/>
      <c r="C166" s="303" t="s">
        <v>459</v>
      </c>
      <c r="D166" s="303"/>
      <c r="E166" s="303"/>
      <c r="F166" s="303" t="s">
        <v>460</v>
      </c>
      <c r="G166" s="345"/>
      <c r="H166" s="346" t="s">
        <v>54</v>
      </c>
      <c r="I166" s="346" t="s">
        <v>57</v>
      </c>
      <c r="J166" s="303" t="s">
        <v>461</v>
      </c>
      <c r="K166" s="280"/>
    </row>
    <row r="167" spans="2:11" s="1" customFormat="1" ht="17.25" customHeight="1">
      <c r="B167" s="281"/>
      <c r="C167" s="305" t="s">
        <v>462</v>
      </c>
      <c r="D167" s="305"/>
      <c r="E167" s="305"/>
      <c r="F167" s="306" t="s">
        <v>463</v>
      </c>
      <c r="G167" s="347"/>
      <c r="H167" s="348"/>
      <c r="I167" s="348"/>
      <c r="J167" s="305" t="s">
        <v>464</v>
      </c>
      <c r="K167" s="283"/>
    </row>
    <row r="168" spans="2:11" s="1" customFormat="1" ht="5.25" customHeight="1">
      <c r="B168" s="313"/>
      <c r="C168" s="308"/>
      <c r="D168" s="308"/>
      <c r="E168" s="308"/>
      <c r="F168" s="308"/>
      <c r="G168" s="309"/>
      <c r="H168" s="308"/>
      <c r="I168" s="308"/>
      <c r="J168" s="308"/>
      <c r="K168" s="336"/>
    </row>
    <row r="169" spans="2:11" s="1" customFormat="1" ht="15" customHeight="1">
      <c r="B169" s="313"/>
      <c r="C169" s="288" t="s">
        <v>468</v>
      </c>
      <c r="D169" s="288"/>
      <c r="E169" s="288"/>
      <c r="F169" s="311" t="s">
        <v>465</v>
      </c>
      <c r="G169" s="288"/>
      <c r="H169" s="288" t="s">
        <v>505</v>
      </c>
      <c r="I169" s="288" t="s">
        <v>467</v>
      </c>
      <c r="J169" s="288">
        <v>120</v>
      </c>
      <c r="K169" s="336"/>
    </row>
    <row r="170" spans="2:11" s="1" customFormat="1" ht="15" customHeight="1">
      <c r="B170" s="313"/>
      <c r="C170" s="288" t="s">
        <v>514</v>
      </c>
      <c r="D170" s="288"/>
      <c r="E170" s="288"/>
      <c r="F170" s="311" t="s">
        <v>465</v>
      </c>
      <c r="G170" s="288"/>
      <c r="H170" s="288" t="s">
        <v>515</v>
      </c>
      <c r="I170" s="288" t="s">
        <v>467</v>
      </c>
      <c r="J170" s="288" t="s">
        <v>516</v>
      </c>
      <c r="K170" s="336"/>
    </row>
    <row r="171" spans="2:11" s="1" customFormat="1" ht="15" customHeight="1">
      <c r="B171" s="313"/>
      <c r="C171" s="288" t="s">
        <v>413</v>
      </c>
      <c r="D171" s="288"/>
      <c r="E171" s="288"/>
      <c r="F171" s="311" t="s">
        <v>465</v>
      </c>
      <c r="G171" s="288"/>
      <c r="H171" s="288" t="s">
        <v>532</v>
      </c>
      <c r="I171" s="288" t="s">
        <v>467</v>
      </c>
      <c r="J171" s="288" t="s">
        <v>516</v>
      </c>
      <c r="K171" s="336"/>
    </row>
    <row r="172" spans="2:11" s="1" customFormat="1" ht="15" customHeight="1">
      <c r="B172" s="313"/>
      <c r="C172" s="288" t="s">
        <v>470</v>
      </c>
      <c r="D172" s="288"/>
      <c r="E172" s="288"/>
      <c r="F172" s="311" t="s">
        <v>471</v>
      </c>
      <c r="G172" s="288"/>
      <c r="H172" s="288" t="s">
        <v>532</v>
      </c>
      <c r="I172" s="288" t="s">
        <v>467</v>
      </c>
      <c r="J172" s="288">
        <v>50</v>
      </c>
      <c r="K172" s="336"/>
    </row>
    <row r="173" spans="2:11" s="1" customFormat="1" ht="15" customHeight="1">
      <c r="B173" s="313"/>
      <c r="C173" s="288" t="s">
        <v>473</v>
      </c>
      <c r="D173" s="288"/>
      <c r="E173" s="288"/>
      <c r="F173" s="311" t="s">
        <v>465</v>
      </c>
      <c r="G173" s="288"/>
      <c r="H173" s="288" t="s">
        <v>532</v>
      </c>
      <c r="I173" s="288" t="s">
        <v>475</v>
      </c>
      <c r="J173" s="288"/>
      <c r="K173" s="336"/>
    </row>
    <row r="174" spans="2:11" s="1" customFormat="1" ht="15" customHeight="1">
      <c r="B174" s="313"/>
      <c r="C174" s="288" t="s">
        <v>484</v>
      </c>
      <c r="D174" s="288"/>
      <c r="E174" s="288"/>
      <c r="F174" s="311" t="s">
        <v>471</v>
      </c>
      <c r="G174" s="288"/>
      <c r="H174" s="288" t="s">
        <v>532</v>
      </c>
      <c r="I174" s="288" t="s">
        <v>467</v>
      </c>
      <c r="J174" s="288">
        <v>50</v>
      </c>
      <c r="K174" s="336"/>
    </row>
    <row r="175" spans="2:11" s="1" customFormat="1" ht="15" customHeight="1">
      <c r="B175" s="313"/>
      <c r="C175" s="288" t="s">
        <v>492</v>
      </c>
      <c r="D175" s="288"/>
      <c r="E175" s="288"/>
      <c r="F175" s="311" t="s">
        <v>471</v>
      </c>
      <c r="G175" s="288"/>
      <c r="H175" s="288" t="s">
        <v>532</v>
      </c>
      <c r="I175" s="288" t="s">
        <v>467</v>
      </c>
      <c r="J175" s="288">
        <v>50</v>
      </c>
      <c r="K175" s="336"/>
    </row>
    <row r="176" spans="2:11" s="1" customFormat="1" ht="15" customHeight="1">
      <c r="B176" s="313"/>
      <c r="C176" s="288" t="s">
        <v>490</v>
      </c>
      <c r="D176" s="288"/>
      <c r="E176" s="288"/>
      <c r="F176" s="311" t="s">
        <v>471</v>
      </c>
      <c r="G176" s="288"/>
      <c r="H176" s="288" t="s">
        <v>532</v>
      </c>
      <c r="I176" s="288" t="s">
        <v>467</v>
      </c>
      <c r="J176" s="288">
        <v>50</v>
      </c>
      <c r="K176" s="336"/>
    </row>
    <row r="177" spans="2:11" s="1" customFormat="1" ht="15" customHeight="1">
      <c r="B177" s="313"/>
      <c r="C177" s="288" t="s">
        <v>104</v>
      </c>
      <c r="D177" s="288"/>
      <c r="E177" s="288"/>
      <c r="F177" s="311" t="s">
        <v>465</v>
      </c>
      <c r="G177" s="288"/>
      <c r="H177" s="288" t="s">
        <v>533</v>
      </c>
      <c r="I177" s="288" t="s">
        <v>534</v>
      </c>
      <c r="J177" s="288"/>
      <c r="K177" s="336"/>
    </row>
    <row r="178" spans="2:11" s="1" customFormat="1" ht="15" customHeight="1">
      <c r="B178" s="313"/>
      <c r="C178" s="288" t="s">
        <v>57</v>
      </c>
      <c r="D178" s="288"/>
      <c r="E178" s="288"/>
      <c r="F178" s="311" t="s">
        <v>465</v>
      </c>
      <c r="G178" s="288"/>
      <c r="H178" s="288" t="s">
        <v>535</v>
      </c>
      <c r="I178" s="288" t="s">
        <v>536</v>
      </c>
      <c r="J178" s="288">
        <v>1</v>
      </c>
      <c r="K178" s="336"/>
    </row>
    <row r="179" spans="2:11" s="1" customFormat="1" ht="15" customHeight="1">
      <c r="B179" s="313"/>
      <c r="C179" s="288" t="s">
        <v>53</v>
      </c>
      <c r="D179" s="288"/>
      <c r="E179" s="288"/>
      <c r="F179" s="311" t="s">
        <v>465</v>
      </c>
      <c r="G179" s="288"/>
      <c r="H179" s="288" t="s">
        <v>537</v>
      </c>
      <c r="I179" s="288" t="s">
        <v>467</v>
      </c>
      <c r="J179" s="288">
        <v>20</v>
      </c>
      <c r="K179" s="336"/>
    </row>
    <row r="180" spans="2:11" s="1" customFormat="1" ht="15" customHeight="1">
      <c r="B180" s="313"/>
      <c r="C180" s="288" t="s">
        <v>54</v>
      </c>
      <c r="D180" s="288"/>
      <c r="E180" s="288"/>
      <c r="F180" s="311" t="s">
        <v>465</v>
      </c>
      <c r="G180" s="288"/>
      <c r="H180" s="288" t="s">
        <v>538</v>
      </c>
      <c r="I180" s="288" t="s">
        <v>467</v>
      </c>
      <c r="J180" s="288">
        <v>255</v>
      </c>
      <c r="K180" s="336"/>
    </row>
    <row r="181" spans="2:11" s="1" customFormat="1" ht="15" customHeight="1">
      <c r="B181" s="313"/>
      <c r="C181" s="288" t="s">
        <v>105</v>
      </c>
      <c r="D181" s="288"/>
      <c r="E181" s="288"/>
      <c r="F181" s="311" t="s">
        <v>465</v>
      </c>
      <c r="G181" s="288"/>
      <c r="H181" s="288" t="s">
        <v>429</v>
      </c>
      <c r="I181" s="288" t="s">
        <v>467</v>
      </c>
      <c r="J181" s="288">
        <v>10</v>
      </c>
      <c r="K181" s="336"/>
    </row>
    <row r="182" spans="2:11" s="1" customFormat="1" ht="15" customHeight="1">
      <c r="B182" s="313"/>
      <c r="C182" s="288" t="s">
        <v>106</v>
      </c>
      <c r="D182" s="288"/>
      <c r="E182" s="288"/>
      <c r="F182" s="311" t="s">
        <v>465</v>
      </c>
      <c r="G182" s="288"/>
      <c r="H182" s="288" t="s">
        <v>539</v>
      </c>
      <c r="I182" s="288" t="s">
        <v>500</v>
      </c>
      <c r="J182" s="288"/>
      <c r="K182" s="336"/>
    </row>
    <row r="183" spans="2:11" s="1" customFormat="1" ht="15" customHeight="1">
      <c r="B183" s="313"/>
      <c r="C183" s="288" t="s">
        <v>540</v>
      </c>
      <c r="D183" s="288"/>
      <c r="E183" s="288"/>
      <c r="F183" s="311" t="s">
        <v>465</v>
      </c>
      <c r="G183" s="288"/>
      <c r="H183" s="288" t="s">
        <v>541</v>
      </c>
      <c r="I183" s="288" t="s">
        <v>500</v>
      </c>
      <c r="J183" s="288"/>
      <c r="K183" s="336"/>
    </row>
    <row r="184" spans="2:11" s="1" customFormat="1" ht="15" customHeight="1">
      <c r="B184" s="313"/>
      <c r="C184" s="288" t="s">
        <v>529</v>
      </c>
      <c r="D184" s="288"/>
      <c r="E184" s="288"/>
      <c r="F184" s="311" t="s">
        <v>465</v>
      </c>
      <c r="G184" s="288"/>
      <c r="H184" s="288" t="s">
        <v>542</v>
      </c>
      <c r="I184" s="288" t="s">
        <v>500</v>
      </c>
      <c r="J184" s="288"/>
      <c r="K184" s="336"/>
    </row>
    <row r="185" spans="2:11" s="1" customFormat="1" ht="15" customHeight="1">
      <c r="B185" s="313"/>
      <c r="C185" s="288" t="s">
        <v>108</v>
      </c>
      <c r="D185" s="288"/>
      <c r="E185" s="288"/>
      <c r="F185" s="311" t="s">
        <v>471</v>
      </c>
      <c r="G185" s="288"/>
      <c r="H185" s="288" t="s">
        <v>543</v>
      </c>
      <c r="I185" s="288" t="s">
        <v>467</v>
      </c>
      <c r="J185" s="288">
        <v>50</v>
      </c>
      <c r="K185" s="336"/>
    </row>
    <row r="186" spans="2:11" s="1" customFormat="1" ht="15" customHeight="1">
      <c r="B186" s="313"/>
      <c r="C186" s="288" t="s">
        <v>544</v>
      </c>
      <c r="D186" s="288"/>
      <c r="E186" s="288"/>
      <c r="F186" s="311" t="s">
        <v>471</v>
      </c>
      <c r="G186" s="288"/>
      <c r="H186" s="288" t="s">
        <v>545</v>
      </c>
      <c r="I186" s="288" t="s">
        <v>546</v>
      </c>
      <c r="J186" s="288"/>
      <c r="K186" s="336"/>
    </row>
    <row r="187" spans="2:11" s="1" customFormat="1" ht="15" customHeight="1">
      <c r="B187" s="313"/>
      <c r="C187" s="288" t="s">
        <v>547</v>
      </c>
      <c r="D187" s="288"/>
      <c r="E187" s="288"/>
      <c r="F187" s="311" t="s">
        <v>471</v>
      </c>
      <c r="G187" s="288"/>
      <c r="H187" s="288" t="s">
        <v>548</v>
      </c>
      <c r="I187" s="288" t="s">
        <v>546</v>
      </c>
      <c r="J187" s="288"/>
      <c r="K187" s="336"/>
    </row>
    <row r="188" spans="2:11" s="1" customFormat="1" ht="15" customHeight="1">
      <c r="B188" s="313"/>
      <c r="C188" s="288" t="s">
        <v>549</v>
      </c>
      <c r="D188" s="288"/>
      <c r="E188" s="288"/>
      <c r="F188" s="311" t="s">
        <v>471</v>
      </c>
      <c r="G188" s="288"/>
      <c r="H188" s="288" t="s">
        <v>550</v>
      </c>
      <c r="I188" s="288" t="s">
        <v>546</v>
      </c>
      <c r="J188" s="288"/>
      <c r="K188" s="336"/>
    </row>
    <row r="189" spans="2:11" s="1" customFormat="1" ht="15" customHeight="1">
      <c r="B189" s="313"/>
      <c r="C189" s="349" t="s">
        <v>551</v>
      </c>
      <c r="D189" s="288"/>
      <c r="E189" s="288"/>
      <c r="F189" s="311" t="s">
        <v>471</v>
      </c>
      <c r="G189" s="288"/>
      <c r="H189" s="288" t="s">
        <v>552</v>
      </c>
      <c r="I189" s="288" t="s">
        <v>553</v>
      </c>
      <c r="J189" s="350" t="s">
        <v>554</v>
      </c>
      <c r="K189" s="336"/>
    </row>
    <row r="190" spans="2:11" s="17" customFormat="1" ht="15" customHeight="1">
      <c r="B190" s="351"/>
      <c r="C190" s="352" t="s">
        <v>555</v>
      </c>
      <c r="D190" s="353"/>
      <c r="E190" s="353"/>
      <c r="F190" s="354" t="s">
        <v>471</v>
      </c>
      <c r="G190" s="353"/>
      <c r="H190" s="353" t="s">
        <v>556</v>
      </c>
      <c r="I190" s="353" t="s">
        <v>553</v>
      </c>
      <c r="J190" s="355" t="s">
        <v>554</v>
      </c>
      <c r="K190" s="356"/>
    </row>
    <row r="191" spans="2:11" s="1" customFormat="1" ht="15" customHeight="1">
      <c r="B191" s="313"/>
      <c r="C191" s="349" t="s">
        <v>42</v>
      </c>
      <c r="D191" s="288"/>
      <c r="E191" s="288"/>
      <c r="F191" s="311" t="s">
        <v>465</v>
      </c>
      <c r="G191" s="288"/>
      <c r="H191" s="285" t="s">
        <v>557</v>
      </c>
      <c r="I191" s="288" t="s">
        <v>558</v>
      </c>
      <c r="J191" s="288"/>
      <c r="K191" s="336"/>
    </row>
    <row r="192" spans="2:11" s="1" customFormat="1" ht="15" customHeight="1">
      <c r="B192" s="313"/>
      <c r="C192" s="349" t="s">
        <v>559</v>
      </c>
      <c r="D192" s="288"/>
      <c r="E192" s="288"/>
      <c r="F192" s="311" t="s">
        <v>465</v>
      </c>
      <c r="G192" s="288"/>
      <c r="H192" s="288" t="s">
        <v>560</v>
      </c>
      <c r="I192" s="288" t="s">
        <v>500</v>
      </c>
      <c r="J192" s="288"/>
      <c r="K192" s="336"/>
    </row>
    <row r="193" spans="2:11" s="1" customFormat="1" ht="15" customHeight="1">
      <c r="B193" s="313"/>
      <c r="C193" s="349" t="s">
        <v>561</v>
      </c>
      <c r="D193" s="288"/>
      <c r="E193" s="288"/>
      <c r="F193" s="311" t="s">
        <v>465</v>
      </c>
      <c r="G193" s="288"/>
      <c r="H193" s="288" t="s">
        <v>562</v>
      </c>
      <c r="I193" s="288" t="s">
        <v>500</v>
      </c>
      <c r="J193" s="288"/>
      <c r="K193" s="336"/>
    </row>
    <row r="194" spans="2:11" s="1" customFormat="1" ht="15" customHeight="1">
      <c r="B194" s="313"/>
      <c r="C194" s="349" t="s">
        <v>563</v>
      </c>
      <c r="D194" s="288"/>
      <c r="E194" s="288"/>
      <c r="F194" s="311" t="s">
        <v>471</v>
      </c>
      <c r="G194" s="288"/>
      <c r="H194" s="288" t="s">
        <v>564</v>
      </c>
      <c r="I194" s="288" t="s">
        <v>500</v>
      </c>
      <c r="J194" s="288"/>
      <c r="K194" s="336"/>
    </row>
    <row r="195" spans="2:11" s="1" customFormat="1" ht="15" customHeight="1">
      <c r="B195" s="342"/>
      <c r="C195" s="357"/>
      <c r="D195" s="322"/>
      <c r="E195" s="322"/>
      <c r="F195" s="322"/>
      <c r="G195" s="322"/>
      <c r="H195" s="322"/>
      <c r="I195" s="322"/>
      <c r="J195" s="322"/>
      <c r="K195" s="343"/>
    </row>
    <row r="196" spans="2:11" s="1" customFormat="1" ht="18.75" customHeight="1">
      <c r="B196" s="324"/>
      <c r="C196" s="334"/>
      <c r="D196" s="334"/>
      <c r="E196" s="334"/>
      <c r="F196" s="344"/>
      <c r="G196" s="334"/>
      <c r="H196" s="334"/>
      <c r="I196" s="334"/>
      <c r="J196" s="334"/>
      <c r="K196" s="324"/>
    </row>
    <row r="197" spans="2:11" s="1" customFormat="1" ht="18.75" customHeight="1">
      <c r="B197" s="324"/>
      <c r="C197" s="334"/>
      <c r="D197" s="334"/>
      <c r="E197" s="334"/>
      <c r="F197" s="344"/>
      <c r="G197" s="334"/>
      <c r="H197" s="334"/>
      <c r="I197" s="334"/>
      <c r="J197" s="334"/>
      <c r="K197" s="324"/>
    </row>
    <row r="198" spans="2:11" s="1" customFormat="1" ht="18.75" customHeight="1">
      <c r="B198" s="296"/>
      <c r="C198" s="296"/>
      <c r="D198" s="296"/>
      <c r="E198" s="296"/>
      <c r="F198" s="296"/>
      <c r="G198" s="296"/>
      <c r="H198" s="296"/>
      <c r="I198" s="296"/>
      <c r="J198" s="296"/>
      <c r="K198" s="296"/>
    </row>
    <row r="199" spans="2:11" s="1" customFormat="1" ht="13.5">
      <c r="B199" s="275"/>
      <c r="C199" s="276"/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1">
      <c r="B200" s="278"/>
      <c r="C200" s="279" t="s">
        <v>565</v>
      </c>
      <c r="D200" s="279"/>
      <c r="E200" s="279"/>
      <c r="F200" s="279"/>
      <c r="G200" s="279"/>
      <c r="H200" s="279"/>
      <c r="I200" s="279"/>
      <c r="J200" s="279"/>
      <c r="K200" s="280"/>
    </row>
    <row r="201" spans="2:11" s="1" customFormat="1" ht="25.5" customHeight="1">
      <c r="B201" s="278"/>
      <c r="C201" s="358" t="s">
        <v>566</v>
      </c>
      <c r="D201" s="358"/>
      <c r="E201" s="358"/>
      <c r="F201" s="358" t="s">
        <v>567</v>
      </c>
      <c r="G201" s="359"/>
      <c r="H201" s="358" t="s">
        <v>568</v>
      </c>
      <c r="I201" s="358"/>
      <c r="J201" s="358"/>
      <c r="K201" s="280"/>
    </row>
    <row r="202" spans="2:11" s="1" customFormat="1" ht="5.25" customHeight="1">
      <c r="B202" s="313"/>
      <c r="C202" s="308"/>
      <c r="D202" s="308"/>
      <c r="E202" s="308"/>
      <c r="F202" s="308"/>
      <c r="G202" s="334"/>
      <c r="H202" s="308"/>
      <c r="I202" s="308"/>
      <c r="J202" s="308"/>
      <c r="K202" s="336"/>
    </row>
    <row r="203" spans="2:11" s="1" customFormat="1" ht="15" customHeight="1">
      <c r="B203" s="313"/>
      <c r="C203" s="288" t="s">
        <v>558</v>
      </c>
      <c r="D203" s="288"/>
      <c r="E203" s="288"/>
      <c r="F203" s="311" t="s">
        <v>43</v>
      </c>
      <c r="G203" s="288"/>
      <c r="H203" s="288" t="s">
        <v>569</v>
      </c>
      <c r="I203" s="288"/>
      <c r="J203" s="288"/>
      <c r="K203" s="336"/>
    </row>
    <row r="204" spans="2:11" s="1" customFormat="1" ht="15" customHeight="1">
      <c r="B204" s="313"/>
      <c r="C204" s="288"/>
      <c r="D204" s="288"/>
      <c r="E204" s="288"/>
      <c r="F204" s="311" t="s">
        <v>44</v>
      </c>
      <c r="G204" s="288"/>
      <c r="H204" s="288" t="s">
        <v>570</v>
      </c>
      <c r="I204" s="288"/>
      <c r="J204" s="288"/>
      <c r="K204" s="336"/>
    </row>
    <row r="205" spans="2:11" s="1" customFormat="1" ht="15" customHeight="1">
      <c r="B205" s="313"/>
      <c r="C205" s="288"/>
      <c r="D205" s="288"/>
      <c r="E205" s="288"/>
      <c r="F205" s="311" t="s">
        <v>47</v>
      </c>
      <c r="G205" s="288"/>
      <c r="H205" s="288" t="s">
        <v>571</v>
      </c>
      <c r="I205" s="288"/>
      <c r="J205" s="288"/>
      <c r="K205" s="336"/>
    </row>
    <row r="206" spans="2:11" s="1" customFormat="1" ht="15" customHeight="1">
      <c r="B206" s="313"/>
      <c r="C206" s="288"/>
      <c r="D206" s="288"/>
      <c r="E206" s="288"/>
      <c r="F206" s="311" t="s">
        <v>45</v>
      </c>
      <c r="G206" s="288"/>
      <c r="H206" s="288" t="s">
        <v>572</v>
      </c>
      <c r="I206" s="288"/>
      <c r="J206" s="288"/>
      <c r="K206" s="336"/>
    </row>
    <row r="207" spans="2:11" s="1" customFormat="1" ht="15" customHeight="1">
      <c r="B207" s="313"/>
      <c r="C207" s="288"/>
      <c r="D207" s="288"/>
      <c r="E207" s="288"/>
      <c r="F207" s="311" t="s">
        <v>46</v>
      </c>
      <c r="G207" s="288"/>
      <c r="H207" s="288" t="s">
        <v>573</v>
      </c>
      <c r="I207" s="288"/>
      <c r="J207" s="288"/>
      <c r="K207" s="336"/>
    </row>
    <row r="208" spans="2:11" s="1" customFormat="1" ht="15" customHeight="1">
      <c r="B208" s="313"/>
      <c r="C208" s="288"/>
      <c r="D208" s="288"/>
      <c r="E208" s="288"/>
      <c r="F208" s="311"/>
      <c r="G208" s="288"/>
      <c r="H208" s="288"/>
      <c r="I208" s="288"/>
      <c r="J208" s="288"/>
      <c r="K208" s="336"/>
    </row>
    <row r="209" spans="2:11" s="1" customFormat="1" ht="15" customHeight="1">
      <c r="B209" s="313"/>
      <c r="C209" s="288" t="s">
        <v>512</v>
      </c>
      <c r="D209" s="288"/>
      <c r="E209" s="288"/>
      <c r="F209" s="311" t="s">
        <v>79</v>
      </c>
      <c r="G209" s="288"/>
      <c r="H209" s="288" t="s">
        <v>574</v>
      </c>
      <c r="I209" s="288"/>
      <c r="J209" s="288"/>
      <c r="K209" s="336"/>
    </row>
    <row r="210" spans="2:11" s="1" customFormat="1" ht="15" customHeight="1">
      <c r="B210" s="313"/>
      <c r="C210" s="288"/>
      <c r="D210" s="288"/>
      <c r="E210" s="288"/>
      <c r="F210" s="311" t="s">
        <v>407</v>
      </c>
      <c r="G210" s="288"/>
      <c r="H210" s="288" t="s">
        <v>408</v>
      </c>
      <c r="I210" s="288"/>
      <c r="J210" s="288"/>
      <c r="K210" s="336"/>
    </row>
    <row r="211" spans="2:11" s="1" customFormat="1" ht="15" customHeight="1">
      <c r="B211" s="313"/>
      <c r="C211" s="288"/>
      <c r="D211" s="288"/>
      <c r="E211" s="288"/>
      <c r="F211" s="311" t="s">
        <v>405</v>
      </c>
      <c r="G211" s="288"/>
      <c r="H211" s="288" t="s">
        <v>575</v>
      </c>
      <c r="I211" s="288"/>
      <c r="J211" s="288"/>
      <c r="K211" s="336"/>
    </row>
    <row r="212" spans="2:11" s="1" customFormat="1" ht="15" customHeight="1">
      <c r="B212" s="360"/>
      <c r="C212" s="288"/>
      <c r="D212" s="288"/>
      <c r="E212" s="288"/>
      <c r="F212" s="311" t="s">
        <v>409</v>
      </c>
      <c r="G212" s="349"/>
      <c r="H212" s="340" t="s">
        <v>410</v>
      </c>
      <c r="I212" s="340"/>
      <c r="J212" s="340"/>
      <c r="K212" s="361"/>
    </row>
    <row r="213" spans="2:11" s="1" customFormat="1" ht="15" customHeight="1">
      <c r="B213" s="360"/>
      <c r="C213" s="288"/>
      <c r="D213" s="288"/>
      <c r="E213" s="288"/>
      <c r="F213" s="311" t="s">
        <v>411</v>
      </c>
      <c r="G213" s="349"/>
      <c r="H213" s="340" t="s">
        <v>576</v>
      </c>
      <c r="I213" s="340"/>
      <c r="J213" s="340"/>
      <c r="K213" s="361"/>
    </row>
    <row r="214" spans="2:11" s="1" customFormat="1" ht="15" customHeight="1">
      <c r="B214" s="360"/>
      <c r="C214" s="288"/>
      <c r="D214" s="288"/>
      <c r="E214" s="288"/>
      <c r="F214" s="311"/>
      <c r="G214" s="349"/>
      <c r="H214" s="340"/>
      <c r="I214" s="340"/>
      <c r="J214" s="340"/>
      <c r="K214" s="361"/>
    </row>
    <row r="215" spans="2:11" s="1" customFormat="1" ht="15" customHeight="1">
      <c r="B215" s="360"/>
      <c r="C215" s="288" t="s">
        <v>536</v>
      </c>
      <c r="D215" s="288"/>
      <c r="E215" s="288"/>
      <c r="F215" s="311">
        <v>1</v>
      </c>
      <c r="G215" s="349"/>
      <c r="H215" s="340" t="s">
        <v>577</v>
      </c>
      <c r="I215" s="340"/>
      <c r="J215" s="340"/>
      <c r="K215" s="361"/>
    </row>
    <row r="216" spans="2:11" s="1" customFormat="1" ht="15" customHeight="1">
      <c r="B216" s="360"/>
      <c r="C216" s="288"/>
      <c r="D216" s="288"/>
      <c r="E216" s="288"/>
      <c r="F216" s="311">
        <v>2</v>
      </c>
      <c r="G216" s="349"/>
      <c r="H216" s="340" t="s">
        <v>578</v>
      </c>
      <c r="I216" s="340"/>
      <c r="J216" s="340"/>
      <c r="K216" s="361"/>
    </row>
    <row r="217" spans="2:11" s="1" customFormat="1" ht="15" customHeight="1">
      <c r="B217" s="360"/>
      <c r="C217" s="288"/>
      <c r="D217" s="288"/>
      <c r="E217" s="288"/>
      <c r="F217" s="311">
        <v>3</v>
      </c>
      <c r="G217" s="349"/>
      <c r="H217" s="340" t="s">
        <v>579</v>
      </c>
      <c r="I217" s="340"/>
      <c r="J217" s="340"/>
      <c r="K217" s="361"/>
    </row>
    <row r="218" spans="2:11" s="1" customFormat="1" ht="15" customHeight="1">
      <c r="B218" s="360"/>
      <c r="C218" s="288"/>
      <c r="D218" s="288"/>
      <c r="E218" s="288"/>
      <c r="F218" s="311">
        <v>4</v>
      </c>
      <c r="G218" s="349"/>
      <c r="H218" s="340" t="s">
        <v>580</v>
      </c>
      <c r="I218" s="340"/>
      <c r="J218" s="340"/>
      <c r="K218" s="361"/>
    </row>
    <row r="219" spans="2:11" s="1" customFormat="1" ht="12.75" customHeight="1">
      <c r="B219" s="362"/>
      <c r="C219" s="363"/>
      <c r="D219" s="363"/>
      <c r="E219" s="363"/>
      <c r="F219" s="363"/>
      <c r="G219" s="363"/>
      <c r="H219" s="363"/>
      <c r="I219" s="363"/>
      <c r="J219" s="363"/>
      <c r="K219" s="36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2024-03-01T09:43:10Z</dcterms:created>
  <dcterms:modified xsi:type="dcterms:W3CDTF">2024-03-01T09:43:17Z</dcterms:modified>
  <cp:category/>
  <cp:version/>
  <cp:contentType/>
  <cp:contentStatus/>
</cp:coreProperties>
</file>