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032024v2 - ZŠ Běžecká - o..." sheetId="2" r:id="rId2"/>
    <sheet name="Pokyny pro vyplnění" sheetId="3" r:id="rId3"/>
  </sheets>
  <definedNames>
    <definedName name="_xlnm.Print_Area" localSheetId="0">'Rekapitulace zakázky'!$D$4:$AO$36,'Rekapitulace zakázky'!$C$42:$AQ$56</definedName>
    <definedName name="_xlnm._FilterDatabase" localSheetId="1" hidden="1">'032024v2 - ZŠ Běžecká - o...'!$C$95:$K$644</definedName>
    <definedName name="_xlnm.Print_Area" localSheetId="1">'032024v2 - ZŠ Běžecká - o...'!$C$4:$J$37,'032024v2 - ZŠ Běžecká - o...'!$C$43:$J$79,'032024v2 - ZŠ Běžecká - o...'!$C$85:$K$644</definedName>
    <definedName name="_xlnm.Print_Titles" localSheetId="0">'Rekapitulace zakázky'!$52:$52</definedName>
    <definedName name="_xlnm.Print_Titles" localSheetId="1">'032024v2 - ZŠ Běžecká - o...'!$95:$95</definedName>
  </definedNames>
  <calcPr fullCalcOnLoad="1"/>
</workbook>
</file>

<file path=xl/sharedStrings.xml><?xml version="1.0" encoding="utf-8"?>
<sst xmlns="http://schemas.openxmlformats.org/spreadsheetml/2006/main" count="5968" uniqueCount="1208">
  <si>
    <t>Export Komplet</t>
  </si>
  <si>
    <t>VZ</t>
  </si>
  <si>
    <t>2.0</t>
  </si>
  <si>
    <t>ZAMOK</t>
  </si>
  <si>
    <t>False</t>
  </si>
  <si>
    <t>{2b27d457-5f18-44f6-94e8-550e9f7b08d4}</t>
  </si>
  <si>
    <t>0,01</t>
  </si>
  <si>
    <t>21</t>
  </si>
  <si>
    <t>12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</si>
  <si>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</si>
  <si>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</si>
  <si>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</si>
  <si>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</si>
  <si>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</si>
  <si>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032024v2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</si>
  <si>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</si>
  <si>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</si>
  <si>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ZŠ Běžecká - oprava střechy vestibulu</t>
  </si>
  <si>
    <t>KSO:</t>
  </si>
  <si>
    <t>801 32 53</t>
  </si>
  <si>
    <t>CC-CZ:</t>
  </si>
  <si>
    <t>12631</t>
  </si>
  <si>
    <t>Místo:</t>
  </si>
  <si>
    <t>Běžecká 2055, 356 01 Sokolov</t>
  </si>
  <si>
    <t>Datum:</t>
  </si>
  <si>
    <t>16. 2. 2024</t>
  </si>
  <si>
    <t>CZ-CPV:</t>
  </si>
  <si>
    <t>44111000-1</t>
  </si>
  <si>
    <t>CZ-CPA:</t>
  </si>
  <si>
    <t>43.91.11</t>
  </si>
  <si>
    <t>Zadavatel:</t>
  </si>
  <si>
    <t>IČ:</t>
  </si>
  <si>
    <t>00259586</t>
  </si>
  <si>
    <t>Město Sokolov,  Rokycanova 1929, 35601 Sokolov</t>
  </si>
  <si>
    <t>DIČ:</t>
  </si>
  <si>
    <t>CZ00259586</t>
  </si>
  <si>
    <t>Uchazeč:</t>
  </si>
  <si>
    <t>Vyplň údaj</t>
  </si>
  <si>
    <t>Projektant:</t>
  </si>
  <si>
    <t>03122905</t>
  </si>
  <si>
    <t>Ing. Milan Snopek, Švabinského 1729, 35601 Sokolov</t>
  </si>
  <si>
    <t/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</si>
  <si>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</si>
  <si>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</si>
  <si>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</si>
  <si>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</si>
  <si>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</si>
  <si>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</si>
  <si>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</si>
  <si>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</si>
  <si>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</si>
  <si>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</si>
  <si>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</si>
  <si>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</si>
  <si>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</si>
  <si>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</si>
  <si>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</si>
  <si>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</si>
  <si>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</si>
  <si>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</si>
  <si>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</si>
  <si>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</si>
  <si>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</si>
  <si>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</si>
  <si>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</si>
  <si>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</si>
  <si>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</si>
  <si>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</si>
  <si>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</si>
  <si>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</si>
  <si>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</si>
  <si>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</si>
  <si>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</si>
  <si>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</si>
  <si>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</si>
  <si>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</si>
  <si>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</si>
  <si>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</si>
  <si>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</si>
  <si>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</si>
  <si>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</si>
  <si>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</si>
  <si>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</si>
  <si>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</si>
  <si>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</si>
  <si>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</si>
  <si>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</si>
  <si>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</si>
  <si>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</si>
  <si>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</si>
  <si>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</si>
  <si>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</si>
  <si>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</si>
  <si>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</si>
  <si>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</si>
  <si>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</si>
  <si>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</si>
  <si>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</si>
  <si>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</si>
  <si>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</si>
  <si>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</si>
  <si>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</si>
  <si>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</si>
  <si>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</si>
  <si>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</si>
  <si>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</si>
  <si>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</si>
  <si>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</si>
  <si>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</si>
  <si>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</si>
  <si>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</si>
  <si>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</si>
  <si>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</si>
  <si>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</si>
  <si>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</si>
  <si>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</si>
  <si>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</si>
  <si>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</si>
  <si>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</si>
  <si>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</si>
  <si>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</si>
  <si>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</si>
  <si>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</si>
  <si>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</si>
  <si>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</si>
  <si>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</si>
  <si>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</si>
  <si>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</si>
  <si>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</si>
  <si>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</si>
  <si>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</si>
  <si>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</si>
  <si>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</si>
  <si>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</si>
  <si>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</si>
  <si>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411386621</t>
  </si>
  <si>
    <t>Zabetonování prostupů v instalačních šachtách ve stropech železobetonových ze suchých směsí, včetně bednění, odbednění, výztuže a zajištění potrubí skelnou vatou s folií (materiál v ceně), plochy přes 0,09 do 0,25 m2</t>
  </si>
  <si>
    <t>kus</t>
  </si>
  <si>
    <t>CS ÚRS 2024 01</t>
  </si>
  <si>
    <t>151640639</t>
  </si>
  <si>
    <t>Online PSC</t>
  </si>
  <si>
    <t>https://podminky.urs.cz/item/CS_URS_2024_01/411386621</t>
  </si>
  <si>
    <t>VV</t>
  </si>
  <si>
    <t>Zapěnění a zahození větracích otovrů</t>
  </si>
  <si>
    <t>7</t>
  </si>
  <si>
    <t>Zapěnění a dobetonávka prostupu kanalizačního potrubí pod vpustí</t>
  </si>
  <si>
    <t>Součet</t>
  </si>
  <si>
    <t>6</t>
  </si>
  <si>
    <t>Úpravy povrchů, podlahy a osazování výplní</t>
  </si>
  <si>
    <t>611111121</t>
  </si>
  <si>
    <t>Vyspravení povrchu neomítaných vnitřních ploch monolitických betonových nebo železobetonových konstrukcí rozetřením vysprávky do ztracena maltou cementovou lokálně v rozsahu vyspravované plochy do 30 % z celkové plochy stropů</t>
  </si>
  <si>
    <t>m2</t>
  </si>
  <si>
    <t>747315196</t>
  </si>
  <si>
    <t>https://podminky.urs.cz/item/CS_URS_2024_01/611111121</t>
  </si>
  <si>
    <t>3</t>
  </si>
  <si>
    <t>611131121</t>
  </si>
  <si>
    <t>Podkladní a spojovací vrstva vnitřních omítaných ploch penetrace disperzní nanášená ručně stropů</t>
  </si>
  <si>
    <t>-1265139316</t>
  </si>
  <si>
    <t>https://podminky.urs.cz/item/CS_URS_2024_01/611131121</t>
  </si>
  <si>
    <t>2x penetrování</t>
  </si>
  <si>
    <t>33*2</t>
  </si>
  <si>
    <t>611135101</t>
  </si>
  <si>
    <t>Hrubá výplň rýh maltou jakékoli šířky rýhy ve stropech</t>
  </si>
  <si>
    <t>125201981</t>
  </si>
  <si>
    <t>https://podminky.urs.cz/item/CS_URS_2024_01/611135101</t>
  </si>
  <si>
    <t>5,422*0,1</t>
  </si>
  <si>
    <t>6,051*0,1</t>
  </si>
  <si>
    <t>5</t>
  </si>
  <si>
    <t>611311131</t>
  </si>
  <si>
    <t>Vápenný štuk vnitřních ploch tloušťky do 3 mm vodorovných konstrukcí stropů rovných</t>
  </si>
  <si>
    <t>1760816125</t>
  </si>
  <si>
    <t>https://podminky.urs.cz/item/CS_URS_2024_01/611311131</t>
  </si>
  <si>
    <t>622131121</t>
  </si>
  <si>
    <t>Podkladní a spojovací vrstva vnějších omítaných ploch penetrace nanášená ručně stěn</t>
  </si>
  <si>
    <t>1950292532</t>
  </si>
  <si>
    <t>https://podminky.urs.cz/item/CS_URS_2024_01/622131121</t>
  </si>
  <si>
    <t>stěna u objektu 2x</t>
  </si>
  <si>
    <t>8,2</t>
  </si>
  <si>
    <t>atiky 2x</t>
  </si>
  <si>
    <t>6,42*0,45</t>
  </si>
  <si>
    <t>11,089*2 'Přepočtené koeficientem množství</t>
  </si>
  <si>
    <t>622142001</t>
  </si>
  <si>
    <t>Pletivo vnějších ploch v ploše nebo pruzích, na plném podkladu sklovláknité vtlačené do tmelu stěn</t>
  </si>
  <si>
    <t>-1458684832</t>
  </si>
  <si>
    <t>https://podminky.urs.cz/item/CS_URS_2024_01/622142001</t>
  </si>
  <si>
    <t>stěna u objektu</t>
  </si>
  <si>
    <t>atiky</t>
  </si>
  <si>
    <t>8</t>
  </si>
  <si>
    <t>622521032</t>
  </si>
  <si>
    <t>Omítka tenkovrstvá silikátová vnějších ploch probarvená bez penetrace zatíraná (škrábaná ), zrnitost 3,0 mm stěn</t>
  </si>
  <si>
    <t>106978178</t>
  </si>
  <si>
    <t>https://podminky.urs.cz/item/CS_URS_2024_01/622521032</t>
  </si>
  <si>
    <t>9</t>
  </si>
  <si>
    <t>631311124</t>
  </si>
  <si>
    <t>Mazanina z betonu prostého bez zvýšených nároků na prostředí tl. přes 80 do 120 mm tř. C 16/20</t>
  </si>
  <si>
    <t>m3</t>
  </si>
  <si>
    <t>1270285808</t>
  </si>
  <si>
    <t>https://podminky.urs.cz/item/CS_URS_2024_01/631311124</t>
  </si>
  <si>
    <t>atika spádování</t>
  </si>
  <si>
    <t>0,036*6,42*2</t>
  </si>
  <si>
    <t>10</t>
  </si>
  <si>
    <t>631319183</t>
  </si>
  <si>
    <t>Příplatek k cenám mazanin za sklon přes 15° do 35° od vodorovné roviny mazanina tl. přes 80 do 120 mm</t>
  </si>
  <si>
    <t>2079884993</t>
  </si>
  <si>
    <t>https://podminky.urs.cz/item/CS_URS_2024_01/631319183</t>
  </si>
  <si>
    <t>11</t>
  </si>
  <si>
    <t>632451105</t>
  </si>
  <si>
    <t>Potěr cementový samonivelační ze suchých směsí tloušťky přes 10 do 15 mm</t>
  </si>
  <si>
    <t>158260711</t>
  </si>
  <si>
    <t>https://podminky.urs.cz/item/CS_URS_2024_01/632451105</t>
  </si>
  <si>
    <t>633991111</t>
  </si>
  <si>
    <t>Povrchová úprava betonových podlah nástřik proti odpařování vody</t>
  </si>
  <si>
    <t>139886979</t>
  </si>
  <si>
    <t>https://podminky.urs.cz/item/CS_URS_2024_01/633991111</t>
  </si>
  <si>
    <t>13</t>
  </si>
  <si>
    <t>634662111</t>
  </si>
  <si>
    <t>Výplň dilatačních spar mazanin akrylátovým tmelem, šířka spáry do 10 mm</t>
  </si>
  <si>
    <t>m</t>
  </si>
  <si>
    <t>1834690903</t>
  </si>
  <si>
    <t>https://podminky.urs.cz/item/CS_URS_2024_01/634662111</t>
  </si>
  <si>
    <t>14</t>
  </si>
  <si>
    <t>634911131</t>
  </si>
  <si>
    <t>Řezání dilatačních nebo smršťovacích spár v čerstvé betonové mazanině nebo potěru šířky přes 10 do 20 mm, hloubky do 10 mm</t>
  </si>
  <si>
    <t>1958723097</t>
  </si>
  <si>
    <t>https://podminky.urs.cz/item/CS_URS_2024_01/634911131</t>
  </si>
  <si>
    <t>6,4*2</t>
  </si>
  <si>
    <t>Ostatní konstrukce a práce, bourání</t>
  </si>
  <si>
    <t>15</t>
  </si>
  <si>
    <t>941311111</t>
  </si>
  <si>
    <t>Lešení řadové modulové lehké pracovní s podlahami s provozním zatížením tř. 3 do 200 kg/m2 šířky tř. SW06 od 0,6 do 0,9 m výšky do 10 m montáž</t>
  </si>
  <si>
    <t>2012231526</t>
  </si>
  <si>
    <t>https://podminky.urs.cz/item/CS_URS_2024_01/941311111</t>
  </si>
  <si>
    <t>25*2</t>
  </si>
  <si>
    <t>16</t>
  </si>
  <si>
    <t>941311211</t>
  </si>
  <si>
    <t>Lešení řadové modulové lehké pracovní s podlahami s provozním zatížením tř. 3 do 200 kg/m2 šířky tř. SW06 od 0,6 do 0,9 m výšky do 10 m příplatek k ceně za každý den použití</t>
  </si>
  <si>
    <t>1257142424</t>
  </si>
  <si>
    <t>https://podminky.urs.cz/item/CS_URS_2024_01/941311211</t>
  </si>
  <si>
    <t>50*127 'Přepočtené koeficientem množství</t>
  </si>
  <si>
    <t>17</t>
  </si>
  <si>
    <t>941311811</t>
  </si>
  <si>
    <t>Lešení řadové modulové lehké pracovní s podlahami s provozním zatížením tř. 3 do 200 kg/m2 šířky tř. SW06 od 0,6 do 0,9 m výšky do 10 m demontáž</t>
  </si>
  <si>
    <t>-1339757905</t>
  </si>
  <si>
    <t>https://podminky.urs.cz/item/CS_URS_2024_01/941311811</t>
  </si>
  <si>
    <t>18</t>
  </si>
  <si>
    <t>943211111</t>
  </si>
  <si>
    <t>Lešení prostorové rámové lehké pracovní s podlahami s provozním zatížením tř. 3 do 200 kg/m2 výšky do 10 m montáž</t>
  </si>
  <si>
    <t>1696380224</t>
  </si>
  <si>
    <t>https://podminky.urs.cz/item/CS_URS_2024_01/943211111</t>
  </si>
  <si>
    <t>pro opravu stropu vestibulu</t>
  </si>
  <si>
    <t>0,73*0,196*2,8</t>
  </si>
  <si>
    <t>19</t>
  </si>
  <si>
    <t>943211119</t>
  </si>
  <si>
    <t>Lešení prostorové rámové lehké pracovní s podlahami Příplatek k cenám za půdorysnou plochu do 6 m2</t>
  </si>
  <si>
    <t>-235471365</t>
  </si>
  <si>
    <t>https://podminky.urs.cz/item/CS_URS_2024_01/943211119</t>
  </si>
  <si>
    <t>20</t>
  </si>
  <si>
    <t>943211211</t>
  </si>
  <si>
    <t>Lešení prostorové rámové lehké pracovní s podlahami s provozním zatížením tř. 3 do 200 kg/m2 výšky do 10 m příplatek k ceně za každý den použití</t>
  </si>
  <si>
    <t>-70689552</t>
  </si>
  <si>
    <t>https://podminky.urs.cz/item/CS_URS_2024_01/943211211</t>
  </si>
  <si>
    <t>0,401*15 'Přepočtené koeficientem množství</t>
  </si>
  <si>
    <t>943211811</t>
  </si>
  <si>
    <t>Lešení prostorové rámové lehké pracovní s podlahami s provozním zatížením tř. 3 do 200 kg/m2 výšky do 10 m demontáž</t>
  </si>
  <si>
    <t>-147878862</t>
  </si>
  <si>
    <t>https://podminky.urs.cz/item/CS_URS_2024_01/943211811</t>
  </si>
  <si>
    <t>22</t>
  </si>
  <si>
    <t>962042321</t>
  </si>
  <si>
    <t>Bourání zdiva z betonu prostého nadzákladového objemu přes 1 m3</t>
  </si>
  <si>
    <t>-288901296</t>
  </si>
  <si>
    <t>https://podminky.urs.cz/item/CS_URS_2024_01/962042321</t>
  </si>
  <si>
    <t>bourání betonových polštářů</t>
  </si>
  <si>
    <t>(3*0,1)*25,2</t>
  </si>
  <si>
    <t>23</t>
  </si>
  <si>
    <t>962052211</t>
  </si>
  <si>
    <t>Bourání zdiva železobetonového nadzákladového, objemu přes 1 m3</t>
  </si>
  <si>
    <t>972807621</t>
  </si>
  <si>
    <t>https://podminky.urs.cz/item/CS_URS_2024_01/962052211</t>
  </si>
  <si>
    <t>Snížení atik</t>
  </si>
  <si>
    <t>(0,45*0,2)*6,53*2</t>
  </si>
  <si>
    <t>24</t>
  </si>
  <si>
    <t>977151121</t>
  </si>
  <si>
    <t>Jádrové vrty diamantovými korunkami do stavebních materiálů (železobetonu, betonu, cihel, obkladů, dlažeb, kamene) průměru přes 110 do 120 mm</t>
  </si>
  <si>
    <t>-1886513674</t>
  </si>
  <si>
    <t>https://podminky.urs.cz/item/CS_URS_2024_01/977151121</t>
  </si>
  <si>
    <t>vrt pro boční výtok</t>
  </si>
  <si>
    <t>0,45*2</t>
  </si>
  <si>
    <t>25</t>
  </si>
  <si>
    <t>978035127</t>
  </si>
  <si>
    <t>Odstranění tenkovrstvých omítek nebo štuku tloušťky přes 2 mm odsekáním, rozsahu přes 50 do 100%</t>
  </si>
  <si>
    <t>105829569</t>
  </si>
  <si>
    <t>https://podminky.urs.cz/item/CS_URS_2024_01/978035127</t>
  </si>
  <si>
    <t>1.NP část stropu vestibulu</t>
  </si>
  <si>
    <t>33</t>
  </si>
  <si>
    <t>26</t>
  </si>
  <si>
    <t>993111111</t>
  </si>
  <si>
    <t>Dovoz a odvoz lešení včetně naložení a složení řadového, na vzdálenost do 10 km</t>
  </si>
  <si>
    <t>860820549</t>
  </si>
  <si>
    <t>https://podminky.urs.cz/item/CS_URS_2024_01/993111111</t>
  </si>
  <si>
    <t>25+0,401</t>
  </si>
  <si>
    <t>27</t>
  </si>
  <si>
    <t>993111119</t>
  </si>
  <si>
    <t>Dovoz a odvoz lešení včetně naložení a složení řadového, na vzdálenost Příplatek k ceně za každých dalších i započatých 10 km přes 10 km</t>
  </si>
  <si>
    <t>1893842602</t>
  </si>
  <si>
    <t>https://podminky.urs.cz/item/CS_URS_2024_01/993111119</t>
  </si>
  <si>
    <t>25,401*4 'Přepočtené koeficientem množství</t>
  </si>
  <si>
    <t>997</t>
  </si>
  <si>
    <t>Přesun sutě</t>
  </si>
  <si>
    <t>28</t>
  </si>
  <si>
    <t>997006004</t>
  </si>
  <si>
    <t>Úprava stavebního odpadu pytlování nebezpečného odpadu s obsahem azbestu ze šablon</t>
  </si>
  <si>
    <t>t</t>
  </si>
  <si>
    <t>1465578576</t>
  </si>
  <si>
    <t>https://podminky.urs.cz/item/CS_URS_2024_01/997006004</t>
  </si>
  <si>
    <t>29</t>
  </si>
  <si>
    <t>997013211</t>
  </si>
  <si>
    <t>Vnitrostaveništní doprava suti a vybouraných hmot vodorovně do 50 m s naložením ručně pro budovy a haly výšky do 6 m</t>
  </si>
  <si>
    <t>1262335268</t>
  </si>
  <si>
    <t>https://podminky.urs.cz/item/CS_URS_2024_01/997013211</t>
  </si>
  <si>
    <t>19,475</t>
  </si>
  <si>
    <t>30</t>
  </si>
  <si>
    <t>997013501</t>
  </si>
  <si>
    <t>Odvoz suti a vybouraných hmot na skládku nebo meziskládku se složením, na vzdálenost do 1 km</t>
  </si>
  <si>
    <t>-1781369392</t>
  </si>
  <si>
    <t>https://podminky.urs.cz/item/CS_URS_2024_01/997013501</t>
  </si>
  <si>
    <t>31</t>
  </si>
  <si>
    <t>997013509</t>
  </si>
  <si>
    <t>Odvoz suti a vybouraných hmot na skládku nebo meziskládku se složením, na vzdálenost Příplatek k ceně za každý další započatý 1 km přes 1 km</t>
  </si>
  <si>
    <t>1625300296</t>
  </si>
  <si>
    <t>https://podminky.urs.cz/item/CS_URS_2024_01/997013509</t>
  </si>
  <si>
    <t>32</t>
  </si>
  <si>
    <t>997013601</t>
  </si>
  <si>
    <t>Poplatek za uložení stavebního odpadu na skládce (skládkovné) z prostého betonu zatříděného do Katalogu odpadů pod kódem 17 01 01</t>
  </si>
  <si>
    <t>1934400976</t>
  </si>
  <si>
    <t>https://podminky.urs.cz/item/CS_URS_2024_01/997013601</t>
  </si>
  <si>
    <t>16,632+2,820+0,023</t>
  </si>
  <si>
    <t>997013814</t>
  </si>
  <si>
    <t>Poplatek za uložení stavebního odpadu na skládce (skládkovné) z izolačních materiálů zatříděného do Katalogu odpadů pod kódem 17 06 04</t>
  </si>
  <si>
    <t>-2083909386</t>
  </si>
  <si>
    <t>https://podminky.urs.cz/item/CS_URS_2024_01/997013814</t>
  </si>
  <si>
    <t>8,165</t>
  </si>
  <si>
    <t>34</t>
  </si>
  <si>
    <t>997013821</t>
  </si>
  <si>
    <t>Poplatek za uložení stavebního odpadu na skládce (skládkovné) ze stavebních materiálů obsahujících azbest zatříděných do Katalogu odpadů pod kódem 17 06 05</t>
  </si>
  <si>
    <t>6623243</t>
  </si>
  <si>
    <t>https://podminky.urs.cz/item/CS_URS_2024_01/997013821</t>
  </si>
  <si>
    <t>35</t>
  </si>
  <si>
    <t>997013847</t>
  </si>
  <si>
    <t>Poplatek za uložení stavebního odpadu na skládce (skládkovné) asfaltového s obsahem dehtu zatříděného do Katalogu odpadů pod kódem 17 03 01</t>
  </si>
  <si>
    <t>1974547751</t>
  </si>
  <si>
    <t>https://podminky.urs.cz/item/CS_URS_2024_01/997013847</t>
  </si>
  <si>
    <t>0,324+1,782</t>
  </si>
  <si>
    <t>998</t>
  </si>
  <si>
    <t>Přesun hmot</t>
  </si>
  <si>
    <t>36</t>
  </si>
  <si>
    <t>998012038</t>
  </si>
  <si>
    <t>Přesun hmot pro budovy občanské výstavby, bydlení, výrobu a služby s nosnou svislou konstrukcí monolitickou betonovou tyčovou nebo plošnou s jakýkoliv obvodovým pláštěm kromě vyzdívaného Příplatek k cenám za zvětšený přesun přes vymezenou vodorovnou dopravní vzdálenost do 5000 m</t>
  </si>
  <si>
    <t>901334355</t>
  </si>
  <si>
    <t>https://podminky.urs.cz/item/CS_URS_2024_01/998012038</t>
  </si>
  <si>
    <t>37</t>
  </si>
  <si>
    <t>998012039</t>
  </si>
  <si>
    <t>Přesun hmot pro budovy občanské výstavby, bydlení, výrobu a služby s nosnou svislou konstrukcí monolitickou betonovou tyčovou nebo plošnou s jakýkoliv obvodovým pláštěm kromě vyzdívaného Příplatek k cenám za zvětšený přesun přes vymezenou vodorovnou dopravní vzdálenost za každých dalších započatých 5000 m</t>
  </si>
  <si>
    <t>828797071</t>
  </si>
  <si>
    <t>https://podminky.urs.cz/item/CS_URS_2024_01/998012039</t>
  </si>
  <si>
    <t>38</t>
  </si>
  <si>
    <t>998012041</t>
  </si>
  <si>
    <t>Přesun hmot pro budovy občanské výstavby, bydlení, výrobu a služby s nosnou svislou konstrukcí monolitickou betonovou tyčovou nebo plošnou s jakýkoliv obvodovým pláštěm kromě vyzdívaného vodorovná dopravní vzdálenost do 100 m s omezením mechanizace pro budovy výšky do 6 m</t>
  </si>
  <si>
    <t>-787822758</t>
  </si>
  <si>
    <t>https://podminky.urs.cz/item/CS_URS_2024_01/998012041</t>
  </si>
  <si>
    <t>PSV</t>
  </si>
  <si>
    <t>Práce a dodávky PSV</t>
  </si>
  <si>
    <t>711</t>
  </si>
  <si>
    <t>Izolace proti vodě, vlhkosti a plynům</t>
  </si>
  <si>
    <t>39</t>
  </si>
  <si>
    <t>711111011</t>
  </si>
  <si>
    <t>Provedení izolace proti zemní vlhkosti natěradly a tmely za studena na ploše vodorovné V nátěrem suspensí asfaltovou</t>
  </si>
  <si>
    <t>-594918173</t>
  </si>
  <si>
    <t>https://podminky.urs.cz/item/CS_URS_2024_01/711111011</t>
  </si>
  <si>
    <t>V ploše</t>
  </si>
  <si>
    <t>162</t>
  </si>
  <si>
    <t>Atiky</t>
  </si>
  <si>
    <t>1*6,42*2</t>
  </si>
  <si>
    <t>Stěna u objektu</t>
  </si>
  <si>
    <t>25,14*0,75</t>
  </si>
  <si>
    <t>Stěna pod plechovou střechou</t>
  </si>
  <si>
    <t>25,14*1,065</t>
  </si>
  <si>
    <t>40</t>
  </si>
  <si>
    <t>M</t>
  </si>
  <si>
    <t>11163346</t>
  </si>
  <si>
    <t>suspenze hydroizolační asfaltová</t>
  </si>
  <si>
    <t>1711806492</t>
  </si>
  <si>
    <t>220,469*0,0003 'Přepočtené koeficientem množství</t>
  </si>
  <si>
    <t>41</t>
  </si>
  <si>
    <t>711141559</t>
  </si>
  <si>
    <t>Provedení izolace proti zemní vlhkosti pásy přitavením NAIP na ploše vodorovné V</t>
  </si>
  <si>
    <t>-1382931830</t>
  </si>
  <si>
    <t>https://podminky.urs.cz/item/CS_URS_2024_01/711141559</t>
  </si>
  <si>
    <t>0,45*6,42*2</t>
  </si>
  <si>
    <t>Přelepení rohů</t>
  </si>
  <si>
    <t>0,08*(25,14+25,14+6,42*2)</t>
  </si>
  <si>
    <t>42</t>
  </si>
  <si>
    <t>62853004</t>
  </si>
  <si>
    <t>pás asfaltový natavitelný modifikovaný SBS s vložkou ze skleněné tkaniny a spalitelnou PE fólií nebo jemnozrnným minerálním posypem na horním povrchu tl 4,0mm</t>
  </si>
  <si>
    <t>-1634063312</t>
  </si>
  <si>
    <t>172,828*1,1655 'Přepočtené koeficientem množství</t>
  </si>
  <si>
    <t>43</t>
  </si>
  <si>
    <t>711142559</t>
  </si>
  <si>
    <t>Provedení izolace proti zemní vlhkosti pásy přitavením NAIP na ploše svislé S</t>
  </si>
  <si>
    <t>-2007204934</t>
  </si>
  <si>
    <t>https://podminky.urs.cz/item/CS_URS_2024_01/711142559</t>
  </si>
  <si>
    <t>0,55*6,42*2</t>
  </si>
  <si>
    <t>44</t>
  </si>
  <si>
    <t>1112097847</t>
  </si>
  <si>
    <t>52,691*1,221 'Přepočtené koeficientem množství</t>
  </si>
  <si>
    <t>45</t>
  </si>
  <si>
    <t>998711294</t>
  </si>
  <si>
    <t>Přesun hmot pro izolace proti vodě, vlhkosti a plynům stanovený procentní sazbou (%) z ceny vodorovná dopravní vzdálenost do 50 m Příplatek k cenám za zvětšený přesun přes vymezenou vodorovnou dopravní vzdálenost do 1000 m</t>
  </si>
  <si>
    <t>%</t>
  </si>
  <si>
    <t>-884051221</t>
  </si>
  <si>
    <t>https://podminky.urs.cz/item/CS_URS_2024_01/998711294</t>
  </si>
  <si>
    <t>46</t>
  </si>
  <si>
    <t>998711299</t>
  </si>
  <si>
    <t>Přesun hmot pro izolace proti vodě, vlhkosti a plynům stanovený procentní sazbou (%) z ceny vodorovná dopravní vzdálenost do 50 m Příplatek k cenám za zvětšený přesun přes vymezenou vodorovnou dopravní vzdálenost za každých dalších započatých 1000 m</t>
  </si>
  <si>
    <t>1594187444</t>
  </si>
  <si>
    <t>https://podminky.urs.cz/item/CS_URS_2024_01/998711299</t>
  </si>
  <si>
    <t>47</t>
  </si>
  <si>
    <t>998711311</t>
  </si>
  <si>
    <t>Přesun hmot pro izolace proti vodě, vlhkosti a plynům stanovený procentní sazbou (%) z ceny vodorovná dopravní vzdálenost do 50 m ruční (bez užití mechanizace) v objektech výšky do 6 m</t>
  </si>
  <si>
    <t>-1178344354</t>
  </si>
  <si>
    <t>https://podminky.urs.cz/item/CS_URS_2024_01/998711311</t>
  </si>
  <si>
    <t>712</t>
  </si>
  <si>
    <t>Povlakové krytiny</t>
  </si>
  <si>
    <t>48</t>
  </si>
  <si>
    <t>712340832</t>
  </si>
  <si>
    <t>Odstranění povlakové krytiny střech plochých do 10° z přitavených pásů NAIP v plné ploše dvouvrstvé</t>
  </si>
  <si>
    <t>1744053866</t>
  </si>
  <si>
    <t>https://podminky.urs.cz/item/CS_URS_2024_01/712340832</t>
  </si>
  <si>
    <t>49</t>
  </si>
  <si>
    <t>712361705</t>
  </si>
  <si>
    <t>Provedení povlakové krytiny střech plochých do 10° fólií lepená se svařovanými spoji</t>
  </si>
  <si>
    <t>-434871750</t>
  </si>
  <si>
    <t>https://podminky.urs.cz/item/CS_URS_2024_01/712361705</t>
  </si>
  <si>
    <t>50</t>
  </si>
  <si>
    <t>RMAT0005</t>
  </si>
  <si>
    <t>fólie hydroizolační střešní mPVC s nakašírovaným PES rounem určená k lepení</t>
  </si>
  <si>
    <t>-1179618789</t>
  </si>
  <si>
    <t>178,2*1,1655 'Přepočtené koeficientem množství</t>
  </si>
  <si>
    <t>51</t>
  </si>
  <si>
    <t>712363013</t>
  </si>
  <si>
    <t>Provedení povlakové krytiny střech plochých do 10° fólií termoplastickou VAE, popř. EVA (vinyl-acetát-etylen) vytvoření spoje dvou pásů fólií horkovzdušným navařením</t>
  </si>
  <si>
    <t>-1527449999</t>
  </si>
  <si>
    <t>https://podminky.urs.cz/item/CS_URS_2024_01/712363013</t>
  </si>
  <si>
    <t>obvod</t>
  </si>
  <si>
    <t>63,25</t>
  </si>
  <si>
    <t>spádové úžlabí</t>
  </si>
  <si>
    <t>(3,83*2+2,816+2,916)*2</t>
  </si>
  <si>
    <t>(1+1+1+1)*2</t>
  </si>
  <si>
    <t>lemování manžet</t>
  </si>
  <si>
    <t>0,95*2</t>
  </si>
  <si>
    <t>0,2+0,2</t>
  </si>
  <si>
    <t>52</t>
  </si>
  <si>
    <t>712363014</t>
  </si>
  <si>
    <t>Provedení povlakové krytiny střech plochých do 10° fólií termoplastickou VAE, popř. EVA (vinyl-acetát-etylen) aplikace fólie na oplechování (na tzv. fóliový plech) nalepením lepidlem v plné ploše</t>
  </si>
  <si>
    <t>-1439400197</t>
  </si>
  <si>
    <t>https://podminky.urs.cz/item/CS_URS_2024_01/712363014</t>
  </si>
  <si>
    <t>atiky+stěny</t>
  </si>
  <si>
    <t>1,4*6,42*2</t>
  </si>
  <si>
    <t>(0,2+0,15)*25,2</t>
  </si>
  <si>
    <t>53</t>
  </si>
  <si>
    <t>RMAT0007</t>
  </si>
  <si>
    <t>1605845348</t>
  </si>
  <si>
    <t>26,796*1,1655 'Přepočtené koeficientem množství</t>
  </si>
  <si>
    <t>54</t>
  </si>
  <si>
    <t>712363364</t>
  </si>
  <si>
    <t>Povlakové krytiny střech do 10° z tvarovaných poplastovaných lišt délky tmelící lišta</t>
  </si>
  <si>
    <t>1081552969</t>
  </si>
  <si>
    <t>https://podminky.urs.cz/item/CS_URS_2024_01/712363364</t>
  </si>
  <si>
    <t>Závětrná llšta u vnitřní stěny</t>
  </si>
  <si>
    <t>25,2</t>
  </si>
  <si>
    <t>Upevnovací profil FP vnitřní stěna</t>
  </si>
  <si>
    <t>Vniřní kout 50/80mm vnitřní stěna</t>
  </si>
  <si>
    <t>Vnější rok 50/50mm u vnitřní stěny</t>
  </si>
  <si>
    <t>Vnitřní kout 50/80mm stěna objektu</t>
  </si>
  <si>
    <t>Vnější roh 50/50mm stěna objektu</t>
  </si>
  <si>
    <t>Zakládací lišta u stěny objektu</t>
  </si>
  <si>
    <t>Atiky - Závětrná lišta</t>
  </si>
  <si>
    <t>6,42*2</t>
  </si>
  <si>
    <t>Vnější roh 50/50mm u atiky</t>
  </si>
  <si>
    <t>Vnitřní kout 50/80mm u atiky</t>
  </si>
  <si>
    <t>214,92*1,05 'Přepočtené koeficientem množství</t>
  </si>
  <si>
    <t>55</t>
  </si>
  <si>
    <t>RMAT0001</t>
  </si>
  <si>
    <t>Tmelící lišta L profil 2m</t>
  </si>
  <si>
    <t>1624155356</t>
  </si>
  <si>
    <t>25,2+25,2+25,2+25,2+6,42*2</t>
  </si>
  <si>
    <t>113,64*1,05 'Přepočtené koeficientem množství</t>
  </si>
  <si>
    <t>56</t>
  </si>
  <si>
    <t>RMAT0002</t>
  </si>
  <si>
    <t>Závětrná lišta 2m</t>
  </si>
  <si>
    <t>-1227680851</t>
  </si>
  <si>
    <t>25,2+6,42*2</t>
  </si>
  <si>
    <t>38,04*1,05 'Přepočtené koeficientem množství</t>
  </si>
  <si>
    <t>57</t>
  </si>
  <si>
    <t>RMAT0003</t>
  </si>
  <si>
    <t>L profil vnější 2m</t>
  </si>
  <si>
    <t>-27616243</t>
  </si>
  <si>
    <t>6,42*2+25,2+25,2</t>
  </si>
  <si>
    <t>63,24*1,05 'Přepočtené koeficientem množství</t>
  </si>
  <si>
    <t>58</t>
  </si>
  <si>
    <t>RMAT0004</t>
  </si>
  <si>
    <t>Základácí lišta ETICTS š. 100-115mm 2m</t>
  </si>
  <si>
    <t>888828895</t>
  </si>
  <si>
    <t>25,2*1,05 'Přepočtené koeficientem množství</t>
  </si>
  <si>
    <t>59</t>
  </si>
  <si>
    <t>712391171</t>
  </si>
  <si>
    <t>Provedení povlakové krytiny střech plochých do 10° -ostatní práce provedení vrstvy textilní podkladní</t>
  </si>
  <si>
    <t>-34044852</t>
  </si>
  <si>
    <t>https://podminky.urs.cz/item/CS_URS_2024_01/712391171</t>
  </si>
  <si>
    <t>0,37*25,2</t>
  </si>
  <si>
    <t>stněna pod plechovou střechou</t>
  </si>
  <si>
    <t>0,46*25,2</t>
  </si>
  <si>
    <t>60</t>
  </si>
  <si>
    <t>69311068</t>
  </si>
  <si>
    <t>geotextilie netkaná separační, ochranná, filtrační, drenážní PP 300g/m2</t>
  </si>
  <si>
    <t>346161303</t>
  </si>
  <si>
    <t>33,756*1,155 'Přepočtené koeficientem množství</t>
  </si>
  <si>
    <t>61</t>
  </si>
  <si>
    <t>712800843</t>
  </si>
  <si>
    <t>Ostatní práce při odstranění povlakové krytiny ze svislých ploch zbytkového asfaltového pásu odsekáním</t>
  </si>
  <si>
    <t>1391939132</t>
  </si>
  <si>
    <t>https://podminky.urs.cz/item/CS_URS_2024_01/712800843</t>
  </si>
  <si>
    <t>62</t>
  </si>
  <si>
    <t>712861705</t>
  </si>
  <si>
    <t>Provedení povlakové krytiny střech samostatným vytažením izolačního povlaku fólií na konstrukce převyšující úroveň střechy, přilepenou se svařovanými spoji</t>
  </si>
  <si>
    <t>-1962825181</t>
  </si>
  <si>
    <t>https://podminky.urs.cz/item/CS_URS_2024_01/712861705</t>
  </si>
  <si>
    <t>u stěny objektu</t>
  </si>
  <si>
    <t>0,405*25,2</t>
  </si>
  <si>
    <t>u středové stěny</t>
  </si>
  <si>
    <t>0,49*25,2</t>
  </si>
  <si>
    <t>0,41*6,42*2</t>
  </si>
  <si>
    <t>63</t>
  </si>
  <si>
    <t>RMAT0006</t>
  </si>
  <si>
    <t>-1774195194</t>
  </si>
  <si>
    <t>27,818*1,1655 'Přepočtené koeficientem množství</t>
  </si>
  <si>
    <t>64</t>
  </si>
  <si>
    <t>998712294</t>
  </si>
  <si>
    <t>Přesun hmot pro povlakové krytiny stanovený procentní sazbou (%) z ceny vodorovná dopravní vzdálenost do 50 m Příplatek k cenám za zvětšený přesun přes vymezenou vodorovnou dopravní vzdálenost do 1000 m</t>
  </si>
  <si>
    <t>841032368</t>
  </si>
  <si>
    <t>https://podminky.urs.cz/item/CS_URS_2024_01/998712294</t>
  </si>
  <si>
    <t>65</t>
  </si>
  <si>
    <t>998712299</t>
  </si>
  <si>
    <t>Přesun hmot pro povlakové krytiny stanovený procentní sazbou (%) z ceny vodorovná dopravní vzdálenost do 50 m Příplatek k cenám za zvětšený přesun přes vymezenou vodorovnou dopravní vzdálenost za každých dalších započatých 1000 m</t>
  </si>
  <si>
    <t>111854210</t>
  </si>
  <si>
    <t>https://podminky.urs.cz/item/CS_URS_2024_01/998712299</t>
  </si>
  <si>
    <t>66</t>
  </si>
  <si>
    <t>998712311</t>
  </si>
  <si>
    <t>Přesun hmot pro povlakové krytiny stanovený procentní sazbou (%) z ceny vodorovná dopravní vzdálenost do 50 m ruční (bez užití mechanizace) v objektech výšky do 6 m</t>
  </si>
  <si>
    <t>-2127944942</t>
  </si>
  <si>
    <t>https://podminky.urs.cz/item/CS_URS_2024_01/998712311</t>
  </si>
  <si>
    <t>713</t>
  </si>
  <si>
    <t>Izolace tepelné</t>
  </si>
  <si>
    <t>67</t>
  </si>
  <si>
    <t>713131241</t>
  </si>
  <si>
    <t>Montáž tepelné izolace stěn rohožemi, pásy, deskami, dílci, bloky (izolační materiál ve specifikaci) lepením celoplošně s mechanickým kotvením, tloušťky izolace do 100 mm</t>
  </si>
  <si>
    <t>-1729591647</t>
  </si>
  <si>
    <t>https://podminky.urs.cz/item/CS_URS_2024_01/713131241</t>
  </si>
  <si>
    <t>Zateplení atik 80mm</t>
  </si>
  <si>
    <t>0,22*6,41*2</t>
  </si>
  <si>
    <t>Zateplení stěny 100mm</t>
  </si>
  <si>
    <t>0,325*25,2</t>
  </si>
  <si>
    <t>Zateplení středové stěny 80mm</t>
  </si>
  <si>
    <t>0,395*25,2</t>
  </si>
  <si>
    <t>Doplnění chybějích izolantů u atik</t>
  </si>
  <si>
    <t>6,42*2*0,4</t>
  </si>
  <si>
    <t>26,1*1,05 'Přepočtené koeficientem množství</t>
  </si>
  <si>
    <t>68</t>
  </si>
  <si>
    <t>28376076</t>
  </si>
  <si>
    <t>deska EPS grafitová fasádní λ=0,030-0,031 tl 100mm</t>
  </si>
  <si>
    <t>-1637985271</t>
  </si>
  <si>
    <t>8,19+5,136</t>
  </si>
  <si>
    <t>13,326*1,05 'Přepočtené koeficientem množství</t>
  </si>
  <si>
    <t>69</t>
  </si>
  <si>
    <t>28376075</t>
  </si>
  <si>
    <t>deska EPS grafitová fasádní λ=0,030-0,031 tl 80mm</t>
  </si>
  <si>
    <t>-1513214057</t>
  </si>
  <si>
    <t>9,954+2,82</t>
  </si>
  <si>
    <t>12,774*1,05 'Přepočtené koeficientem množství</t>
  </si>
  <si>
    <t>70</t>
  </si>
  <si>
    <t>713141136</t>
  </si>
  <si>
    <t>Montáž tepelné izolace střech plochých rohožemi, pásy, deskami, dílci, bloky (izolační materiál ve specifikaci) přilepenými za studena jednovrstvá nízkoexpanzní (PUR) pěnou</t>
  </si>
  <si>
    <t>-379645221</t>
  </si>
  <si>
    <t>https://podminky.urs.cz/item/CS_URS_2024_01/713141136</t>
  </si>
  <si>
    <t xml:space="preserve">okolo vpusti </t>
  </si>
  <si>
    <t>1*1*2</t>
  </si>
  <si>
    <t>Vrchní vrstva izolace 140mm (5% prořez)</t>
  </si>
  <si>
    <t>71</t>
  </si>
  <si>
    <t>28375990</t>
  </si>
  <si>
    <t>deska EPS 150 pro konstrukce s vysokým zatížením λ=0,035 tl 140mm</t>
  </si>
  <si>
    <t>-858204175</t>
  </si>
  <si>
    <t>162*1,05 'Přepočtené koeficientem množství</t>
  </si>
  <si>
    <t>72</t>
  </si>
  <si>
    <t>28375992</t>
  </si>
  <si>
    <t>deska EPS 150 pro konstrukce s vysokým zatížením λ=0,035 tl 180mm</t>
  </si>
  <si>
    <t>1732993387</t>
  </si>
  <si>
    <t>2*1,05 'Přepočtené koeficientem množství</t>
  </si>
  <si>
    <t>73</t>
  </si>
  <si>
    <t>713141138</t>
  </si>
  <si>
    <t>Montáž tepelné izolace střech plochých rohožemi, pásy, deskami, dílci, bloky (izolační materiál ve specifikaci) přilepenými za studena dvouvrstvá nízkoexpanzní (PUR) pěnou</t>
  </si>
  <si>
    <t>328909789</t>
  </si>
  <si>
    <t>https://podminky.urs.cz/item/CS_URS_2024_01/713141138</t>
  </si>
  <si>
    <t>1. vrstva 140mm</t>
  </si>
  <si>
    <t>148,7</t>
  </si>
  <si>
    <t>Pod potrubím u vpustí 140mm</t>
  </si>
  <si>
    <t>2.vrstva 150mm</t>
  </si>
  <si>
    <t>59,1</t>
  </si>
  <si>
    <t>220,8*1,05 'Přepočtené koeficientem množství</t>
  </si>
  <si>
    <t>74</t>
  </si>
  <si>
    <t>28372317</t>
  </si>
  <si>
    <t>deska EPS 100 pro konstrukce s běžným zatížením λ=0,037 tl 150mm</t>
  </si>
  <si>
    <t>-497213</t>
  </si>
  <si>
    <t>59,1*1,05 'Přepočtené koeficientem množství</t>
  </si>
  <si>
    <t>75</t>
  </si>
  <si>
    <t>-1103094830</t>
  </si>
  <si>
    <t>148,7*1,05 'Přepočtené koeficientem množství</t>
  </si>
  <si>
    <t>76</t>
  </si>
  <si>
    <t>28375960</t>
  </si>
  <si>
    <t>deska EPS 200 pro konstrukce s velmi vysokým zatížením λ=0,034 tl 140mm</t>
  </si>
  <si>
    <t>-527750716</t>
  </si>
  <si>
    <t>13*1,05 'Přepočtené koeficientem množství</t>
  </si>
  <si>
    <t>77</t>
  </si>
  <si>
    <t>713141212</t>
  </si>
  <si>
    <t>Montáž tepelné izolace střech plochých atikovými klíny přilepenými za studena nízkoexpanzní (PUR) pěnou</t>
  </si>
  <si>
    <t>1163219441</t>
  </si>
  <si>
    <t>https://podminky.urs.cz/item/CS_URS_2024_01/713141212</t>
  </si>
  <si>
    <t>0,5*6,42*2</t>
  </si>
  <si>
    <t>78</t>
  </si>
  <si>
    <t>28376418</t>
  </si>
  <si>
    <t>deska XPS hrana polodrážková a hladký povrch 300kPA λ=0,035 tl 60mm</t>
  </si>
  <si>
    <t>-1613503322</t>
  </si>
  <si>
    <t>6,42*1,1 'Přepočtené koeficientem množství</t>
  </si>
  <si>
    <t>79</t>
  </si>
  <si>
    <t>713141336</t>
  </si>
  <si>
    <t>Montáž tepelné izolace střech plochých spádovými klíny v ploše přilepenými za studena nízkoexpanzní (PUR) pěnou</t>
  </si>
  <si>
    <t>511201967</t>
  </si>
  <si>
    <t>https://podminky.urs.cz/item/CS_URS_2024_01/713141336</t>
  </si>
  <si>
    <t>Spádové plochy 3% 100kPa</t>
  </si>
  <si>
    <t>Pozice kladečského plánu A-E</t>
  </si>
  <si>
    <t>38+54+52+28+28</t>
  </si>
  <si>
    <t>200*1,05 'Přepočtené koeficientem množství</t>
  </si>
  <si>
    <t>80</t>
  </si>
  <si>
    <t>28376141</t>
  </si>
  <si>
    <t>klín izolační spád do 5% EPS 100</t>
  </si>
  <si>
    <t>-298215326</t>
  </si>
  <si>
    <t>50/80mm</t>
  </si>
  <si>
    <t>38*(1*1*0,0065)</t>
  </si>
  <si>
    <t>80/110mm</t>
  </si>
  <si>
    <t>54*(1*1*0,0095)</t>
  </si>
  <si>
    <t>110/140mm</t>
  </si>
  <si>
    <t>52*(1*1*0,0125)</t>
  </si>
  <si>
    <t>140/170mm</t>
  </si>
  <si>
    <t>28*(1,1*0,0155)</t>
  </si>
  <si>
    <t>170/200mm</t>
  </si>
  <si>
    <t>28*(1*1*0,0185)</t>
  </si>
  <si>
    <t>2,405*1,05 'Přepočtené koeficientem množství</t>
  </si>
  <si>
    <t>81</t>
  </si>
  <si>
    <t>713141814</t>
  </si>
  <si>
    <t>Odstranění tepelné izolace střech plochých z rohoží, pásů, dílců, desek, bloků mezi roštem volně položených z vláknitých materiálů nasáklých vodou, tloušťka izolace přes 100 mm</t>
  </si>
  <si>
    <t>1457180710</t>
  </si>
  <si>
    <t>https://podminky.urs.cz/item/CS_URS_2024_01/713141814</t>
  </si>
  <si>
    <t>předpoklad 70% plochy vzhledem k betonovým polštářům</t>
  </si>
  <si>
    <t>162*0,7</t>
  </si>
  <si>
    <t>82</t>
  </si>
  <si>
    <t>713190833</t>
  </si>
  <si>
    <t>Odstranění tepelné izolace běžných stavebních konstrukcí - vrstvy, doplňky a konstrukční součásti dilatační vrstvy prostupů vpustí, komínků, antén</t>
  </si>
  <si>
    <t>-927700947</t>
  </si>
  <si>
    <t>https://podminky.urs.cz/item/CS_URS_2024_01/713190833</t>
  </si>
  <si>
    <t>Komínky</t>
  </si>
  <si>
    <t>83</t>
  </si>
  <si>
    <t>713191321</t>
  </si>
  <si>
    <t>Montáž tepelné izolace stavebních konstrukcí - doplňky a konstrukční součásti střech plochých osazení odvětrávacích komínků</t>
  </si>
  <si>
    <t>1303510590</t>
  </si>
  <si>
    <t>https://podminky.urs.cz/item/CS_URS_2024_01/713191321</t>
  </si>
  <si>
    <t>84</t>
  </si>
  <si>
    <t>28342051</t>
  </si>
  <si>
    <t>komínek střešní odvětrávací s integrovanou manžetou z PVC DN 50</t>
  </si>
  <si>
    <t>-219589487</t>
  </si>
  <si>
    <t>85</t>
  </si>
  <si>
    <t>713492512</t>
  </si>
  <si>
    <t>Montáž izolace tepelné potrubí a ohybů - doplňky a konstrukční součástí parotěsná zábrana směsí asfaltové suspenze s výztužnou tkaninou potrubí a ohybů</t>
  </si>
  <si>
    <t>1829255859</t>
  </si>
  <si>
    <t>https://podminky.urs.cz/item/CS_URS_2024_01/713492512</t>
  </si>
  <si>
    <t>0,242*2*2,9</t>
  </si>
  <si>
    <t>86</t>
  </si>
  <si>
    <t>RMAT0008</t>
  </si>
  <si>
    <t>samolepící kaučuová tepelná izolace tl. 28mm, balení po 8m2</t>
  </si>
  <si>
    <t>2m</t>
  </si>
  <si>
    <t>-1688434280</t>
  </si>
  <si>
    <t>1,404*1,1 'Přepočtené koeficientem množství</t>
  </si>
  <si>
    <t>87</t>
  </si>
  <si>
    <t>998713294</t>
  </si>
  <si>
    <t>Přesun hmot pro izolace tepelné stanovený procentní sazbou (%) z ceny vodorovná dopravní vzdálenost do 50 m Příplatek k cenám za zvětšený přesun přes vymezenou vodorovnou dopravní vzdálenost do 1000 m</t>
  </si>
  <si>
    <t>220217233</t>
  </si>
  <si>
    <t>https://podminky.urs.cz/item/CS_URS_2024_01/998713294</t>
  </si>
  <si>
    <t>88</t>
  </si>
  <si>
    <t>998713299</t>
  </si>
  <si>
    <t>Přesun hmot pro izolace tepelné stanovený procentní sazbou (%) z ceny vodorovná dopravní vzdálenost do 50 m Příplatek k cenám za zvětšený přesun přes vymezenou vodorovnou dopravní vzdálenost za každých dalších započatých 1000 m</t>
  </si>
  <si>
    <t>-299235990</t>
  </si>
  <si>
    <t>https://podminky.urs.cz/item/CS_URS_2024_01/998713299</t>
  </si>
  <si>
    <t>89</t>
  </si>
  <si>
    <t>998713311</t>
  </si>
  <si>
    <t>Přesun hmot pro izolace tepelné stanovený procentní sazbou (%) z ceny vodorovná dopravní vzdálenost do 50 m ruční (bez užití mechanizace) v objektech výšky do 6 m</t>
  </si>
  <si>
    <t>-743793402</t>
  </si>
  <si>
    <t>https://podminky.urs.cz/item/CS_URS_2024_01/998713311</t>
  </si>
  <si>
    <t>721</t>
  </si>
  <si>
    <t>Zdravotechnika - vnitřní kanalizace</t>
  </si>
  <si>
    <t>90</t>
  </si>
  <si>
    <t>721140802</t>
  </si>
  <si>
    <t>Demontáž potrubí z litinových trub odpadních nebo dešťových do DN 100</t>
  </si>
  <si>
    <t>-325303533</t>
  </si>
  <si>
    <t>https://podminky.urs.cz/item/CS_URS_2024_01/721140802</t>
  </si>
  <si>
    <t>91</t>
  </si>
  <si>
    <t>721171808</t>
  </si>
  <si>
    <t>Demontáž potrubí z novodurových trub odpadních nebo připojovacích přes 75 do D 114</t>
  </si>
  <si>
    <t>-1201394415</t>
  </si>
  <si>
    <t>https://podminky.urs.cz/item/CS_URS_2024_01/721171808</t>
  </si>
  <si>
    <t>92</t>
  </si>
  <si>
    <t>721174004</t>
  </si>
  <si>
    <t>Potrubí z trub polypropylenových svodné (ležaté) DN 75</t>
  </si>
  <si>
    <t>1748866244</t>
  </si>
  <si>
    <t>https://podminky.urs.cz/item/CS_URS_2024_01/721174004</t>
  </si>
  <si>
    <t>2,9*2</t>
  </si>
  <si>
    <t>93</t>
  </si>
  <si>
    <t>721210822</t>
  </si>
  <si>
    <t>Demontáž kanalizačního příslušenství střešních vtoků DN 100</t>
  </si>
  <si>
    <t>1838820554</t>
  </si>
  <si>
    <t>https://podminky.urs.cz/item/CS_URS_2024_01/721210822</t>
  </si>
  <si>
    <t>94</t>
  </si>
  <si>
    <t>721233121</t>
  </si>
  <si>
    <t>Střešní vtoky (vpusti) polypropylenové (PP) pro ploché střechy s odtokem vodorovným DN 75/110</t>
  </si>
  <si>
    <t>-1528954224</t>
  </si>
  <si>
    <t>https://podminky.urs.cz/item/CS_URS_2024_01/721233121</t>
  </si>
  <si>
    <t>95</t>
  </si>
  <si>
    <t>721R001</t>
  </si>
  <si>
    <t>Montáž zátky DN110</t>
  </si>
  <si>
    <t>988765623</t>
  </si>
  <si>
    <t>96</t>
  </si>
  <si>
    <t>28615691</t>
  </si>
  <si>
    <t>zátka hrdlová odpadní HTM DN 110</t>
  </si>
  <si>
    <t>-1137469219</t>
  </si>
  <si>
    <t>97</t>
  </si>
  <si>
    <t>998721294</t>
  </si>
  <si>
    <t>Přesun hmot pro vnitřní kanalizaci stanovený procentní sazbou (%) z ceny vodorovná dopravní vzdálenost do 50 m Příplatek k cenám za zvětšený přesun přes vymezenou vodorovnou dopravní vzdálenost do 1000 m</t>
  </si>
  <si>
    <t>1547589258</t>
  </si>
  <si>
    <t>https://podminky.urs.cz/item/CS_URS_2024_01/998721294</t>
  </si>
  <si>
    <t>98</t>
  </si>
  <si>
    <t>998721299</t>
  </si>
  <si>
    <t>Přesun hmot pro vnitřní kanalizaci stanovený procentní sazbou (%) z ceny vodorovná dopravní vzdálenost do 50 m Příplatek k cenám za zvětšený přesun přes vymezenou vodorovnou dopravní vzdálenost za každých dalších započatých 1000 m</t>
  </si>
  <si>
    <t>-1836180387</t>
  </si>
  <si>
    <t>https://podminky.urs.cz/item/CS_URS_2024_01/998721299</t>
  </si>
  <si>
    <t>99</t>
  </si>
  <si>
    <t>998721311</t>
  </si>
  <si>
    <t>Přesun hmot pro vnitřní kanalizaci stanovený procentní sazbou (%) z ceny vodorovná dopravní vzdálenost do 50 m ruční (bez užití mechanizace) v objektech výšky do 6 m</t>
  </si>
  <si>
    <t>-1853086028</t>
  </si>
  <si>
    <t>https://podminky.urs.cz/item/CS_URS_2024_01/998721311</t>
  </si>
  <si>
    <t>741</t>
  </si>
  <si>
    <t>Elektroinstalace - silnoproud</t>
  </si>
  <si>
    <t>100</t>
  </si>
  <si>
    <t>741371004</t>
  </si>
  <si>
    <t>Montáž svítidel zářivkových se zapojením vodičů bytových nebo společenských místností stropních přisazených 2 zdroje s krytem</t>
  </si>
  <si>
    <t>-517464480</t>
  </si>
  <si>
    <t>https://podminky.urs.cz/item/CS_URS_2024_01/741371004</t>
  </si>
  <si>
    <t>101</t>
  </si>
  <si>
    <t>741374823</t>
  </si>
  <si>
    <t>Demontáž svítidel se zachováním funkčnosti interiérových modulového systému zářivkových, délky přes 1100 mm</t>
  </si>
  <si>
    <t>1254937130</t>
  </si>
  <si>
    <t>https://podminky.urs.cz/item/CS_URS_2024_01/741374823</t>
  </si>
  <si>
    <t>102</t>
  </si>
  <si>
    <t>741420011</t>
  </si>
  <si>
    <t>Montáž hromosvodného vedení svodových drátů nebo lan bez podpěr, Ø do 10 mm</t>
  </si>
  <si>
    <t>-569626397</t>
  </si>
  <si>
    <t>https://podminky.urs.cz/item/CS_URS_2024_01/741420011</t>
  </si>
  <si>
    <t>6,3+6,3</t>
  </si>
  <si>
    <t>103</t>
  </si>
  <si>
    <t>35442136</t>
  </si>
  <si>
    <t>drát D 8/11mm AlMgSi + PVC</t>
  </si>
  <si>
    <t>771133940</t>
  </si>
  <si>
    <t>12,6*1,1 'Přepočtené koeficientem množství</t>
  </si>
  <si>
    <t>104</t>
  </si>
  <si>
    <t>741420021</t>
  </si>
  <si>
    <t>Montáž hromosvodného vedení svorek se 2 šrouby</t>
  </si>
  <si>
    <t>-1578548110</t>
  </si>
  <si>
    <t>https://podminky.urs.cz/item/CS_URS_2024_01/741420021</t>
  </si>
  <si>
    <t>7+1</t>
  </si>
  <si>
    <t>105</t>
  </si>
  <si>
    <t>35441885</t>
  </si>
  <si>
    <t>svorka spojovací pro lano D 8-10mm</t>
  </si>
  <si>
    <t>994328276</t>
  </si>
  <si>
    <t>106</t>
  </si>
  <si>
    <t>998741294</t>
  </si>
  <si>
    <t>Přesun hmot pro silnoproud stanovený procentní sazbou (%) z ceny vodorovná dopravní vzdálenost do 50 m Příplatek k cenám za zvětšený přesun přes vymezenou vodorovnou dopravní vzdálenost do 1000 m</t>
  </si>
  <si>
    <t>-691050742</t>
  </si>
  <si>
    <t>https://podminky.urs.cz/item/CS_URS_2024_01/998741294</t>
  </si>
  <si>
    <t>107</t>
  </si>
  <si>
    <t>998741299</t>
  </si>
  <si>
    <t>Přesun hmot pro silnoproud stanovený procentní sazbou (%) z ceny vodorovná dopravní vzdálenost do 50 m Příplatek k cenám za zvětšený přesun přes vymezenou vodorovnou dopravní vzdálenost za každých dalších započatých 1000 m</t>
  </si>
  <si>
    <t>-521970426</t>
  </si>
  <si>
    <t>https://podminky.urs.cz/item/CS_URS_2024_01/998741299</t>
  </si>
  <si>
    <t>108</t>
  </si>
  <si>
    <t>998741311</t>
  </si>
  <si>
    <t>Přesun hmot pro silnoproud stanovený procentní sazbou (%) z ceny vodorovná dopravní vzdálenost do 50 m ruční (bez užití mechanizace) v objektech výšky do 6 m</t>
  </si>
  <si>
    <t>549672770</t>
  </si>
  <si>
    <t>https://podminky.urs.cz/item/CS_URS_2024_01/998741311</t>
  </si>
  <si>
    <t>762</t>
  </si>
  <si>
    <t>Konstrukce tesařské</t>
  </si>
  <si>
    <t>109</t>
  </si>
  <si>
    <t>762341811</t>
  </si>
  <si>
    <t>Demontáž bednění a laťování bednění střech rovných, obloukových, sklonu do 60° se všemi nadstřešními konstrukcemi z prken hrubých, hoblovaných tl. do 32 mm</t>
  </si>
  <si>
    <t>1377751793</t>
  </si>
  <si>
    <t>https://podminky.urs.cz/item/CS_URS_2024_01/762341811</t>
  </si>
  <si>
    <t>předpokládáané spádování u stěn</t>
  </si>
  <si>
    <t>25,2*0,3*2</t>
  </si>
  <si>
    <t>110</t>
  </si>
  <si>
    <t>762R0002</t>
  </si>
  <si>
    <t xml:space="preserve">Březová fóliovaná překližka tl. 21 mm lepená vodovzdorným lepidlem, se zatřenými řeznými hranami voděodolným nátěrem včetně kotvicích prvků
</t>
  </si>
  <si>
    <t>-978675403</t>
  </si>
  <si>
    <t>https://podminky.urs.cz/item/CS_URS_2024_01/762R0002</t>
  </si>
  <si>
    <t>764</t>
  </si>
  <si>
    <t>Konstrukce klempířské</t>
  </si>
  <si>
    <t>111</t>
  </si>
  <si>
    <t>764002841</t>
  </si>
  <si>
    <t>Demontáž klempířských konstrukcí oplechování horních ploch zdí a nadezdívek do suti</t>
  </si>
  <si>
    <t>268404898</t>
  </si>
  <si>
    <t>https://podminky.urs.cz/item/CS_URS_2024_01/764002841</t>
  </si>
  <si>
    <t>oplechování atik</t>
  </si>
  <si>
    <t>6,53*2</t>
  </si>
  <si>
    <t>oplechování zdi pod plechovou střechou</t>
  </si>
  <si>
    <t>112</t>
  </si>
  <si>
    <t>764501108</t>
  </si>
  <si>
    <t>Montáž žlabu podokapního půlkruhového kotlíku</t>
  </si>
  <si>
    <t>-1354192135</t>
  </si>
  <si>
    <t>https://podminky.urs.cz/item/CS_URS_2024_01/764501108</t>
  </si>
  <si>
    <t>113</t>
  </si>
  <si>
    <t>RMAT0009</t>
  </si>
  <si>
    <t>Fasádní kotlík hliníkový se zaústěním Ø 100 mm, oválný</t>
  </si>
  <si>
    <t>-177510003</t>
  </si>
  <si>
    <t>114</t>
  </si>
  <si>
    <t>764508131</t>
  </si>
  <si>
    <t>Montáž svodu kruhového, průměru svodu</t>
  </si>
  <si>
    <t>-1810507266</t>
  </si>
  <si>
    <t>https://podminky.urs.cz/item/CS_URS_2024_01/764508131</t>
  </si>
  <si>
    <t>6,3*2</t>
  </si>
  <si>
    <t>115</t>
  </si>
  <si>
    <t>55344204</t>
  </si>
  <si>
    <t>svod kruhový Pz 100mm</t>
  </si>
  <si>
    <t>1393510793</t>
  </si>
  <si>
    <t>116</t>
  </si>
  <si>
    <t>764508132</t>
  </si>
  <si>
    <t>Montáž svodu kruhového, průměru objímek</t>
  </si>
  <si>
    <t>276276416</t>
  </si>
  <si>
    <t>https://podminky.urs.cz/item/CS_URS_2024_01/764508132</t>
  </si>
  <si>
    <t>9*2</t>
  </si>
  <si>
    <t>117</t>
  </si>
  <si>
    <t>55344331</t>
  </si>
  <si>
    <t>objímka svodu Pz 100mm trn 200mm</t>
  </si>
  <si>
    <t>-1470386666</t>
  </si>
  <si>
    <t>118</t>
  </si>
  <si>
    <t>764508135</t>
  </si>
  <si>
    <t>Montáž svodu kruhového, průměru kolen výtokových</t>
  </si>
  <si>
    <t>381107275</t>
  </si>
  <si>
    <t>https://podminky.urs.cz/item/CS_URS_2024_01/764508135</t>
  </si>
  <si>
    <t>119</t>
  </si>
  <si>
    <t>55344866</t>
  </si>
  <si>
    <t>koleno svodu Al 72° D 100mm</t>
  </si>
  <si>
    <t>226005443</t>
  </si>
  <si>
    <t>120</t>
  </si>
  <si>
    <t>998764294</t>
  </si>
  <si>
    <t>Přesun hmot pro konstrukce klempířské stanovený procentní sazbou (%) z ceny vodorovná dopravní vzdálenost do 50 m Příplatek k cenám za zvětšený přesun přes vymezenou vodorovnou dopravní vzdálenost do 1000 m</t>
  </si>
  <si>
    <t>-387257733</t>
  </si>
  <si>
    <t>https://podminky.urs.cz/item/CS_URS_2024_01/998764294</t>
  </si>
  <si>
    <t>121</t>
  </si>
  <si>
    <t>998764299</t>
  </si>
  <si>
    <t>Přesun hmot pro konstrukce klempířské stanovený procentní sazbou (%) z ceny vodorovná dopravní vzdálenost do 50 m Příplatek k cenám za zvětšený přesun přes vymezenou vodorovnou dopravní vzdálenost za každých dalších započatých 1000 m</t>
  </si>
  <si>
    <t>-615804013</t>
  </si>
  <si>
    <t>https://podminky.urs.cz/item/CS_URS_2024_01/998764299</t>
  </si>
  <si>
    <t>122</t>
  </si>
  <si>
    <t>998764311</t>
  </si>
  <si>
    <t>Přesun hmot pro konstrukce klempířské stanovený procentní sazbou (%) z ceny vodorovná dopravní vzdálenost do 50 m ruční (bez užtití mechanizace) v objektech výšky do 6 m</t>
  </si>
  <si>
    <t>-1159399694</t>
  </si>
  <si>
    <t>https://podminky.urs.cz/item/CS_URS_2024_01/998764311</t>
  </si>
  <si>
    <t>765</t>
  </si>
  <si>
    <t>Krytina skládaná</t>
  </si>
  <si>
    <t>123</t>
  </si>
  <si>
    <t>765131803</t>
  </si>
  <si>
    <t>Demontáž azbestocementové krytiny skládané sklonu do 30° do suti</t>
  </si>
  <si>
    <t>-1145368209</t>
  </si>
  <si>
    <t>https://podminky.urs.cz/item/CS_URS_2024_01/765131803</t>
  </si>
  <si>
    <t>124</t>
  </si>
  <si>
    <t>765192001</t>
  </si>
  <si>
    <t>Nouzové zakrytí střechy plachtou</t>
  </si>
  <si>
    <t>-77487535</t>
  </si>
  <si>
    <t>https://podminky.urs.cz/item/CS_URS_2024_01/765192001</t>
  </si>
  <si>
    <t>767</t>
  </si>
  <si>
    <t>Konstrukce zámečnické</t>
  </si>
  <si>
    <t>125</t>
  </si>
  <si>
    <t>767996701</t>
  </si>
  <si>
    <t>Demontáž ostatních zámečnických konstrukcí řezáním o hmotnosti jednotlivých dílů do 50 kg</t>
  </si>
  <si>
    <t>kg</t>
  </si>
  <si>
    <t>246131787</t>
  </si>
  <si>
    <t>https://podminky.urs.cz/item/CS_URS_2024_01/767996701</t>
  </si>
  <si>
    <t>řezání pájeného styku oplechování atiky</t>
  </si>
  <si>
    <t>783</t>
  </si>
  <si>
    <t>Dokončovací práce - nátěry</t>
  </si>
  <si>
    <t>126</t>
  </si>
  <si>
    <t>783442101</t>
  </si>
  <si>
    <t>Tmelení klempířských konstrukcí šířky spáry do 2 mm, tmelem polyuretanovým</t>
  </si>
  <si>
    <t>-22284146</t>
  </si>
  <si>
    <t>https://podminky.urs.cz/item/CS_URS_2024_01/783442101</t>
  </si>
  <si>
    <t>63,24*2+25,2+25,2+6,42*2</t>
  </si>
  <si>
    <t>127</t>
  </si>
  <si>
    <t>783923171</t>
  </si>
  <si>
    <t>Penetrační nátěr betonových podlah hrubých akrylátový</t>
  </si>
  <si>
    <t>355746305</t>
  </si>
  <si>
    <t>https://podminky.urs.cz/item/CS_URS_2024_01/783923171</t>
  </si>
  <si>
    <t>dvojnásobná penetrace podkladu</t>
  </si>
  <si>
    <t>162*2</t>
  </si>
  <si>
    <t>784</t>
  </si>
  <si>
    <t>Dokončovací práce - malby a tapety</t>
  </si>
  <si>
    <t>128</t>
  </si>
  <si>
    <t>784111011</t>
  </si>
  <si>
    <t>Obroušení podkladu omítky v místnostech výšky do 3,80 m</t>
  </si>
  <si>
    <t>-26290524</t>
  </si>
  <si>
    <t>https://podminky.urs.cz/item/CS_URS_2024_01/784111011</t>
  </si>
  <si>
    <t>zbytek stávajícího povrchu stropu vestibulu</t>
  </si>
  <si>
    <t>55,9</t>
  </si>
  <si>
    <t>129</t>
  </si>
  <si>
    <t>784161201</t>
  </si>
  <si>
    <t>Lokální vyrovnání podkladu sádrovou stěrkou, tloušťky do 3 mm, plochy do 0,1 m2 v místnostech výšky do 3,80 m</t>
  </si>
  <si>
    <t>1465775282</t>
  </si>
  <si>
    <t>https://podminky.urs.cz/item/CS_URS_2024_01/784161201</t>
  </si>
  <si>
    <t>v celém stropu vestibulu</t>
  </si>
  <si>
    <t>130</t>
  </si>
  <si>
    <t>784171101</t>
  </si>
  <si>
    <t>Zakrytí nemalovaných ploch (materiál ve specifikaci) včetně pozdějšího odkrytí podlah</t>
  </si>
  <si>
    <t>-148355054</t>
  </si>
  <si>
    <t>https://podminky.urs.cz/item/CS_URS_2024_01/784171101</t>
  </si>
  <si>
    <t>131</t>
  </si>
  <si>
    <t>58124842</t>
  </si>
  <si>
    <t>fólie pro malířské potřeby zakrývací tl 7µ 4x5m</t>
  </si>
  <si>
    <t>1507289061</t>
  </si>
  <si>
    <t>89*1,05 'Přepočtené koeficientem množství</t>
  </si>
  <si>
    <t>132</t>
  </si>
  <si>
    <t>784171111</t>
  </si>
  <si>
    <t>Zakrytí nemalovaných ploch (materiál ve specifikaci) včetně pozdějšího odkrytí svislých ploch např. stěn, oken, dveří v místnostech výšky do 3,80</t>
  </si>
  <si>
    <t>1526535813</t>
  </si>
  <si>
    <t>https://podminky.urs.cz/item/CS_URS_2024_01/784171111</t>
  </si>
  <si>
    <t>11*3,275</t>
  </si>
  <si>
    <t>5,25*2</t>
  </si>
  <si>
    <t>1,89*5</t>
  </si>
  <si>
    <t>2*1,5</t>
  </si>
  <si>
    <t>133</t>
  </si>
  <si>
    <t>697965332</t>
  </si>
  <si>
    <t>58,975*1,05 'Přepočtené koeficientem množství</t>
  </si>
  <si>
    <t>134</t>
  </si>
  <si>
    <t>784181111</t>
  </si>
  <si>
    <t>Penetrace podkladu jednonásobná základní silikátová bezbarvá v místnostech výšky do 3,80 m</t>
  </si>
  <si>
    <t>-1971828889</t>
  </si>
  <si>
    <t>https://podminky.urs.cz/item/CS_URS_2024_01/784181111</t>
  </si>
  <si>
    <t>135</t>
  </si>
  <si>
    <t>784191007</t>
  </si>
  <si>
    <t>Čištění vnitřních ploch hrubý úklid po provedení malířských prací omytím podlah</t>
  </si>
  <si>
    <t>-1604509448</t>
  </si>
  <si>
    <t>https://podminky.urs.cz/item/CS_URS_2024_01/784191007</t>
  </si>
  <si>
    <t>136</t>
  </si>
  <si>
    <t>784211101</t>
  </si>
  <si>
    <t>Malby z malířských směsí oděruvzdorných za mokra dvojnásobné, bílé za mokra oděruvzdorné výborně v místnostech výšky do 3,80 m</t>
  </si>
  <si>
    <t>-1484602281</t>
  </si>
  <si>
    <t>https://podminky.urs.cz/item/CS_URS_2024_01/784211101</t>
  </si>
  <si>
    <t>VRN</t>
  </si>
  <si>
    <t>Vedlejší rozpočtové náklady</t>
  </si>
  <si>
    <t>VRN1</t>
  </si>
  <si>
    <t>Průzkumné, geodetické a projektové práce</t>
  </si>
  <si>
    <t>137</t>
  </si>
  <si>
    <t>013254000</t>
  </si>
  <si>
    <t>Dokumentace skutečného provedení stavby</t>
  </si>
  <si>
    <t>soubor</t>
  </si>
  <si>
    <t>1024</t>
  </si>
  <si>
    <t>1455361145</t>
  </si>
  <si>
    <t>https://podminky.urs.cz/item/CS_URS_2024_01/013254000</t>
  </si>
  <si>
    <t>VRN3</t>
  </si>
  <si>
    <t>Zařízení staveniště</t>
  </si>
  <si>
    <t>138</t>
  </si>
  <si>
    <t>032803000</t>
  </si>
  <si>
    <t>Ostatní vybavení staveniště - WC</t>
  </si>
  <si>
    <t>233800357</t>
  </si>
  <si>
    <t>https://podminky.urs.cz/item/CS_URS_2024_01/032803000</t>
  </si>
  <si>
    <t>139</t>
  </si>
  <si>
    <t>033002000</t>
  </si>
  <si>
    <t>Připojení staveniště na inženýrské sítě</t>
  </si>
  <si>
    <t>-1915550991</t>
  </si>
  <si>
    <t>https://podminky.urs.cz/item/CS_URS_2024_01/033002000</t>
  </si>
  <si>
    <t>VRN4</t>
  </si>
  <si>
    <t>Inženýrská činnost</t>
  </si>
  <si>
    <t>140</t>
  </si>
  <si>
    <t>043144000</t>
  </si>
  <si>
    <t>Zkoušky těsnosti ploché střechy - jiskrová zkouška</t>
  </si>
  <si>
    <t>-607831783</t>
  </si>
  <si>
    <t>https://podminky.urs.cz/item/CS_URS_2024_01/043144000</t>
  </si>
  <si>
    <t>141</t>
  </si>
  <si>
    <t>044002000</t>
  </si>
  <si>
    <t>Revize bleskosvodu</t>
  </si>
  <si>
    <t>233732168</t>
  </si>
  <si>
    <t>https://podminky.urs.cz/item/CS_URS_2024_01/044002000</t>
  </si>
  <si>
    <t>VRN6</t>
  </si>
  <si>
    <t>Územní vlivy</t>
  </si>
  <si>
    <t>142</t>
  </si>
  <si>
    <t>062002000</t>
  </si>
  <si>
    <t>Ztížené dopravní podmínky</t>
  </si>
  <si>
    <t>-1039520778</t>
  </si>
  <si>
    <t>https://podminky.urs.cz/item/CS_URS_2024_01/062002000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</si>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</sst>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411386621" TargetMode="External" /><Relationship Id="rId2" Type="http://schemas.openxmlformats.org/officeDocument/2006/relationships/hyperlink" Target="https://podminky.urs.cz/item/CS_URS_2024_01/611111121" TargetMode="External" /><Relationship Id="rId3" Type="http://schemas.openxmlformats.org/officeDocument/2006/relationships/hyperlink" Target="https://podminky.urs.cz/item/CS_URS_2024_01/611131121" TargetMode="External" /><Relationship Id="rId4" Type="http://schemas.openxmlformats.org/officeDocument/2006/relationships/hyperlink" Target="https://podminky.urs.cz/item/CS_URS_2024_01/611135101" TargetMode="External" /><Relationship Id="rId5" Type="http://schemas.openxmlformats.org/officeDocument/2006/relationships/hyperlink" Target="https://podminky.urs.cz/item/CS_URS_2024_01/611311131" TargetMode="External" /><Relationship Id="rId6" Type="http://schemas.openxmlformats.org/officeDocument/2006/relationships/hyperlink" Target="https://podminky.urs.cz/item/CS_URS_2024_01/622131121" TargetMode="External" /><Relationship Id="rId7" Type="http://schemas.openxmlformats.org/officeDocument/2006/relationships/hyperlink" Target="https://podminky.urs.cz/item/CS_URS_2024_01/622142001" TargetMode="External" /><Relationship Id="rId8" Type="http://schemas.openxmlformats.org/officeDocument/2006/relationships/hyperlink" Target="https://podminky.urs.cz/item/CS_URS_2024_01/622521032" TargetMode="External" /><Relationship Id="rId9" Type="http://schemas.openxmlformats.org/officeDocument/2006/relationships/hyperlink" Target="https://podminky.urs.cz/item/CS_URS_2024_01/631311124" TargetMode="External" /><Relationship Id="rId10" Type="http://schemas.openxmlformats.org/officeDocument/2006/relationships/hyperlink" Target="https://podminky.urs.cz/item/CS_URS_2024_01/631319183" TargetMode="External" /><Relationship Id="rId11" Type="http://schemas.openxmlformats.org/officeDocument/2006/relationships/hyperlink" Target="https://podminky.urs.cz/item/CS_URS_2024_01/632451105" TargetMode="External" /><Relationship Id="rId12" Type="http://schemas.openxmlformats.org/officeDocument/2006/relationships/hyperlink" Target="https://podminky.urs.cz/item/CS_URS_2024_01/633991111" TargetMode="External" /><Relationship Id="rId13" Type="http://schemas.openxmlformats.org/officeDocument/2006/relationships/hyperlink" Target="https://podminky.urs.cz/item/CS_URS_2024_01/634662111" TargetMode="External" /><Relationship Id="rId14" Type="http://schemas.openxmlformats.org/officeDocument/2006/relationships/hyperlink" Target="https://podminky.urs.cz/item/CS_URS_2024_01/634911131" TargetMode="External" /><Relationship Id="rId15" Type="http://schemas.openxmlformats.org/officeDocument/2006/relationships/hyperlink" Target="https://podminky.urs.cz/item/CS_URS_2024_01/941311111" TargetMode="External" /><Relationship Id="rId16" Type="http://schemas.openxmlformats.org/officeDocument/2006/relationships/hyperlink" Target="https://podminky.urs.cz/item/CS_URS_2024_01/941311211" TargetMode="External" /><Relationship Id="rId17" Type="http://schemas.openxmlformats.org/officeDocument/2006/relationships/hyperlink" Target="https://podminky.urs.cz/item/CS_URS_2024_01/941311811" TargetMode="External" /><Relationship Id="rId18" Type="http://schemas.openxmlformats.org/officeDocument/2006/relationships/hyperlink" Target="https://podminky.urs.cz/item/CS_URS_2024_01/943211111" TargetMode="External" /><Relationship Id="rId19" Type="http://schemas.openxmlformats.org/officeDocument/2006/relationships/hyperlink" Target="https://podminky.urs.cz/item/CS_URS_2024_01/943211119" TargetMode="External" /><Relationship Id="rId20" Type="http://schemas.openxmlformats.org/officeDocument/2006/relationships/hyperlink" Target="https://podminky.urs.cz/item/CS_URS_2024_01/943211211" TargetMode="External" /><Relationship Id="rId21" Type="http://schemas.openxmlformats.org/officeDocument/2006/relationships/hyperlink" Target="https://podminky.urs.cz/item/CS_URS_2024_01/943211811" TargetMode="External" /><Relationship Id="rId22" Type="http://schemas.openxmlformats.org/officeDocument/2006/relationships/hyperlink" Target="https://podminky.urs.cz/item/CS_URS_2024_01/962042321" TargetMode="External" /><Relationship Id="rId23" Type="http://schemas.openxmlformats.org/officeDocument/2006/relationships/hyperlink" Target="https://podminky.urs.cz/item/CS_URS_2024_01/962052211" TargetMode="External" /><Relationship Id="rId24" Type="http://schemas.openxmlformats.org/officeDocument/2006/relationships/hyperlink" Target="https://podminky.urs.cz/item/CS_URS_2024_01/977151121" TargetMode="External" /><Relationship Id="rId25" Type="http://schemas.openxmlformats.org/officeDocument/2006/relationships/hyperlink" Target="https://podminky.urs.cz/item/CS_URS_2024_01/978035127" TargetMode="External" /><Relationship Id="rId26" Type="http://schemas.openxmlformats.org/officeDocument/2006/relationships/hyperlink" Target="https://podminky.urs.cz/item/CS_URS_2024_01/993111111" TargetMode="External" /><Relationship Id="rId27" Type="http://schemas.openxmlformats.org/officeDocument/2006/relationships/hyperlink" Target="https://podminky.urs.cz/item/CS_URS_2024_01/993111119" TargetMode="External" /><Relationship Id="rId28" Type="http://schemas.openxmlformats.org/officeDocument/2006/relationships/hyperlink" Target="https://podminky.urs.cz/item/CS_URS_2024_01/997006004" TargetMode="External" /><Relationship Id="rId29" Type="http://schemas.openxmlformats.org/officeDocument/2006/relationships/hyperlink" Target="https://podminky.urs.cz/item/CS_URS_2024_01/997013211" TargetMode="External" /><Relationship Id="rId30" Type="http://schemas.openxmlformats.org/officeDocument/2006/relationships/hyperlink" Target="https://podminky.urs.cz/item/CS_URS_2024_01/997013501" TargetMode="External" /><Relationship Id="rId31" Type="http://schemas.openxmlformats.org/officeDocument/2006/relationships/hyperlink" Target="https://podminky.urs.cz/item/CS_URS_2024_01/997013509" TargetMode="External" /><Relationship Id="rId32" Type="http://schemas.openxmlformats.org/officeDocument/2006/relationships/hyperlink" Target="https://podminky.urs.cz/item/CS_URS_2024_01/997013601" TargetMode="External" /><Relationship Id="rId33" Type="http://schemas.openxmlformats.org/officeDocument/2006/relationships/hyperlink" Target="https://podminky.urs.cz/item/CS_URS_2024_01/997013814" TargetMode="External" /><Relationship Id="rId34" Type="http://schemas.openxmlformats.org/officeDocument/2006/relationships/hyperlink" Target="https://podminky.urs.cz/item/CS_URS_2024_01/997013821" TargetMode="External" /><Relationship Id="rId35" Type="http://schemas.openxmlformats.org/officeDocument/2006/relationships/hyperlink" Target="https://podminky.urs.cz/item/CS_URS_2024_01/997013847" TargetMode="External" /><Relationship Id="rId36" Type="http://schemas.openxmlformats.org/officeDocument/2006/relationships/hyperlink" Target="https://podminky.urs.cz/item/CS_URS_2024_01/998012038" TargetMode="External" /><Relationship Id="rId37" Type="http://schemas.openxmlformats.org/officeDocument/2006/relationships/hyperlink" Target="https://podminky.urs.cz/item/CS_URS_2024_01/998012039" TargetMode="External" /><Relationship Id="rId38" Type="http://schemas.openxmlformats.org/officeDocument/2006/relationships/hyperlink" Target="https://podminky.urs.cz/item/CS_URS_2024_01/998012041" TargetMode="External" /><Relationship Id="rId39" Type="http://schemas.openxmlformats.org/officeDocument/2006/relationships/hyperlink" Target="https://podminky.urs.cz/item/CS_URS_2024_01/711111011" TargetMode="External" /><Relationship Id="rId40" Type="http://schemas.openxmlformats.org/officeDocument/2006/relationships/hyperlink" Target="https://podminky.urs.cz/item/CS_URS_2024_01/711141559" TargetMode="External" /><Relationship Id="rId41" Type="http://schemas.openxmlformats.org/officeDocument/2006/relationships/hyperlink" Target="https://podminky.urs.cz/item/CS_URS_2024_01/711142559" TargetMode="External" /><Relationship Id="rId42" Type="http://schemas.openxmlformats.org/officeDocument/2006/relationships/hyperlink" Target="https://podminky.urs.cz/item/CS_URS_2024_01/998711294" TargetMode="External" /><Relationship Id="rId43" Type="http://schemas.openxmlformats.org/officeDocument/2006/relationships/hyperlink" Target="https://podminky.urs.cz/item/CS_URS_2024_01/998711299" TargetMode="External" /><Relationship Id="rId44" Type="http://schemas.openxmlformats.org/officeDocument/2006/relationships/hyperlink" Target="https://podminky.urs.cz/item/CS_URS_2024_01/998711311" TargetMode="External" /><Relationship Id="rId45" Type="http://schemas.openxmlformats.org/officeDocument/2006/relationships/hyperlink" Target="https://podminky.urs.cz/item/CS_URS_2024_01/712340832" TargetMode="External" /><Relationship Id="rId46" Type="http://schemas.openxmlformats.org/officeDocument/2006/relationships/hyperlink" Target="https://podminky.urs.cz/item/CS_URS_2024_01/712361705" TargetMode="External" /><Relationship Id="rId47" Type="http://schemas.openxmlformats.org/officeDocument/2006/relationships/hyperlink" Target="https://podminky.urs.cz/item/CS_URS_2024_01/712363013" TargetMode="External" /><Relationship Id="rId48" Type="http://schemas.openxmlformats.org/officeDocument/2006/relationships/hyperlink" Target="https://podminky.urs.cz/item/CS_URS_2024_01/712363014" TargetMode="External" /><Relationship Id="rId49" Type="http://schemas.openxmlformats.org/officeDocument/2006/relationships/hyperlink" Target="https://podminky.urs.cz/item/CS_URS_2024_01/712363364" TargetMode="External" /><Relationship Id="rId50" Type="http://schemas.openxmlformats.org/officeDocument/2006/relationships/hyperlink" Target="https://podminky.urs.cz/item/CS_URS_2024_01/712391171" TargetMode="External" /><Relationship Id="rId51" Type="http://schemas.openxmlformats.org/officeDocument/2006/relationships/hyperlink" Target="https://podminky.urs.cz/item/CS_URS_2024_01/712800843" TargetMode="External" /><Relationship Id="rId52" Type="http://schemas.openxmlformats.org/officeDocument/2006/relationships/hyperlink" Target="https://podminky.urs.cz/item/CS_URS_2024_01/712861705" TargetMode="External" /><Relationship Id="rId53" Type="http://schemas.openxmlformats.org/officeDocument/2006/relationships/hyperlink" Target="https://podminky.urs.cz/item/CS_URS_2024_01/998712294" TargetMode="External" /><Relationship Id="rId54" Type="http://schemas.openxmlformats.org/officeDocument/2006/relationships/hyperlink" Target="https://podminky.urs.cz/item/CS_URS_2024_01/998712299" TargetMode="External" /><Relationship Id="rId55" Type="http://schemas.openxmlformats.org/officeDocument/2006/relationships/hyperlink" Target="https://podminky.urs.cz/item/CS_URS_2024_01/998712311" TargetMode="External" /><Relationship Id="rId56" Type="http://schemas.openxmlformats.org/officeDocument/2006/relationships/hyperlink" Target="https://podminky.urs.cz/item/CS_URS_2024_01/713131241" TargetMode="External" /><Relationship Id="rId57" Type="http://schemas.openxmlformats.org/officeDocument/2006/relationships/hyperlink" Target="https://podminky.urs.cz/item/CS_URS_2024_01/713141136" TargetMode="External" /><Relationship Id="rId58" Type="http://schemas.openxmlformats.org/officeDocument/2006/relationships/hyperlink" Target="https://podminky.urs.cz/item/CS_URS_2024_01/713141138" TargetMode="External" /><Relationship Id="rId59" Type="http://schemas.openxmlformats.org/officeDocument/2006/relationships/hyperlink" Target="https://podminky.urs.cz/item/CS_URS_2024_01/713141212" TargetMode="External" /><Relationship Id="rId60" Type="http://schemas.openxmlformats.org/officeDocument/2006/relationships/hyperlink" Target="https://podminky.urs.cz/item/CS_URS_2024_01/713141336" TargetMode="External" /><Relationship Id="rId61" Type="http://schemas.openxmlformats.org/officeDocument/2006/relationships/hyperlink" Target="https://podminky.urs.cz/item/CS_URS_2024_01/713141814" TargetMode="External" /><Relationship Id="rId62" Type="http://schemas.openxmlformats.org/officeDocument/2006/relationships/hyperlink" Target="https://podminky.urs.cz/item/CS_URS_2024_01/713190833" TargetMode="External" /><Relationship Id="rId63" Type="http://schemas.openxmlformats.org/officeDocument/2006/relationships/hyperlink" Target="https://podminky.urs.cz/item/CS_URS_2024_01/713191321" TargetMode="External" /><Relationship Id="rId64" Type="http://schemas.openxmlformats.org/officeDocument/2006/relationships/hyperlink" Target="https://podminky.urs.cz/item/CS_URS_2024_01/713492512" TargetMode="External" /><Relationship Id="rId65" Type="http://schemas.openxmlformats.org/officeDocument/2006/relationships/hyperlink" Target="https://podminky.urs.cz/item/CS_URS_2024_01/998713294" TargetMode="External" /><Relationship Id="rId66" Type="http://schemas.openxmlformats.org/officeDocument/2006/relationships/hyperlink" Target="https://podminky.urs.cz/item/CS_URS_2024_01/998713299" TargetMode="External" /><Relationship Id="rId67" Type="http://schemas.openxmlformats.org/officeDocument/2006/relationships/hyperlink" Target="https://podminky.urs.cz/item/CS_URS_2024_01/998713311" TargetMode="External" /><Relationship Id="rId68" Type="http://schemas.openxmlformats.org/officeDocument/2006/relationships/hyperlink" Target="https://podminky.urs.cz/item/CS_URS_2024_01/721140802" TargetMode="External" /><Relationship Id="rId69" Type="http://schemas.openxmlformats.org/officeDocument/2006/relationships/hyperlink" Target="https://podminky.urs.cz/item/CS_URS_2024_01/721171808" TargetMode="External" /><Relationship Id="rId70" Type="http://schemas.openxmlformats.org/officeDocument/2006/relationships/hyperlink" Target="https://podminky.urs.cz/item/CS_URS_2024_01/721174004" TargetMode="External" /><Relationship Id="rId71" Type="http://schemas.openxmlformats.org/officeDocument/2006/relationships/hyperlink" Target="https://podminky.urs.cz/item/CS_URS_2024_01/721210822" TargetMode="External" /><Relationship Id="rId72" Type="http://schemas.openxmlformats.org/officeDocument/2006/relationships/hyperlink" Target="https://podminky.urs.cz/item/CS_URS_2024_01/721233121" TargetMode="External" /><Relationship Id="rId73" Type="http://schemas.openxmlformats.org/officeDocument/2006/relationships/hyperlink" Target="https://podminky.urs.cz/item/CS_URS_2024_01/998721294" TargetMode="External" /><Relationship Id="rId74" Type="http://schemas.openxmlformats.org/officeDocument/2006/relationships/hyperlink" Target="https://podminky.urs.cz/item/CS_URS_2024_01/998721299" TargetMode="External" /><Relationship Id="rId75" Type="http://schemas.openxmlformats.org/officeDocument/2006/relationships/hyperlink" Target="https://podminky.urs.cz/item/CS_URS_2024_01/998721311" TargetMode="External" /><Relationship Id="rId76" Type="http://schemas.openxmlformats.org/officeDocument/2006/relationships/hyperlink" Target="https://podminky.urs.cz/item/CS_URS_2024_01/741371004" TargetMode="External" /><Relationship Id="rId77" Type="http://schemas.openxmlformats.org/officeDocument/2006/relationships/hyperlink" Target="https://podminky.urs.cz/item/CS_URS_2024_01/741374823" TargetMode="External" /><Relationship Id="rId78" Type="http://schemas.openxmlformats.org/officeDocument/2006/relationships/hyperlink" Target="https://podminky.urs.cz/item/CS_URS_2024_01/741420011" TargetMode="External" /><Relationship Id="rId79" Type="http://schemas.openxmlformats.org/officeDocument/2006/relationships/hyperlink" Target="https://podminky.urs.cz/item/CS_URS_2024_01/741420021" TargetMode="External" /><Relationship Id="rId80" Type="http://schemas.openxmlformats.org/officeDocument/2006/relationships/hyperlink" Target="https://podminky.urs.cz/item/CS_URS_2024_01/998741294" TargetMode="External" /><Relationship Id="rId81" Type="http://schemas.openxmlformats.org/officeDocument/2006/relationships/hyperlink" Target="https://podminky.urs.cz/item/CS_URS_2024_01/998741299" TargetMode="External" /><Relationship Id="rId82" Type="http://schemas.openxmlformats.org/officeDocument/2006/relationships/hyperlink" Target="https://podminky.urs.cz/item/CS_URS_2024_01/998741311" TargetMode="External" /><Relationship Id="rId83" Type="http://schemas.openxmlformats.org/officeDocument/2006/relationships/hyperlink" Target="https://podminky.urs.cz/item/CS_URS_2024_01/762341811" TargetMode="External" /><Relationship Id="rId84" Type="http://schemas.openxmlformats.org/officeDocument/2006/relationships/hyperlink" Target="https://podminky.urs.cz/item/CS_URS_2024_01/762R0002" TargetMode="External" /><Relationship Id="rId85" Type="http://schemas.openxmlformats.org/officeDocument/2006/relationships/hyperlink" Target="https://podminky.urs.cz/item/CS_URS_2024_01/764002841" TargetMode="External" /><Relationship Id="rId86" Type="http://schemas.openxmlformats.org/officeDocument/2006/relationships/hyperlink" Target="https://podminky.urs.cz/item/CS_URS_2024_01/764501108" TargetMode="External" /><Relationship Id="rId87" Type="http://schemas.openxmlformats.org/officeDocument/2006/relationships/hyperlink" Target="https://podminky.urs.cz/item/CS_URS_2024_01/764508131" TargetMode="External" /><Relationship Id="rId88" Type="http://schemas.openxmlformats.org/officeDocument/2006/relationships/hyperlink" Target="https://podminky.urs.cz/item/CS_URS_2024_01/764508132" TargetMode="External" /><Relationship Id="rId89" Type="http://schemas.openxmlformats.org/officeDocument/2006/relationships/hyperlink" Target="https://podminky.urs.cz/item/CS_URS_2024_01/764508135" TargetMode="External" /><Relationship Id="rId90" Type="http://schemas.openxmlformats.org/officeDocument/2006/relationships/hyperlink" Target="https://podminky.urs.cz/item/CS_URS_2024_01/998764294" TargetMode="External" /><Relationship Id="rId91" Type="http://schemas.openxmlformats.org/officeDocument/2006/relationships/hyperlink" Target="https://podminky.urs.cz/item/CS_URS_2024_01/998764299" TargetMode="External" /><Relationship Id="rId92" Type="http://schemas.openxmlformats.org/officeDocument/2006/relationships/hyperlink" Target="https://podminky.urs.cz/item/CS_URS_2024_01/998764311" TargetMode="External" /><Relationship Id="rId93" Type="http://schemas.openxmlformats.org/officeDocument/2006/relationships/hyperlink" Target="https://podminky.urs.cz/item/CS_URS_2024_01/765131803" TargetMode="External" /><Relationship Id="rId94" Type="http://schemas.openxmlformats.org/officeDocument/2006/relationships/hyperlink" Target="https://podminky.urs.cz/item/CS_URS_2024_01/765192001" TargetMode="External" /><Relationship Id="rId95" Type="http://schemas.openxmlformats.org/officeDocument/2006/relationships/hyperlink" Target="https://podminky.urs.cz/item/CS_URS_2024_01/767996701" TargetMode="External" /><Relationship Id="rId96" Type="http://schemas.openxmlformats.org/officeDocument/2006/relationships/hyperlink" Target="https://podminky.urs.cz/item/CS_URS_2024_01/783442101" TargetMode="External" /><Relationship Id="rId97" Type="http://schemas.openxmlformats.org/officeDocument/2006/relationships/hyperlink" Target="https://podminky.urs.cz/item/CS_URS_2024_01/783923171" TargetMode="External" /><Relationship Id="rId98" Type="http://schemas.openxmlformats.org/officeDocument/2006/relationships/hyperlink" Target="https://podminky.urs.cz/item/CS_URS_2024_01/784111011" TargetMode="External" /><Relationship Id="rId99" Type="http://schemas.openxmlformats.org/officeDocument/2006/relationships/hyperlink" Target="https://podminky.urs.cz/item/CS_URS_2024_01/784161201" TargetMode="External" /><Relationship Id="rId100" Type="http://schemas.openxmlformats.org/officeDocument/2006/relationships/hyperlink" Target="https://podminky.urs.cz/item/CS_URS_2024_01/784171101" TargetMode="External" /><Relationship Id="rId101" Type="http://schemas.openxmlformats.org/officeDocument/2006/relationships/hyperlink" Target="https://podminky.urs.cz/item/CS_URS_2024_01/784171111" TargetMode="External" /><Relationship Id="rId102" Type="http://schemas.openxmlformats.org/officeDocument/2006/relationships/hyperlink" Target="https://podminky.urs.cz/item/CS_URS_2024_01/784181111" TargetMode="External" /><Relationship Id="rId103" Type="http://schemas.openxmlformats.org/officeDocument/2006/relationships/hyperlink" Target="https://podminky.urs.cz/item/CS_URS_2024_01/784191007" TargetMode="External" /><Relationship Id="rId104" Type="http://schemas.openxmlformats.org/officeDocument/2006/relationships/hyperlink" Target="https://podminky.urs.cz/item/CS_URS_2024_01/784211101" TargetMode="External" /><Relationship Id="rId105" Type="http://schemas.openxmlformats.org/officeDocument/2006/relationships/hyperlink" Target="https://podminky.urs.cz/item/CS_URS_2024_01/013254000" TargetMode="External" /><Relationship Id="rId106" Type="http://schemas.openxmlformats.org/officeDocument/2006/relationships/hyperlink" Target="https://podminky.urs.cz/item/CS_URS_2024_01/032803000" TargetMode="External" /><Relationship Id="rId107" Type="http://schemas.openxmlformats.org/officeDocument/2006/relationships/hyperlink" Target="https://podminky.urs.cz/item/CS_URS_2024_01/033002000" TargetMode="External" /><Relationship Id="rId108" Type="http://schemas.openxmlformats.org/officeDocument/2006/relationships/hyperlink" Target="https://podminky.urs.cz/item/CS_URS_2024_01/043144000" TargetMode="External" /><Relationship Id="rId109" Type="http://schemas.openxmlformats.org/officeDocument/2006/relationships/hyperlink" Target="https://podminky.urs.cz/item/CS_URS_2024_01/044002000" TargetMode="External" /><Relationship Id="rId110" Type="http://schemas.openxmlformats.org/officeDocument/2006/relationships/hyperlink" Target="https://podminky.urs.cz/item/CS_URS_2024_01/062002000" TargetMode="External" /><Relationship Id="rId1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29.25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6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28</v>
      </c>
      <c r="AL9" s="24"/>
      <c r="AM9" s="24"/>
      <c r="AN9" s="36" t="s">
        <v>29</v>
      </c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31</v>
      </c>
      <c r="AL10" s="24"/>
      <c r="AM10" s="24"/>
      <c r="AN10" s="29" t="s">
        <v>32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33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34</v>
      </c>
      <c r="AL11" s="24"/>
      <c r="AM11" s="24"/>
      <c r="AN11" s="29" t="s">
        <v>35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31</v>
      </c>
      <c r="AL13" s="24"/>
      <c r="AM13" s="24"/>
      <c r="AN13" s="37" t="s">
        <v>37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7" t="s">
        <v>37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 t="s">
        <v>34</v>
      </c>
      <c r="AL14" s="24"/>
      <c r="AM14" s="24"/>
      <c r="AN14" s="37" t="s">
        <v>37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31</v>
      </c>
      <c r="AL16" s="24"/>
      <c r="AM16" s="24"/>
      <c r="AN16" s="29" t="s">
        <v>39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40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34</v>
      </c>
      <c r="AL17" s="24"/>
      <c r="AM17" s="24"/>
      <c r="AN17" s="29" t="s">
        <v>41</v>
      </c>
      <c r="AO17" s="24"/>
      <c r="AP17" s="24"/>
      <c r="AQ17" s="24"/>
      <c r="AR17" s="22"/>
      <c r="BE17" s="33"/>
      <c r="BS17" s="19" t="s">
        <v>42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43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31</v>
      </c>
      <c r="AL19" s="24"/>
      <c r="AM19" s="24"/>
      <c r="AN19" s="29" t="s">
        <v>39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34</v>
      </c>
      <c r="AL20" s="24"/>
      <c r="AM20" s="24"/>
      <c r="AN20" s="29" t="s">
        <v>41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9" t="s">
        <v>45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4"/>
      <c r="AQ25" s="24"/>
      <c r="AR25" s="22"/>
      <c r="BE25" s="33"/>
    </row>
    <row r="26" spans="1:57" s="2" customFormat="1" ht="25.9" customHeight="1">
      <c r="A26" s="41"/>
      <c r="B26" s="42"/>
      <c r="C26" s="43"/>
      <c r="D26" s="44" t="s">
        <v>46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3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3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47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48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49</v>
      </c>
      <c r="AL28" s="48"/>
      <c r="AM28" s="48"/>
      <c r="AN28" s="48"/>
      <c r="AO28" s="48"/>
      <c r="AP28" s="43"/>
      <c r="AQ28" s="43"/>
      <c r="AR28" s="47"/>
      <c r="BE28" s="33"/>
    </row>
    <row r="29" spans="1:57" s="3" customFormat="1" ht="14.4" customHeight="1">
      <c r="A29" s="3"/>
      <c r="B29" s="49"/>
      <c r="C29" s="50"/>
      <c r="D29" s="34" t="s">
        <v>50</v>
      </c>
      <c r="E29" s="50"/>
      <c r="F29" s="34" t="s">
        <v>51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4" t="s">
        <v>52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4" t="s">
        <v>53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4" t="s">
        <v>54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4" t="s">
        <v>55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56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57</v>
      </c>
      <c r="U35" s="57"/>
      <c r="V35" s="57"/>
      <c r="W35" s="57"/>
      <c r="X35" s="59" t="s">
        <v>58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5" t="s">
        <v>59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032024v2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ZŠ Běžecká - oprava střechy vestibulu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4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Běžecká 2055, 356 01 Sokolov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4" t="s">
        <v>24</v>
      </c>
      <c r="AJ47" s="43"/>
      <c r="AK47" s="43"/>
      <c r="AL47" s="43"/>
      <c r="AM47" s="75" t="str">
        <f>IF(AN8="","",AN8)</f>
        <v>16. 2. 2024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40.05" customHeight="1">
      <c r="A49" s="41"/>
      <c r="B49" s="42"/>
      <c r="C49" s="34" t="s">
        <v>30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 xml:space="preserve">Město Sokolov,  Rokycanova 1929, 35601 Sokolov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4" t="s">
        <v>38</v>
      </c>
      <c r="AJ49" s="43"/>
      <c r="AK49" s="43"/>
      <c r="AL49" s="43"/>
      <c r="AM49" s="76" t="str">
        <f>IF(E17="","",E17)</f>
        <v>Ing. Milan Snopek, Švabinského 1729, 35601 Sokolov</v>
      </c>
      <c r="AN49" s="67"/>
      <c r="AO49" s="67"/>
      <c r="AP49" s="67"/>
      <c r="AQ49" s="43"/>
      <c r="AR49" s="47"/>
      <c r="AS49" s="77" t="s">
        <v>60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40.05" customHeight="1">
      <c r="A50" s="41"/>
      <c r="B50" s="42"/>
      <c r="C50" s="34" t="s">
        <v>36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4" t="s">
        <v>43</v>
      </c>
      <c r="AJ50" s="43"/>
      <c r="AK50" s="43"/>
      <c r="AL50" s="43"/>
      <c r="AM50" s="76" t="str">
        <f>IF(E20="","",E20)</f>
        <v>Ing. Milan Snopek, Švabinského 1729, 35601 Sokolov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61</v>
      </c>
      <c r="D52" s="90"/>
      <c r="E52" s="90"/>
      <c r="F52" s="90"/>
      <c r="G52" s="90"/>
      <c r="H52" s="91"/>
      <c r="I52" s="92" t="s">
        <v>62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63</v>
      </c>
      <c r="AH52" s="90"/>
      <c r="AI52" s="90"/>
      <c r="AJ52" s="90"/>
      <c r="AK52" s="90"/>
      <c r="AL52" s="90"/>
      <c r="AM52" s="90"/>
      <c r="AN52" s="92" t="s">
        <v>64</v>
      </c>
      <c r="AO52" s="90"/>
      <c r="AP52" s="90"/>
      <c r="AQ52" s="94" t="s">
        <v>65</v>
      </c>
      <c r="AR52" s="47"/>
      <c r="AS52" s="95" t="s">
        <v>66</v>
      </c>
      <c r="AT52" s="96" t="s">
        <v>67</v>
      </c>
      <c r="AU52" s="96" t="s">
        <v>68</v>
      </c>
      <c r="AV52" s="96" t="s">
        <v>69</v>
      </c>
      <c r="AW52" s="96" t="s">
        <v>70</v>
      </c>
      <c r="AX52" s="96" t="s">
        <v>71</v>
      </c>
      <c r="AY52" s="96" t="s">
        <v>72</v>
      </c>
      <c r="AZ52" s="96" t="s">
        <v>73</v>
      </c>
      <c r="BA52" s="96" t="s">
        <v>74</v>
      </c>
      <c r="BB52" s="96" t="s">
        <v>75</v>
      </c>
      <c r="BC52" s="96" t="s">
        <v>76</v>
      </c>
      <c r="BD52" s="97" t="s">
        <v>77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78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41</v>
      </c>
      <c r="AR54" s="107"/>
      <c r="AS54" s="108">
        <f>ROUND(AS55,2)</f>
        <v>0</v>
      </c>
      <c r="AT54" s="109">
        <f>ROUND(SUM(AV54:AW54),2)</f>
        <v>0</v>
      </c>
      <c r="AU54" s="110">
        <f>ROUND(AU55,5)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ROUND(AZ55,2)</f>
        <v>0</v>
      </c>
      <c r="BA54" s="109">
        <f>ROUND(BA55,2)</f>
        <v>0</v>
      </c>
      <c r="BB54" s="109">
        <f>ROUND(BB55,2)</f>
        <v>0</v>
      </c>
      <c r="BC54" s="109">
        <f>ROUND(BC55,2)</f>
        <v>0</v>
      </c>
      <c r="BD54" s="111">
        <f>ROUND(BD55,2)</f>
        <v>0</v>
      </c>
      <c r="BE54" s="6"/>
      <c r="BS54" s="112" t="s">
        <v>79</v>
      </c>
      <c r="BT54" s="112" t="s">
        <v>80</v>
      </c>
      <c r="BV54" s="112" t="s">
        <v>81</v>
      </c>
      <c r="BW54" s="112" t="s">
        <v>5</v>
      </c>
      <c r="BX54" s="112" t="s">
        <v>82</v>
      </c>
      <c r="CL54" s="112" t="s">
        <v>19</v>
      </c>
    </row>
    <row r="55" spans="1:90" s="7" customFormat="1" ht="24.75" customHeight="1">
      <c r="A55" s="113" t="s">
        <v>83</v>
      </c>
      <c r="B55" s="114"/>
      <c r="C55" s="115"/>
      <c r="D55" s="116" t="s">
        <v>14</v>
      </c>
      <c r="E55" s="116"/>
      <c r="F55" s="116"/>
      <c r="G55" s="116"/>
      <c r="H55" s="116"/>
      <c r="I55" s="117"/>
      <c r="J55" s="116" t="s">
        <v>17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'032024v2 - ZŠ Běžecká - o...'!J28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84</v>
      </c>
      <c r="AR55" s="120"/>
      <c r="AS55" s="121">
        <v>0</v>
      </c>
      <c r="AT55" s="122">
        <f>ROUND(SUM(AV55:AW55),2)</f>
        <v>0</v>
      </c>
      <c r="AU55" s="123">
        <f>'032024v2 - ZŠ Běžecká - o...'!P96</f>
        <v>0</v>
      </c>
      <c r="AV55" s="122">
        <f>'032024v2 - ZŠ Běžecká - o...'!J31</f>
        <v>0</v>
      </c>
      <c r="AW55" s="122">
        <f>'032024v2 - ZŠ Běžecká - o...'!J32</f>
        <v>0</v>
      </c>
      <c r="AX55" s="122">
        <f>'032024v2 - ZŠ Běžecká - o...'!J33</f>
        <v>0</v>
      </c>
      <c r="AY55" s="122">
        <f>'032024v2 - ZŠ Běžecká - o...'!J34</f>
        <v>0</v>
      </c>
      <c r="AZ55" s="122">
        <f>'032024v2 - ZŠ Běžecká - o...'!F31</f>
        <v>0</v>
      </c>
      <c r="BA55" s="122">
        <f>'032024v2 - ZŠ Běžecká - o...'!F32</f>
        <v>0</v>
      </c>
      <c r="BB55" s="122">
        <f>'032024v2 - ZŠ Běžecká - o...'!F33</f>
        <v>0</v>
      </c>
      <c r="BC55" s="122">
        <f>'032024v2 - ZŠ Běžecká - o...'!F34</f>
        <v>0</v>
      </c>
      <c r="BD55" s="124">
        <f>'032024v2 - ZŠ Běžecká - o...'!F35</f>
        <v>0</v>
      </c>
      <c r="BE55" s="7"/>
      <c r="BT55" s="125" t="s">
        <v>85</v>
      </c>
      <c r="BU55" s="125" t="s">
        <v>86</v>
      </c>
      <c r="BV55" s="125" t="s">
        <v>81</v>
      </c>
      <c r="BW55" s="125" t="s">
        <v>5</v>
      </c>
      <c r="BX55" s="125" t="s">
        <v>82</v>
      </c>
      <c r="CL55" s="125" t="s">
        <v>19</v>
      </c>
    </row>
    <row r="56" spans="1:57" s="2" customFormat="1" ht="30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7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s="2" customFormat="1" ht="6.95" customHeight="1">
      <c r="A57" s="4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47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32024v2 - ZŠ Běžecká - 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5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22"/>
      <c r="AT3" s="19" t="s">
        <v>87</v>
      </c>
    </row>
    <row r="4" spans="2:46" s="1" customFormat="1" ht="24.95" customHeight="1">
      <c r="B4" s="22"/>
      <c r="D4" s="128" t="s">
        <v>88</v>
      </c>
      <c r="L4" s="22"/>
      <c r="M4" s="129" t="s">
        <v>10</v>
      </c>
      <c r="AT4" s="19" t="s">
        <v>4</v>
      </c>
    </row>
    <row r="5" spans="2:12" s="1" customFormat="1" ht="6.95" customHeight="1">
      <c r="B5" s="22"/>
      <c r="L5" s="22"/>
    </row>
    <row r="6" spans="1:31" s="2" customFormat="1" ht="12" customHeight="1">
      <c r="A6" s="41"/>
      <c r="B6" s="47"/>
      <c r="C6" s="41"/>
      <c r="D6" s="130" t="s">
        <v>16</v>
      </c>
      <c r="E6" s="41"/>
      <c r="F6" s="41"/>
      <c r="G6" s="41"/>
      <c r="H6" s="41"/>
      <c r="I6" s="41"/>
      <c r="J6" s="41"/>
      <c r="K6" s="41"/>
      <c r="L6" s="13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 s="2" customFormat="1" ht="16.5" customHeight="1">
      <c r="A7" s="41"/>
      <c r="B7" s="47"/>
      <c r="C7" s="41"/>
      <c r="D7" s="41"/>
      <c r="E7" s="132" t="s">
        <v>17</v>
      </c>
      <c r="F7" s="41"/>
      <c r="G7" s="41"/>
      <c r="H7" s="41"/>
      <c r="I7" s="41"/>
      <c r="J7" s="41"/>
      <c r="K7" s="41"/>
      <c r="L7" s="13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31" s="2" customFormat="1" ht="12">
      <c r="A8" s="41"/>
      <c r="B8" s="47"/>
      <c r="C8" s="41"/>
      <c r="D8" s="41"/>
      <c r="E8" s="41"/>
      <c r="F8" s="41"/>
      <c r="G8" s="41"/>
      <c r="H8" s="41"/>
      <c r="I8" s="41"/>
      <c r="J8" s="41"/>
      <c r="K8" s="41"/>
      <c r="L8" s="13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2" customHeight="1">
      <c r="A9" s="41"/>
      <c r="B9" s="47"/>
      <c r="C9" s="41"/>
      <c r="D9" s="130" t="s">
        <v>18</v>
      </c>
      <c r="E9" s="41"/>
      <c r="F9" s="133" t="s">
        <v>19</v>
      </c>
      <c r="G9" s="41"/>
      <c r="H9" s="41"/>
      <c r="I9" s="130" t="s">
        <v>20</v>
      </c>
      <c r="J9" s="133" t="s">
        <v>21</v>
      </c>
      <c r="K9" s="41"/>
      <c r="L9" s="13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30" t="s">
        <v>22</v>
      </c>
      <c r="E10" s="41"/>
      <c r="F10" s="133" t="s">
        <v>23</v>
      </c>
      <c r="G10" s="41"/>
      <c r="H10" s="41"/>
      <c r="I10" s="130" t="s">
        <v>24</v>
      </c>
      <c r="J10" s="134" t="str">
        <f>'Rekapitulace zakázky'!AN8</f>
        <v>16. 2. 2024</v>
      </c>
      <c r="K10" s="41"/>
      <c r="L10" s="13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21.8" customHeight="1">
      <c r="A11" s="41"/>
      <c r="B11" s="47"/>
      <c r="C11" s="41"/>
      <c r="D11" s="135" t="s">
        <v>26</v>
      </c>
      <c r="E11" s="41"/>
      <c r="F11" s="136" t="s">
        <v>27</v>
      </c>
      <c r="G11" s="41"/>
      <c r="H11" s="41"/>
      <c r="I11" s="135" t="s">
        <v>28</v>
      </c>
      <c r="J11" s="136" t="s">
        <v>29</v>
      </c>
      <c r="K11" s="41"/>
      <c r="L11" s="13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0" t="s">
        <v>30</v>
      </c>
      <c r="E12" s="41"/>
      <c r="F12" s="41"/>
      <c r="G12" s="41"/>
      <c r="H12" s="41"/>
      <c r="I12" s="130" t="s">
        <v>31</v>
      </c>
      <c r="J12" s="133" t="s">
        <v>32</v>
      </c>
      <c r="K12" s="41"/>
      <c r="L12" s="13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8" customHeight="1">
      <c r="A13" s="41"/>
      <c r="B13" s="47"/>
      <c r="C13" s="41"/>
      <c r="D13" s="41"/>
      <c r="E13" s="133" t="s">
        <v>33</v>
      </c>
      <c r="F13" s="41"/>
      <c r="G13" s="41"/>
      <c r="H13" s="41"/>
      <c r="I13" s="130" t="s">
        <v>34</v>
      </c>
      <c r="J13" s="133" t="s">
        <v>35</v>
      </c>
      <c r="K13" s="41"/>
      <c r="L13" s="13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6.95" customHeight="1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3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30" t="s">
        <v>36</v>
      </c>
      <c r="E15" s="41"/>
      <c r="F15" s="41"/>
      <c r="G15" s="41"/>
      <c r="H15" s="41"/>
      <c r="I15" s="130" t="s">
        <v>31</v>
      </c>
      <c r="J15" s="35" t="str">
        <f>'Rekapitulace zakázky'!AN13</f>
        <v>Vyplň údaj</v>
      </c>
      <c r="K15" s="41"/>
      <c r="L15" s="13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8" customHeight="1">
      <c r="A16" s="41"/>
      <c r="B16" s="47"/>
      <c r="C16" s="41"/>
      <c r="D16" s="41"/>
      <c r="E16" s="35" t="str">
        <f>'Rekapitulace zakázky'!E14</f>
        <v>Vyplň údaj</v>
      </c>
      <c r="F16" s="133"/>
      <c r="G16" s="133"/>
      <c r="H16" s="133"/>
      <c r="I16" s="130" t="s">
        <v>34</v>
      </c>
      <c r="J16" s="35" t="str">
        <f>'Rekapitulace zakázky'!AN14</f>
        <v>Vyplň údaj</v>
      </c>
      <c r="K16" s="41"/>
      <c r="L16" s="13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6.95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3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30" t="s">
        <v>38</v>
      </c>
      <c r="E18" s="41"/>
      <c r="F18" s="41"/>
      <c r="G18" s="41"/>
      <c r="H18" s="41"/>
      <c r="I18" s="130" t="s">
        <v>31</v>
      </c>
      <c r="J18" s="133" t="s">
        <v>39</v>
      </c>
      <c r="K18" s="41"/>
      <c r="L18" s="13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3" t="s">
        <v>40</v>
      </c>
      <c r="F19" s="41"/>
      <c r="G19" s="41"/>
      <c r="H19" s="41"/>
      <c r="I19" s="130" t="s">
        <v>34</v>
      </c>
      <c r="J19" s="133" t="s">
        <v>41</v>
      </c>
      <c r="K19" s="41"/>
      <c r="L19" s="13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3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30" t="s">
        <v>43</v>
      </c>
      <c r="E21" s="41"/>
      <c r="F21" s="41"/>
      <c r="G21" s="41"/>
      <c r="H21" s="41"/>
      <c r="I21" s="130" t="s">
        <v>31</v>
      </c>
      <c r="J21" s="133" t="s">
        <v>39</v>
      </c>
      <c r="K21" s="41"/>
      <c r="L21" s="13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133" t="s">
        <v>40</v>
      </c>
      <c r="F22" s="41"/>
      <c r="G22" s="41"/>
      <c r="H22" s="41"/>
      <c r="I22" s="130" t="s">
        <v>34</v>
      </c>
      <c r="J22" s="133" t="s">
        <v>41</v>
      </c>
      <c r="K22" s="41"/>
      <c r="L22" s="13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3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30" t="s">
        <v>44</v>
      </c>
      <c r="E24" s="41"/>
      <c r="F24" s="41"/>
      <c r="G24" s="41"/>
      <c r="H24" s="41"/>
      <c r="I24" s="41"/>
      <c r="J24" s="41"/>
      <c r="K24" s="41"/>
      <c r="L24" s="13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8" customFormat="1" ht="47.25" customHeight="1">
      <c r="A25" s="137"/>
      <c r="B25" s="138"/>
      <c r="C25" s="137"/>
      <c r="D25" s="137"/>
      <c r="E25" s="139" t="s">
        <v>45</v>
      </c>
      <c r="F25" s="139"/>
      <c r="G25" s="139"/>
      <c r="H25" s="139"/>
      <c r="I25" s="137"/>
      <c r="J25" s="137"/>
      <c r="K25" s="137"/>
      <c r="L25" s="140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3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141"/>
      <c r="E27" s="141"/>
      <c r="F27" s="141"/>
      <c r="G27" s="141"/>
      <c r="H27" s="141"/>
      <c r="I27" s="141"/>
      <c r="J27" s="141"/>
      <c r="K27" s="141"/>
      <c r="L27" s="13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25.4" customHeight="1">
      <c r="A28" s="41"/>
      <c r="B28" s="47"/>
      <c r="C28" s="41"/>
      <c r="D28" s="142" t="s">
        <v>46</v>
      </c>
      <c r="E28" s="41"/>
      <c r="F28" s="41"/>
      <c r="G28" s="41"/>
      <c r="H28" s="41"/>
      <c r="I28" s="41"/>
      <c r="J28" s="143">
        <f>ROUND(J96,2)</f>
        <v>0</v>
      </c>
      <c r="K28" s="41"/>
      <c r="L28" s="13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1"/>
      <c r="E29" s="141"/>
      <c r="F29" s="141"/>
      <c r="G29" s="141"/>
      <c r="H29" s="141"/>
      <c r="I29" s="141"/>
      <c r="J29" s="141"/>
      <c r="K29" s="141"/>
      <c r="L29" s="13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7"/>
      <c r="C30" s="41"/>
      <c r="D30" s="41"/>
      <c r="E30" s="41"/>
      <c r="F30" s="144" t="s">
        <v>48</v>
      </c>
      <c r="G30" s="41"/>
      <c r="H30" s="41"/>
      <c r="I30" s="144" t="s">
        <v>47</v>
      </c>
      <c r="J30" s="144" t="s">
        <v>49</v>
      </c>
      <c r="K30" s="41"/>
      <c r="L30" s="13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7"/>
      <c r="C31" s="41"/>
      <c r="D31" s="145" t="s">
        <v>50</v>
      </c>
      <c r="E31" s="130" t="s">
        <v>51</v>
      </c>
      <c r="F31" s="146">
        <f>ROUND((SUM(BE96:BE644)),2)</f>
        <v>0</v>
      </c>
      <c r="G31" s="41"/>
      <c r="H31" s="41"/>
      <c r="I31" s="147">
        <v>0.21</v>
      </c>
      <c r="J31" s="146">
        <f>ROUND(((SUM(BE96:BE644))*I31),2)</f>
        <v>0</v>
      </c>
      <c r="K31" s="41"/>
      <c r="L31" s="13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130" t="s">
        <v>52</v>
      </c>
      <c r="F32" s="146">
        <f>ROUND((SUM(BF96:BF644)),2)</f>
        <v>0</v>
      </c>
      <c r="G32" s="41"/>
      <c r="H32" s="41"/>
      <c r="I32" s="147">
        <v>0.12</v>
      </c>
      <c r="J32" s="146">
        <f>ROUND(((SUM(BF96:BF644))*I32),2)</f>
        <v>0</v>
      </c>
      <c r="K32" s="41"/>
      <c r="L32" s="13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 hidden="1">
      <c r="A33" s="41"/>
      <c r="B33" s="47"/>
      <c r="C33" s="41"/>
      <c r="D33" s="41"/>
      <c r="E33" s="130" t="s">
        <v>53</v>
      </c>
      <c r="F33" s="146">
        <f>ROUND((SUM(BG96:BG644)),2)</f>
        <v>0</v>
      </c>
      <c r="G33" s="41"/>
      <c r="H33" s="41"/>
      <c r="I33" s="147">
        <v>0.21</v>
      </c>
      <c r="J33" s="146">
        <f>0</f>
        <v>0</v>
      </c>
      <c r="K33" s="41"/>
      <c r="L33" s="13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 hidden="1">
      <c r="A34" s="41"/>
      <c r="B34" s="47"/>
      <c r="C34" s="41"/>
      <c r="D34" s="41"/>
      <c r="E34" s="130" t="s">
        <v>54</v>
      </c>
      <c r="F34" s="146">
        <f>ROUND((SUM(BH96:BH644)),2)</f>
        <v>0</v>
      </c>
      <c r="G34" s="41"/>
      <c r="H34" s="41"/>
      <c r="I34" s="147">
        <v>0.12</v>
      </c>
      <c r="J34" s="146">
        <f>0</f>
        <v>0</v>
      </c>
      <c r="K34" s="41"/>
      <c r="L34" s="13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0" t="s">
        <v>55</v>
      </c>
      <c r="F35" s="146">
        <f>ROUND((SUM(BI96:BI644)),2)</f>
        <v>0</v>
      </c>
      <c r="G35" s="41"/>
      <c r="H35" s="41"/>
      <c r="I35" s="147">
        <v>0</v>
      </c>
      <c r="J35" s="146">
        <f>0</f>
        <v>0</v>
      </c>
      <c r="K35" s="41"/>
      <c r="L35" s="13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6.95" customHeight="1">
      <c r="A36" s="41"/>
      <c r="B36" s="47"/>
      <c r="C36" s="41"/>
      <c r="D36" s="41"/>
      <c r="E36" s="41"/>
      <c r="F36" s="41"/>
      <c r="G36" s="41"/>
      <c r="H36" s="41"/>
      <c r="I36" s="41"/>
      <c r="J36" s="41"/>
      <c r="K36" s="41"/>
      <c r="L36" s="13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25.4" customHeight="1">
      <c r="A37" s="41"/>
      <c r="B37" s="47"/>
      <c r="C37" s="148"/>
      <c r="D37" s="149" t="s">
        <v>56</v>
      </c>
      <c r="E37" s="150"/>
      <c r="F37" s="150"/>
      <c r="G37" s="151" t="s">
        <v>57</v>
      </c>
      <c r="H37" s="152" t="s">
        <v>58</v>
      </c>
      <c r="I37" s="150"/>
      <c r="J37" s="153">
        <f>SUM(J28:J35)</f>
        <v>0</v>
      </c>
      <c r="K37" s="154"/>
      <c r="L37" s="13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155"/>
      <c r="C38" s="156"/>
      <c r="D38" s="156"/>
      <c r="E38" s="156"/>
      <c r="F38" s="156"/>
      <c r="G38" s="156"/>
      <c r="H38" s="156"/>
      <c r="I38" s="156"/>
      <c r="J38" s="156"/>
      <c r="K38" s="156"/>
      <c r="L38" s="13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42" spans="1:31" s="2" customFormat="1" ht="6.95" customHeight="1">
      <c r="A42" s="41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3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4.95" customHeight="1">
      <c r="A43" s="41"/>
      <c r="B43" s="42"/>
      <c r="C43" s="25" t="s">
        <v>89</v>
      </c>
      <c r="D43" s="43"/>
      <c r="E43" s="43"/>
      <c r="F43" s="43"/>
      <c r="G43" s="43"/>
      <c r="H43" s="43"/>
      <c r="I43" s="43"/>
      <c r="J43" s="43"/>
      <c r="K43" s="43"/>
      <c r="L43" s="13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13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12" customHeight="1">
      <c r="A45" s="41"/>
      <c r="B45" s="42"/>
      <c r="C45" s="34" t="s">
        <v>16</v>
      </c>
      <c r="D45" s="43"/>
      <c r="E45" s="43"/>
      <c r="F45" s="43"/>
      <c r="G45" s="43"/>
      <c r="H45" s="43"/>
      <c r="I45" s="43"/>
      <c r="J45" s="43"/>
      <c r="K45" s="43"/>
      <c r="L45" s="13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6.5" customHeight="1">
      <c r="A46" s="41"/>
      <c r="B46" s="42"/>
      <c r="C46" s="43"/>
      <c r="D46" s="43"/>
      <c r="E46" s="72" t="str">
        <f>E7</f>
        <v>ZŠ Běžecká - oprava střechy vestibulu</v>
      </c>
      <c r="F46" s="43"/>
      <c r="G46" s="43"/>
      <c r="H46" s="43"/>
      <c r="I46" s="43"/>
      <c r="J46" s="43"/>
      <c r="K46" s="43"/>
      <c r="L46" s="13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6.95" customHeight="1">
      <c r="A47" s="41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13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2" customHeight="1">
      <c r="A48" s="41"/>
      <c r="B48" s="42"/>
      <c r="C48" s="34" t="s">
        <v>22</v>
      </c>
      <c r="D48" s="43"/>
      <c r="E48" s="43"/>
      <c r="F48" s="29" t="str">
        <f>F10</f>
        <v>Běžecká 2055, 356 01 Sokolov</v>
      </c>
      <c r="G48" s="43"/>
      <c r="H48" s="43"/>
      <c r="I48" s="34" t="s">
        <v>24</v>
      </c>
      <c r="J48" s="75" t="str">
        <f>IF(J10="","",J10)</f>
        <v>16. 2. 2024</v>
      </c>
      <c r="K48" s="43"/>
      <c r="L48" s="13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6.95" customHeight="1">
      <c r="A49" s="41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13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40.05" customHeight="1">
      <c r="A50" s="41"/>
      <c r="B50" s="42"/>
      <c r="C50" s="34" t="s">
        <v>30</v>
      </c>
      <c r="D50" s="43"/>
      <c r="E50" s="43"/>
      <c r="F50" s="29" t="str">
        <f>E13</f>
        <v xml:space="preserve">Město Sokolov,  Rokycanova 1929, 35601 Sokolov</v>
      </c>
      <c r="G50" s="43"/>
      <c r="H50" s="43"/>
      <c r="I50" s="34" t="s">
        <v>38</v>
      </c>
      <c r="J50" s="39" t="str">
        <f>E19</f>
        <v>Ing. Milan Snopek, Švabinského 1729, 35601 Sokolov</v>
      </c>
      <c r="K50" s="43"/>
      <c r="L50" s="13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40.05" customHeight="1">
      <c r="A51" s="41"/>
      <c r="B51" s="42"/>
      <c r="C51" s="34" t="s">
        <v>36</v>
      </c>
      <c r="D51" s="43"/>
      <c r="E51" s="43"/>
      <c r="F51" s="29" t="str">
        <f>IF(E16="","",E16)</f>
        <v>Vyplň údaj</v>
      </c>
      <c r="G51" s="43"/>
      <c r="H51" s="43"/>
      <c r="I51" s="34" t="s">
        <v>43</v>
      </c>
      <c r="J51" s="39" t="str">
        <f>E22</f>
        <v>Ing. Milan Snopek, Švabinského 1729, 35601 Sokolov</v>
      </c>
      <c r="K51" s="43"/>
      <c r="L51" s="13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0.3" customHeight="1">
      <c r="A52" s="41"/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13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29.25" customHeight="1">
      <c r="A53" s="41"/>
      <c r="B53" s="42"/>
      <c r="C53" s="159" t="s">
        <v>90</v>
      </c>
      <c r="D53" s="160"/>
      <c r="E53" s="160"/>
      <c r="F53" s="160"/>
      <c r="G53" s="160"/>
      <c r="H53" s="160"/>
      <c r="I53" s="160"/>
      <c r="J53" s="161" t="s">
        <v>91</v>
      </c>
      <c r="K53" s="160"/>
      <c r="L53" s="13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0.3" customHeight="1">
      <c r="A54" s="41"/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13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47" s="2" customFormat="1" ht="22.8" customHeight="1">
      <c r="A55" s="41"/>
      <c r="B55" s="42"/>
      <c r="C55" s="162" t="s">
        <v>78</v>
      </c>
      <c r="D55" s="43"/>
      <c r="E55" s="43"/>
      <c r="F55" s="43"/>
      <c r="G55" s="43"/>
      <c r="H55" s="43"/>
      <c r="I55" s="43"/>
      <c r="J55" s="105">
        <f>J96</f>
        <v>0</v>
      </c>
      <c r="K55" s="43"/>
      <c r="L55" s="13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U55" s="19" t="s">
        <v>92</v>
      </c>
    </row>
    <row r="56" spans="1:31" s="9" customFormat="1" ht="24.95" customHeight="1">
      <c r="A56" s="9"/>
      <c r="B56" s="163"/>
      <c r="C56" s="164"/>
      <c r="D56" s="165" t="s">
        <v>93</v>
      </c>
      <c r="E56" s="166"/>
      <c r="F56" s="166"/>
      <c r="G56" s="166"/>
      <c r="H56" s="166"/>
      <c r="I56" s="166"/>
      <c r="J56" s="167">
        <f>J97</f>
        <v>0</v>
      </c>
      <c r="K56" s="164"/>
      <c r="L56" s="168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9"/>
      <c r="C57" s="170"/>
      <c r="D57" s="171" t="s">
        <v>94</v>
      </c>
      <c r="E57" s="172"/>
      <c r="F57" s="172"/>
      <c r="G57" s="172"/>
      <c r="H57" s="172"/>
      <c r="I57" s="172"/>
      <c r="J57" s="173">
        <f>J98</f>
        <v>0</v>
      </c>
      <c r="K57" s="170"/>
      <c r="L57" s="17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9"/>
      <c r="C58" s="170"/>
      <c r="D58" s="171" t="s">
        <v>95</v>
      </c>
      <c r="E58" s="172"/>
      <c r="F58" s="172"/>
      <c r="G58" s="172"/>
      <c r="H58" s="172"/>
      <c r="I58" s="172"/>
      <c r="J58" s="173">
        <f>J106</f>
        <v>0</v>
      </c>
      <c r="K58" s="170"/>
      <c r="L58" s="17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9"/>
      <c r="C59" s="170"/>
      <c r="D59" s="171" t="s">
        <v>96</v>
      </c>
      <c r="E59" s="172"/>
      <c r="F59" s="172"/>
      <c r="G59" s="172"/>
      <c r="H59" s="172"/>
      <c r="I59" s="172"/>
      <c r="J59" s="173">
        <f>J163</f>
        <v>0</v>
      </c>
      <c r="K59" s="170"/>
      <c r="L59" s="17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9"/>
      <c r="C60" s="170"/>
      <c r="D60" s="171" t="s">
        <v>97</v>
      </c>
      <c r="E60" s="172"/>
      <c r="F60" s="172"/>
      <c r="G60" s="172"/>
      <c r="H60" s="172"/>
      <c r="I60" s="172"/>
      <c r="J60" s="173">
        <f>J217</f>
        <v>0</v>
      </c>
      <c r="K60" s="170"/>
      <c r="L60" s="17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9"/>
      <c r="C61" s="170"/>
      <c r="D61" s="171" t="s">
        <v>98</v>
      </c>
      <c r="E61" s="172"/>
      <c r="F61" s="172"/>
      <c r="G61" s="172"/>
      <c r="H61" s="172"/>
      <c r="I61" s="172"/>
      <c r="J61" s="173">
        <f>J246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3"/>
      <c r="C62" s="164"/>
      <c r="D62" s="165" t="s">
        <v>99</v>
      </c>
      <c r="E62" s="166"/>
      <c r="F62" s="166"/>
      <c r="G62" s="166"/>
      <c r="H62" s="166"/>
      <c r="I62" s="166"/>
      <c r="J62" s="167">
        <f>J253</f>
        <v>0</v>
      </c>
      <c r="K62" s="164"/>
      <c r="L62" s="16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9"/>
      <c r="C63" s="170"/>
      <c r="D63" s="171" t="s">
        <v>100</v>
      </c>
      <c r="E63" s="172"/>
      <c r="F63" s="172"/>
      <c r="G63" s="172"/>
      <c r="H63" s="172"/>
      <c r="I63" s="172"/>
      <c r="J63" s="173">
        <f>J254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101</v>
      </c>
      <c r="E64" s="172"/>
      <c r="F64" s="172"/>
      <c r="G64" s="172"/>
      <c r="H64" s="172"/>
      <c r="I64" s="172"/>
      <c r="J64" s="173">
        <f>J296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9"/>
      <c r="C65" s="170"/>
      <c r="D65" s="171" t="s">
        <v>102</v>
      </c>
      <c r="E65" s="172"/>
      <c r="F65" s="172"/>
      <c r="G65" s="172"/>
      <c r="H65" s="172"/>
      <c r="I65" s="172"/>
      <c r="J65" s="173">
        <f>J393</f>
        <v>0</v>
      </c>
      <c r="K65" s="170"/>
      <c r="L65" s="17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9"/>
      <c r="C66" s="170"/>
      <c r="D66" s="171" t="s">
        <v>103</v>
      </c>
      <c r="E66" s="172"/>
      <c r="F66" s="172"/>
      <c r="G66" s="172"/>
      <c r="H66" s="172"/>
      <c r="I66" s="172"/>
      <c r="J66" s="173">
        <f>J492</f>
        <v>0</v>
      </c>
      <c r="K66" s="170"/>
      <c r="L66" s="17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9"/>
      <c r="C67" s="170"/>
      <c r="D67" s="171" t="s">
        <v>104</v>
      </c>
      <c r="E67" s="172"/>
      <c r="F67" s="172"/>
      <c r="G67" s="172"/>
      <c r="H67" s="172"/>
      <c r="I67" s="172"/>
      <c r="J67" s="173">
        <f>J513</f>
        <v>0</v>
      </c>
      <c r="K67" s="170"/>
      <c r="L67" s="17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9"/>
      <c r="C68" s="170"/>
      <c r="D68" s="171" t="s">
        <v>105</v>
      </c>
      <c r="E68" s="172"/>
      <c r="F68" s="172"/>
      <c r="G68" s="172"/>
      <c r="H68" s="172"/>
      <c r="I68" s="172"/>
      <c r="J68" s="173">
        <f>J536</f>
        <v>0</v>
      </c>
      <c r="K68" s="170"/>
      <c r="L68" s="17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9"/>
      <c r="C69" s="170"/>
      <c r="D69" s="171" t="s">
        <v>106</v>
      </c>
      <c r="E69" s="172"/>
      <c r="F69" s="172"/>
      <c r="G69" s="172"/>
      <c r="H69" s="172"/>
      <c r="I69" s="172"/>
      <c r="J69" s="173">
        <f>J547</f>
        <v>0</v>
      </c>
      <c r="K69" s="170"/>
      <c r="L69" s="17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9"/>
      <c r="C70" s="170"/>
      <c r="D70" s="171" t="s">
        <v>107</v>
      </c>
      <c r="E70" s="172"/>
      <c r="F70" s="172"/>
      <c r="G70" s="172"/>
      <c r="H70" s="172"/>
      <c r="I70" s="172"/>
      <c r="J70" s="173">
        <f>J577</f>
        <v>0</v>
      </c>
      <c r="K70" s="170"/>
      <c r="L70" s="17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9"/>
      <c r="C71" s="170"/>
      <c r="D71" s="171" t="s">
        <v>108</v>
      </c>
      <c r="E71" s="172"/>
      <c r="F71" s="172"/>
      <c r="G71" s="172"/>
      <c r="H71" s="172"/>
      <c r="I71" s="172"/>
      <c r="J71" s="173">
        <f>J582</f>
        <v>0</v>
      </c>
      <c r="K71" s="170"/>
      <c r="L71" s="17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9"/>
      <c r="C72" s="170"/>
      <c r="D72" s="171" t="s">
        <v>109</v>
      </c>
      <c r="E72" s="172"/>
      <c r="F72" s="172"/>
      <c r="G72" s="172"/>
      <c r="H72" s="172"/>
      <c r="I72" s="172"/>
      <c r="J72" s="173">
        <f>J588</f>
        <v>0</v>
      </c>
      <c r="K72" s="170"/>
      <c r="L72" s="17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9"/>
      <c r="C73" s="170"/>
      <c r="D73" s="171" t="s">
        <v>110</v>
      </c>
      <c r="E73" s="172"/>
      <c r="F73" s="172"/>
      <c r="G73" s="172"/>
      <c r="H73" s="172"/>
      <c r="I73" s="172"/>
      <c r="J73" s="173">
        <f>J598</f>
        <v>0</v>
      </c>
      <c r="K73" s="170"/>
      <c r="L73" s="17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63"/>
      <c r="C74" s="164"/>
      <c r="D74" s="165" t="s">
        <v>111</v>
      </c>
      <c r="E74" s="166"/>
      <c r="F74" s="166"/>
      <c r="G74" s="166"/>
      <c r="H74" s="166"/>
      <c r="I74" s="166"/>
      <c r="J74" s="167">
        <f>J628</f>
        <v>0</v>
      </c>
      <c r="K74" s="164"/>
      <c r="L74" s="168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69"/>
      <c r="C75" s="170"/>
      <c r="D75" s="171" t="s">
        <v>112</v>
      </c>
      <c r="E75" s="172"/>
      <c r="F75" s="172"/>
      <c r="G75" s="172"/>
      <c r="H75" s="172"/>
      <c r="I75" s="172"/>
      <c r="J75" s="173">
        <f>J629</f>
        <v>0</v>
      </c>
      <c r="K75" s="170"/>
      <c r="L75" s="17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69"/>
      <c r="C76" s="170"/>
      <c r="D76" s="171" t="s">
        <v>113</v>
      </c>
      <c r="E76" s="172"/>
      <c r="F76" s="172"/>
      <c r="G76" s="172"/>
      <c r="H76" s="172"/>
      <c r="I76" s="172"/>
      <c r="J76" s="173">
        <f>J632</f>
        <v>0</v>
      </c>
      <c r="K76" s="170"/>
      <c r="L76" s="17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69"/>
      <c r="C77" s="170"/>
      <c r="D77" s="171" t="s">
        <v>114</v>
      </c>
      <c r="E77" s="172"/>
      <c r="F77" s="172"/>
      <c r="G77" s="172"/>
      <c r="H77" s="172"/>
      <c r="I77" s="172"/>
      <c r="J77" s="173">
        <f>J637</f>
        <v>0</v>
      </c>
      <c r="K77" s="170"/>
      <c r="L77" s="17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69"/>
      <c r="C78" s="170"/>
      <c r="D78" s="171" t="s">
        <v>115</v>
      </c>
      <c r="E78" s="172"/>
      <c r="F78" s="172"/>
      <c r="G78" s="172"/>
      <c r="H78" s="172"/>
      <c r="I78" s="172"/>
      <c r="J78" s="173">
        <f>J642</f>
        <v>0</v>
      </c>
      <c r="K78" s="170"/>
      <c r="L78" s="17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3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4" spans="1:31" s="2" customFormat="1" ht="6.95" customHeight="1">
      <c r="A84" s="41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13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24.95" customHeight="1">
      <c r="A85" s="41"/>
      <c r="B85" s="42"/>
      <c r="C85" s="25" t="s">
        <v>116</v>
      </c>
      <c r="D85" s="43"/>
      <c r="E85" s="43"/>
      <c r="F85" s="43"/>
      <c r="G85" s="43"/>
      <c r="H85" s="43"/>
      <c r="I85" s="43"/>
      <c r="J85" s="43"/>
      <c r="K85" s="43"/>
      <c r="L85" s="13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2" customHeight="1">
      <c r="A87" s="41"/>
      <c r="B87" s="42"/>
      <c r="C87" s="34" t="s">
        <v>16</v>
      </c>
      <c r="D87" s="43"/>
      <c r="E87" s="43"/>
      <c r="F87" s="43"/>
      <c r="G87" s="43"/>
      <c r="H87" s="43"/>
      <c r="I87" s="43"/>
      <c r="J87" s="43"/>
      <c r="K87" s="43"/>
      <c r="L87" s="13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6.5" customHeight="1">
      <c r="A88" s="41"/>
      <c r="B88" s="42"/>
      <c r="C88" s="43"/>
      <c r="D88" s="43"/>
      <c r="E88" s="72" t="str">
        <f>E7</f>
        <v>ZŠ Běžecká - oprava střechy vestibulu</v>
      </c>
      <c r="F88" s="43"/>
      <c r="G88" s="43"/>
      <c r="H88" s="43"/>
      <c r="I88" s="43"/>
      <c r="J88" s="43"/>
      <c r="K88" s="43"/>
      <c r="L88" s="13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6.95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3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4" t="s">
        <v>22</v>
      </c>
      <c r="D90" s="43"/>
      <c r="E90" s="43"/>
      <c r="F90" s="29" t="str">
        <f>F10</f>
        <v>Běžecká 2055, 356 01 Sokolov</v>
      </c>
      <c r="G90" s="43"/>
      <c r="H90" s="43"/>
      <c r="I90" s="34" t="s">
        <v>24</v>
      </c>
      <c r="J90" s="75" t="str">
        <f>IF(J10="","",J10)</f>
        <v>16. 2. 2024</v>
      </c>
      <c r="K90" s="43"/>
      <c r="L90" s="13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6.95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13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40.05" customHeight="1">
      <c r="A92" s="41"/>
      <c r="B92" s="42"/>
      <c r="C92" s="34" t="s">
        <v>30</v>
      </c>
      <c r="D92" s="43"/>
      <c r="E92" s="43"/>
      <c r="F92" s="29" t="str">
        <f>E13</f>
        <v xml:space="preserve">Město Sokolov,  Rokycanova 1929, 35601 Sokolov</v>
      </c>
      <c r="G92" s="43"/>
      <c r="H92" s="43"/>
      <c r="I92" s="34" t="s">
        <v>38</v>
      </c>
      <c r="J92" s="39" t="str">
        <f>E19</f>
        <v>Ing. Milan Snopek, Švabinského 1729, 35601 Sokolov</v>
      </c>
      <c r="K92" s="43"/>
      <c r="L92" s="13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40.05" customHeight="1">
      <c r="A93" s="41"/>
      <c r="B93" s="42"/>
      <c r="C93" s="34" t="s">
        <v>36</v>
      </c>
      <c r="D93" s="43"/>
      <c r="E93" s="43"/>
      <c r="F93" s="29" t="str">
        <f>IF(E16="","",E16)</f>
        <v>Vyplň údaj</v>
      </c>
      <c r="G93" s="43"/>
      <c r="H93" s="43"/>
      <c r="I93" s="34" t="s">
        <v>43</v>
      </c>
      <c r="J93" s="39" t="str">
        <f>E22</f>
        <v>Ing. Milan Snopek, Švabinského 1729, 35601 Sokolov</v>
      </c>
      <c r="K93" s="43"/>
      <c r="L93" s="13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0.3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13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11" customFormat="1" ht="29.25" customHeight="1">
      <c r="A95" s="175"/>
      <c r="B95" s="176"/>
      <c r="C95" s="177" t="s">
        <v>117</v>
      </c>
      <c r="D95" s="178" t="s">
        <v>65</v>
      </c>
      <c r="E95" s="178" t="s">
        <v>61</v>
      </c>
      <c r="F95" s="178" t="s">
        <v>62</v>
      </c>
      <c r="G95" s="178" t="s">
        <v>118</v>
      </c>
      <c r="H95" s="178" t="s">
        <v>119</v>
      </c>
      <c r="I95" s="178" t="s">
        <v>120</v>
      </c>
      <c r="J95" s="178" t="s">
        <v>91</v>
      </c>
      <c r="K95" s="179" t="s">
        <v>121</v>
      </c>
      <c r="L95" s="180"/>
      <c r="M95" s="95" t="s">
        <v>41</v>
      </c>
      <c r="N95" s="96" t="s">
        <v>50</v>
      </c>
      <c r="O95" s="96" t="s">
        <v>122</v>
      </c>
      <c r="P95" s="96" t="s">
        <v>123</v>
      </c>
      <c r="Q95" s="96" t="s">
        <v>124</v>
      </c>
      <c r="R95" s="96" t="s">
        <v>125</v>
      </c>
      <c r="S95" s="96" t="s">
        <v>126</v>
      </c>
      <c r="T95" s="97" t="s">
        <v>127</v>
      </c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</row>
    <row r="96" spans="1:63" s="2" customFormat="1" ht="22.8" customHeight="1">
      <c r="A96" s="41"/>
      <c r="B96" s="42"/>
      <c r="C96" s="102" t="s">
        <v>128</v>
      </c>
      <c r="D96" s="43"/>
      <c r="E96" s="43"/>
      <c r="F96" s="43"/>
      <c r="G96" s="43"/>
      <c r="H96" s="43"/>
      <c r="I96" s="43"/>
      <c r="J96" s="181">
        <f>BK96</f>
        <v>0</v>
      </c>
      <c r="K96" s="43"/>
      <c r="L96" s="47"/>
      <c r="M96" s="98"/>
      <c r="N96" s="182"/>
      <c r="O96" s="99"/>
      <c r="P96" s="183">
        <f>P97+P253+P628</f>
        <v>0</v>
      </c>
      <c r="Q96" s="99"/>
      <c r="R96" s="183">
        <f>R97+R253+R628</f>
        <v>10.995571889999999</v>
      </c>
      <c r="S96" s="99"/>
      <c r="T96" s="184">
        <f>T97+T253+T628</f>
        <v>33.15722885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79</v>
      </c>
      <c r="AU96" s="19" t="s">
        <v>92</v>
      </c>
      <c r="BK96" s="185">
        <f>BK97+BK253+BK628</f>
        <v>0</v>
      </c>
    </row>
    <row r="97" spans="1:63" s="12" customFormat="1" ht="25.9" customHeight="1">
      <c r="A97" s="12"/>
      <c r="B97" s="186"/>
      <c r="C97" s="187"/>
      <c r="D97" s="188" t="s">
        <v>79</v>
      </c>
      <c r="E97" s="189" t="s">
        <v>129</v>
      </c>
      <c r="F97" s="189" t="s">
        <v>130</v>
      </c>
      <c r="G97" s="187"/>
      <c r="H97" s="187"/>
      <c r="I97" s="190"/>
      <c r="J97" s="191">
        <f>BK97</f>
        <v>0</v>
      </c>
      <c r="K97" s="187"/>
      <c r="L97" s="192"/>
      <c r="M97" s="193"/>
      <c r="N97" s="194"/>
      <c r="O97" s="194"/>
      <c r="P97" s="195">
        <f>P98+P106+P163+P217+P246</f>
        <v>0</v>
      </c>
      <c r="Q97" s="194"/>
      <c r="R97" s="195">
        <f>R98+R106+R163+R217+R246</f>
        <v>6.891872739999998</v>
      </c>
      <c r="S97" s="194"/>
      <c r="T97" s="196">
        <f>T98+T106+T163+T217+T246</f>
        <v>19.632240000000003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7" t="s">
        <v>85</v>
      </c>
      <c r="AT97" s="198" t="s">
        <v>79</v>
      </c>
      <c r="AU97" s="198" t="s">
        <v>80</v>
      </c>
      <c r="AY97" s="197" t="s">
        <v>131</v>
      </c>
      <c r="BK97" s="199">
        <f>BK98+BK106+BK163+BK217+BK246</f>
        <v>0</v>
      </c>
    </row>
    <row r="98" spans="1:63" s="12" customFormat="1" ht="22.8" customHeight="1">
      <c r="A98" s="12"/>
      <c r="B98" s="186"/>
      <c r="C98" s="187"/>
      <c r="D98" s="188" t="s">
        <v>79</v>
      </c>
      <c r="E98" s="200" t="s">
        <v>132</v>
      </c>
      <c r="F98" s="200" t="s">
        <v>133</v>
      </c>
      <c r="G98" s="187"/>
      <c r="H98" s="187"/>
      <c r="I98" s="190"/>
      <c r="J98" s="201">
        <f>BK98</f>
        <v>0</v>
      </c>
      <c r="K98" s="187"/>
      <c r="L98" s="192"/>
      <c r="M98" s="193"/>
      <c r="N98" s="194"/>
      <c r="O98" s="194"/>
      <c r="P98" s="195">
        <f>SUM(P99:P105)</f>
        <v>0</v>
      </c>
      <c r="Q98" s="194"/>
      <c r="R98" s="195">
        <f>SUM(R99:R105)</f>
        <v>0.42808</v>
      </c>
      <c r="S98" s="194"/>
      <c r="T98" s="196">
        <f>SUM(T99:T105)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97" t="s">
        <v>85</v>
      </c>
      <c r="AT98" s="198" t="s">
        <v>79</v>
      </c>
      <c r="AU98" s="198" t="s">
        <v>85</v>
      </c>
      <c r="AY98" s="197" t="s">
        <v>131</v>
      </c>
      <c r="BK98" s="199">
        <f>SUM(BK99:BK105)</f>
        <v>0</v>
      </c>
    </row>
    <row r="99" spans="1:65" s="2" customFormat="1" ht="37.8" customHeight="1">
      <c r="A99" s="41"/>
      <c r="B99" s="42"/>
      <c r="C99" s="202" t="s">
        <v>85</v>
      </c>
      <c r="D99" s="202" t="s">
        <v>134</v>
      </c>
      <c r="E99" s="203" t="s">
        <v>135</v>
      </c>
      <c r="F99" s="204" t="s">
        <v>136</v>
      </c>
      <c r="G99" s="205" t="s">
        <v>137</v>
      </c>
      <c r="H99" s="206">
        <v>8</v>
      </c>
      <c r="I99" s="207"/>
      <c r="J99" s="208">
        <f>ROUND(I99*H99,2)</f>
        <v>0</v>
      </c>
      <c r="K99" s="204" t="s">
        <v>138</v>
      </c>
      <c r="L99" s="47"/>
      <c r="M99" s="209" t="s">
        <v>41</v>
      </c>
      <c r="N99" s="210" t="s">
        <v>51</v>
      </c>
      <c r="O99" s="87"/>
      <c r="P99" s="211">
        <f>O99*H99</f>
        <v>0</v>
      </c>
      <c r="Q99" s="211">
        <v>0.05351</v>
      </c>
      <c r="R99" s="211">
        <f>Q99*H99</f>
        <v>0.42808</v>
      </c>
      <c r="S99" s="211">
        <v>0</v>
      </c>
      <c r="T99" s="212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3" t="s">
        <v>132</v>
      </c>
      <c r="AT99" s="213" t="s">
        <v>134</v>
      </c>
      <c r="AU99" s="213" t="s">
        <v>87</v>
      </c>
      <c r="AY99" s="19" t="s">
        <v>131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19" t="s">
        <v>85</v>
      </c>
      <c r="BK99" s="214">
        <f>ROUND(I99*H99,2)</f>
        <v>0</v>
      </c>
      <c r="BL99" s="19" t="s">
        <v>132</v>
      </c>
      <c r="BM99" s="213" t="s">
        <v>139</v>
      </c>
    </row>
    <row r="100" spans="1:47" s="2" customFormat="1" ht="12">
      <c r="A100" s="41"/>
      <c r="B100" s="42"/>
      <c r="C100" s="43"/>
      <c r="D100" s="215" t="s">
        <v>140</v>
      </c>
      <c r="E100" s="43"/>
      <c r="F100" s="216" t="s">
        <v>141</v>
      </c>
      <c r="G100" s="43"/>
      <c r="H100" s="43"/>
      <c r="I100" s="217"/>
      <c r="J100" s="43"/>
      <c r="K100" s="43"/>
      <c r="L100" s="47"/>
      <c r="M100" s="218"/>
      <c r="N100" s="219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140</v>
      </c>
      <c r="AU100" s="19" t="s">
        <v>87</v>
      </c>
    </row>
    <row r="101" spans="1:51" s="13" customFormat="1" ht="12">
      <c r="A101" s="13"/>
      <c r="B101" s="220"/>
      <c r="C101" s="221"/>
      <c r="D101" s="222" t="s">
        <v>142</v>
      </c>
      <c r="E101" s="223" t="s">
        <v>41</v>
      </c>
      <c r="F101" s="224" t="s">
        <v>143</v>
      </c>
      <c r="G101" s="221"/>
      <c r="H101" s="223" t="s">
        <v>41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0" t="s">
        <v>142</v>
      </c>
      <c r="AU101" s="230" t="s">
        <v>87</v>
      </c>
      <c r="AV101" s="13" t="s">
        <v>85</v>
      </c>
      <c r="AW101" s="13" t="s">
        <v>42</v>
      </c>
      <c r="AX101" s="13" t="s">
        <v>80</v>
      </c>
      <c r="AY101" s="230" t="s">
        <v>131</v>
      </c>
    </row>
    <row r="102" spans="1:51" s="14" customFormat="1" ht="12">
      <c r="A102" s="14"/>
      <c r="B102" s="231"/>
      <c r="C102" s="232"/>
      <c r="D102" s="222" t="s">
        <v>142</v>
      </c>
      <c r="E102" s="233" t="s">
        <v>41</v>
      </c>
      <c r="F102" s="234" t="s">
        <v>144</v>
      </c>
      <c r="G102" s="232"/>
      <c r="H102" s="235">
        <v>7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1" t="s">
        <v>142</v>
      </c>
      <c r="AU102" s="241" t="s">
        <v>87</v>
      </c>
      <c r="AV102" s="14" t="s">
        <v>87</v>
      </c>
      <c r="AW102" s="14" t="s">
        <v>42</v>
      </c>
      <c r="AX102" s="14" t="s">
        <v>80</v>
      </c>
      <c r="AY102" s="241" t="s">
        <v>131</v>
      </c>
    </row>
    <row r="103" spans="1:51" s="13" customFormat="1" ht="12">
      <c r="A103" s="13"/>
      <c r="B103" s="220"/>
      <c r="C103" s="221"/>
      <c r="D103" s="222" t="s">
        <v>142</v>
      </c>
      <c r="E103" s="223" t="s">
        <v>41</v>
      </c>
      <c r="F103" s="224" t="s">
        <v>145</v>
      </c>
      <c r="G103" s="221"/>
      <c r="H103" s="223" t="s">
        <v>41</v>
      </c>
      <c r="I103" s="225"/>
      <c r="J103" s="221"/>
      <c r="K103" s="221"/>
      <c r="L103" s="226"/>
      <c r="M103" s="227"/>
      <c r="N103" s="228"/>
      <c r="O103" s="228"/>
      <c r="P103" s="228"/>
      <c r="Q103" s="228"/>
      <c r="R103" s="228"/>
      <c r="S103" s="228"/>
      <c r="T103" s="22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0" t="s">
        <v>142</v>
      </c>
      <c r="AU103" s="230" t="s">
        <v>87</v>
      </c>
      <c r="AV103" s="13" t="s">
        <v>85</v>
      </c>
      <c r="AW103" s="13" t="s">
        <v>42</v>
      </c>
      <c r="AX103" s="13" t="s">
        <v>80</v>
      </c>
      <c r="AY103" s="230" t="s">
        <v>131</v>
      </c>
    </row>
    <row r="104" spans="1:51" s="14" customFormat="1" ht="12">
      <c r="A104" s="14"/>
      <c r="B104" s="231"/>
      <c r="C104" s="232"/>
      <c r="D104" s="222" t="s">
        <v>142</v>
      </c>
      <c r="E104" s="233" t="s">
        <v>41</v>
      </c>
      <c r="F104" s="234" t="s">
        <v>85</v>
      </c>
      <c r="G104" s="232"/>
      <c r="H104" s="235">
        <v>1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1" t="s">
        <v>142</v>
      </c>
      <c r="AU104" s="241" t="s">
        <v>87</v>
      </c>
      <c r="AV104" s="14" t="s">
        <v>87</v>
      </c>
      <c r="AW104" s="14" t="s">
        <v>42</v>
      </c>
      <c r="AX104" s="14" t="s">
        <v>80</v>
      </c>
      <c r="AY104" s="241" t="s">
        <v>131</v>
      </c>
    </row>
    <row r="105" spans="1:51" s="15" customFormat="1" ht="12">
      <c r="A105" s="15"/>
      <c r="B105" s="242"/>
      <c r="C105" s="243"/>
      <c r="D105" s="222" t="s">
        <v>142</v>
      </c>
      <c r="E105" s="244" t="s">
        <v>41</v>
      </c>
      <c r="F105" s="245" t="s">
        <v>146</v>
      </c>
      <c r="G105" s="243"/>
      <c r="H105" s="246">
        <v>8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2" t="s">
        <v>142</v>
      </c>
      <c r="AU105" s="252" t="s">
        <v>87</v>
      </c>
      <c r="AV105" s="15" t="s">
        <v>132</v>
      </c>
      <c r="AW105" s="15" t="s">
        <v>42</v>
      </c>
      <c r="AX105" s="15" t="s">
        <v>85</v>
      </c>
      <c r="AY105" s="252" t="s">
        <v>131</v>
      </c>
    </row>
    <row r="106" spans="1:63" s="12" customFormat="1" ht="22.8" customHeight="1">
      <c r="A106" s="12"/>
      <c r="B106" s="186"/>
      <c r="C106" s="187"/>
      <c r="D106" s="188" t="s">
        <v>79</v>
      </c>
      <c r="E106" s="200" t="s">
        <v>147</v>
      </c>
      <c r="F106" s="200" t="s">
        <v>148</v>
      </c>
      <c r="G106" s="187"/>
      <c r="H106" s="187"/>
      <c r="I106" s="190"/>
      <c r="J106" s="201">
        <f>BK106</f>
        <v>0</v>
      </c>
      <c r="K106" s="187"/>
      <c r="L106" s="192"/>
      <c r="M106" s="193"/>
      <c r="N106" s="194"/>
      <c r="O106" s="194"/>
      <c r="P106" s="195">
        <f>SUM(P107:P162)</f>
        <v>0</v>
      </c>
      <c r="Q106" s="194"/>
      <c r="R106" s="195">
        <f>SUM(R107:R162)</f>
        <v>6.446764739999999</v>
      </c>
      <c r="S106" s="194"/>
      <c r="T106" s="196">
        <f>SUM(T107:T162)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97" t="s">
        <v>85</v>
      </c>
      <c r="AT106" s="198" t="s">
        <v>79</v>
      </c>
      <c r="AU106" s="198" t="s">
        <v>85</v>
      </c>
      <c r="AY106" s="197" t="s">
        <v>131</v>
      </c>
      <c r="BK106" s="199">
        <f>SUM(BK107:BK162)</f>
        <v>0</v>
      </c>
    </row>
    <row r="107" spans="1:65" s="2" customFormat="1" ht="37.8" customHeight="1">
      <c r="A107" s="41"/>
      <c r="B107" s="42"/>
      <c r="C107" s="202" t="s">
        <v>87</v>
      </c>
      <c r="D107" s="202" t="s">
        <v>134</v>
      </c>
      <c r="E107" s="203" t="s">
        <v>149</v>
      </c>
      <c r="F107" s="204" t="s">
        <v>150</v>
      </c>
      <c r="G107" s="205" t="s">
        <v>151</v>
      </c>
      <c r="H107" s="206">
        <v>33</v>
      </c>
      <c r="I107" s="207"/>
      <c r="J107" s="208">
        <f>ROUND(I107*H107,2)</f>
        <v>0</v>
      </c>
      <c r="K107" s="204" t="s">
        <v>138</v>
      </c>
      <c r="L107" s="47"/>
      <c r="M107" s="209" t="s">
        <v>41</v>
      </c>
      <c r="N107" s="210" t="s">
        <v>51</v>
      </c>
      <c r="O107" s="87"/>
      <c r="P107" s="211">
        <f>O107*H107</f>
        <v>0</v>
      </c>
      <c r="Q107" s="211">
        <v>0.0021</v>
      </c>
      <c r="R107" s="211">
        <f>Q107*H107</f>
        <v>0.0693</v>
      </c>
      <c r="S107" s="211">
        <v>0</v>
      </c>
      <c r="T107" s="212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3" t="s">
        <v>132</v>
      </c>
      <c r="AT107" s="213" t="s">
        <v>134</v>
      </c>
      <c r="AU107" s="213" t="s">
        <v>87</v>
      </c>
      <c r="AY107" s="19" t="s">
        <v>131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9" t="s">
        <v>85</v>
      </c>
      <c r="BK107" s="214">
        <f>ROUND(I107*H107,2)</f>
        <v>0</v>
      </c>
      <c r="BL107" s="19" t="s">
        <v>132</v>
      </c>
      <c r="BM107" s="213" t="s">
        <v>152</v>
      </c>
    </row>
    <row r="108" spans="1:47" s="2" customFormat="1" ht="12">
      <c r="A108" s="41"/>
      <c r="B108" s="42"/>
      <c r="C108" s="43"/>
      <c r="D108" s="215" t="s">
        <v>140</v>
      </c>
      <c r="E108" s="43"/>
      <c r="F108" s="216" t="s">
        <v>153</v>
      </c>
      <c r="G108" s="43"/>
      <c r="H108" s="43"/>
      <c r="I108" s="217"/>
      <c r="J108" s="43"/>
      <c r="K108" s="43"/>
      <c r="L108" s="47"/>
      <c r="M108" s="218"/>
      <c r="N108" s="219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140</v>
      </c>
      <c r="AU108" s="19" t="s">
        <v>87</v>
      </c>
    </row>
    <row r="109" spans="1:65" s="2" customFormat="1" ht="16.5" customHeight="1">
      <c r="A109" s="41"/>
      <c r="B109" s="42"/>
      <c r="C109" s="202" t="s">
        <v>154</v>
      </c>
      <c r="D109" s="202" t="s">
        <v>134</v>
      </c>
      <c r="E109" s="203" t="s">
        <v>155</v>
      </c>
      <c r="F109" s="204" t="s">
        <v>156</v>
      </c>
      <c r="G109" s="205" t="s">
        <v>151</v>
      </c>
      <c r="H109" s="206">
        <v>66</v>
      </c>
      <c r="I109" s="207"/>
      <c r="J109" s="208">
        <f>ROUND(I109*H109,2)</f>
        <v>0</v>
      </c>
      <c r="K109" s="204" t="s">
        <v>138</v>
      </c>
      <c r="L109" s="47"/>
      <c r="M109" s="209" t="s">
        <v>41</v>
      </c>
      <c r="N109" s="210" t="s">
        <v>51</v>
      </c>
      <c r="O109" s="87"/>
      <c r="P109" s="211">
        <f>O109*H109</f>
        <v>0</v>
      </c>
      <c r="Q109" s="211">
        <v>0.00026</v>
      </c>
      <c r="R109" s="211">
        <f>Q109*H109</f>
        <v>0.017159999999999998</v>
      </c>
      <c r="S109" s="211">
        <v>0</v>
      </c>
      <c r="T109" s="212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3" t="s">
        <v>132</v>
      </c>
      <c r="AT109" s="213" t="s">
        <v>134</v>
      </c>
      <c r="AU109" s="213" t="s">
        <v>87</v>
      </c>
      <c r="AY109" s="19" t="s">
        <v>131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9" t="s">
        <v>85</v>
      </c>
      <c r="BK109" s="214">
        <f>ROUND(I109*H109,2)</f>
        <v>0</v>
      </c>
      <c r="BL109" s="19" t="s">
        <v>132</v>
      </c>
      <c r="BM109" s="213" t="s">
        <v>157</v>
      </c>
    </row>
    <row r="110" spans="1:47" s="2" customFormat="1" ht="12">
      <c r="A110" s="41"/>
      <c r="B110" s="42"/>
      <c r="C110" s="43"/>
      <c r="D110" s="215" t="s">
        <v>140</v>
      </c>
      <c r="E110" s="43"/>
      <c r="F110" s="216" t="s">
        <v>158</v>
      </c>
      <c r="G110" s="43"/>
      <c r="H110" s="43"/>
      <c r="I110" s="217"/>
      <c r="J110" s="43"/>
      <c r="K110" s="43"/>
      <c r="L110" s="47"/>
      <c r="M110" s="218"/>
      <c r="N110" s="219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140</v>
      </c>
      <c r="AU110" s="19" t="s">
        <v>87</v>
      </c>
    </row>
    <row r="111" spans="1:51" s="13" customFormat="1" ht="12">
      <c r="A111" s="13"/>
      <c r="B111" s="220"/>
      <c r="C111" s="221"/>
      <c r="D111" s="222" t="s">
        <v>142</v>
      </c>
      <c r="E111" s="223" t="s">
        <v>41</v>
      </c>
      <c r="F111" s="224" t="s">
        <v>159</v>
      </c>
      <c r="G111" s="221"/>
      <c r="H111" s="223" t="s">
        <v>41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142</v>
      </c>
      <c r="AU111" s="230" t="s">
        <v>87</v>
      </c>
      <c r="AV111" s="13" t="s">
        <v>85</v>
      </c>
      <c r="AW111" s="13" t="s">
        <v>42</v>
      </c>
      <c r="AX111" s="13" t="s">
        <v>80</v>
      </c>
      <c r="AY111" s="230" t="s">
        <v>131</v>
      </c>
    </row>
    <row r="112" spans="1:51" s="14" customFormat="1" ht="12">
      <c r="A112" s="14"/>
      <c r="B112" s="231"/>
      <c r="C112" s="232"/>
      <c r="D112" s="222" t="s">
        <v>142</v>
      </c>
      <c r="E112" s="233" t="s">
        <v>41</v>
      </c>
      <c r="F112" s="234" t="s">
        <v>160</v>
      </c>
      <c r="G112" s="232"/>
      <c r="H112" s="235">
        <v>66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1" t="s">
        <v>142</v>
      </c>
      <c r="AU112" s="241" t="s">
        <v>87</v>
      </c>
      <c r="AV112" s="14" t="s">
        <v>87</v>
      </c>
      <c r="AW112" s="14" t="s">
        <v>42</v>
      </c>
      <c r="AX112" s="14" t="s">
        <v>80</v>
      </c>
      <c r="AY112" s="241" t="s">
        <v>131</v>
      </c>
    </row>
    <row r="113" spans="1:51" s="15" customFormat="1" ht="12">
      <c r="A113" s="15"/>
      <c r="B113" s="242"/>
      <c r="C113" s="243"/>
      <c r="D113" s="222" t="s">
        <v>142</v>
      </c>
      <c r="E113" s="244" t="s">
        <v>41</v>
      </c>
      <c r="F113" s="245" t="s">
        <v>146</v>
      </c>
      <c r="G113" s="243"/>
      <c r="H113" s="246">
        <v>66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2" t="s">
        <v>142</v>
      </c>
      <c r="AU113" s="252" t="s">
        <v>87</v>
      </c>
      <c r="AV113" s="15" t="s">
        <v>132</v>
      </c>
      <c r="AW113" s="15" t="s">
        <v>42</v>
      </c>
      <c r="AX113" s="15" t="s">
        <v>85</v>
      </c>
      <c r="AY113" s="252" t="s">
        <v>131</v>
      </c>
    </row>
    <row r="114" spans="1:65" s="2" customFormat="1" ht="16.5" customHeight="1">
      <c r="A114" s="41"/>
      <c r="B114" s="42"/>
      <c r="C114" s="202" t="s">
        <v>132</v>
      </c>
      <c r="D114" s="202" t="s">
        <v>134</v>
      </c>
      <c r="E114" s="203" t="s">
        <v>161</v>
      </c>
      <c r="F114" s="204" t="s">
        <v>162</v>
      </c>
      <c r="G114" s="205" t="s">
        <v>151</v>
      </c>
      <c r="H114" s="206">
        <v>1.147</v>
      </c>
      <c r="I114" s="207"/>
      <c r="J114" s="208">
        <f>ROUND(I114*H114,2)</f>
        <v>0</v>
      </c>
      <c r="K114" s="204" t="s">
        <v>138</v>
      </c>
      <c r="L114" s="47"/>
      <c r="M114" s="209" t="s">
        <v>41</v>
      </c>
      <c r="N114" s="210" t="s">
        <v>51</v>
      </c>
      <c r="O114" s="87"/>
      <c r="P114" s="211">
        <f>O114*H114</f>
        <v>0</v>
      </c>
      <c r="Q114" s="211">
        <v>0.056</v>
      </c>
      <c r="R114" s="211">
        <f>Q114*H114</f>
        <v>0.064232</v>
      </c>
      <c r="S114" s="211">
        <v>0</v>
      </c>
      <c r="T114" s="212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3" t="s">
        <v>132</v>
      </c>
      <c r="AT114" s="213" t="s">
        <v>134</v>
      </c>
      <c r="AU114" s="213" t="s">
        <v>87</v>
      </c>
      <c r="AY114" s="19" t="s">
        <v>131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9" t="s">
        <v>85</v>
      </c>
      <c r="BK114" s="214">
        <f>ROUND(I114*H114,2)</f>
        <v>0</v>
      </c>
      <c r="BL114" s="19" t="s">
        <v>132</v>
      </c>
      <c r="BM114" s="213" t="s">
        <v>163</v>
      </c>
    </row>
    <row r="115" spans="1:47" s="2" customFormat="1" ht="12">
      <c r="A115" s="41"/>
      <c r="B115" s="42"/>
      <c r="C115" s="43"/>
      <c r="D115" s="215" t="s">
        <v>140</v>
      </c>
      <c r="E115" s="43"/>
      <c r="F115" s="216" t="s">
        <v>164</v>
      </c>
      <c r="G115" s="43"/>
      <c r="H115" s="43"/>
      <c r="I115" s="217"/>
      <c r="J115" s="43"/>
      <c r="K115" s="43"/>
      <c r="L115" s="47"/>
      <c r="M115" s="218"/>
      <c r="N115" s="219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140</v>
      </c>
      <c r="AU115" s="19" t="s">
        <v>87</v>
      </c>
    </row>
    <row r="116" spans="1:51" s="14" customFormat="1" ht="12">
      <c r="A116" s="14"/>
      <c r="B116" s="231"/>
      <c r="C116" s="232"/>
      <c r="D116" s="222" t="s">
        <v>142</v>
      </c>
      <c r="E116" s="233" t="s">
        <v>41</v>
      </c>
      <c r="F116" s="234" t="s">
        <v>165</v>
      </c>
      <c r="G116" s="232"/>
      <c r="H116" s="235">
        <v>0.542</v>
      </c>
      <c r="I116" s="236"/>
      <c r="J116" s="232"/>
      <c r="K116" s="232"/>
      <c r="L116" s="237"/>
      <c r="M116" s="238"/>
      <c r="N116" s="239"/>
      <c r="O116" s="239"/>
      <c r="P116" s="239"/>
      <c r="Q116" s="239"/>
      <c r="R116" s="239"/>
      <c r="S116" s="239"/>
      <c r="T116" s="24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1" t="s">
        <v>142</v>
      </c>
      <c r="AU116" s="241" t="s">
        <v>87</v>
      </c>
      <c r="AV116" s="14" t="s">
        <v>87</v>
      </c>
      <c r="AW116" s="14" t="s">
        <v>42</v>
      </c>
      <c r="AX116" s="14" t="s">
        <v>80</v>
      </c>
      <c r="AY116" s="241" t="s">
        <v>131</v>
      </c>
    </row>
    <row r="117" spans="1:51" s="14" customFormat="1" ht="12">
      <c r="A117" s="14"/>
      <c r="B117" s="231"/>
      <c r="C117" s="232"/>
      <c r="D117" s="222" t="s">
        <v>142</v>
      </c>
      <c r="E117" s="233" t="s">
        <v>41</v>
      </c>
      <c r="F117" s="234" t="s">
        <v>166</v>
      </c>
      <c r="G117" s="232"/>
      <c r="H117" s="235">
        <v>0.605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1" t="s">
        <v>142</v>
      </c>
      <c r="AU117" s="241" t="s">
        <v>87</v>
      </c>
      <c r="AV117" s="14" t="s">
        <v>87</v>
      </c>
      <c r="AW117" s="14" t="s">
        <v>42</v>
      </c>
      <c r="AX117" s="14" t="s">
        <v>80</v>
      </c>
      <c r="AY117" s="241" t="s">
        <v>131</v>
      </c>
    </row>
    <row r="118" spans="1:51" s="15" customFormat="1" ht="12">
      <c r="A118" s="15"/>
      <c r="B118" s="242"/>
      <c r="C118" s="243"/>
      <c r="D118" s="222" t="s">
        <v>142</v>
      </c>
      <c r="E118" s="244" t="s">
        <v>41</v>
      </c>
      <c r="F118" s="245" t="s">
        <v>146</v>
      </c>
      <c r="G118" s="243"/>
      <c r="H118" s="246">
        <v>1.147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2" t="s">
        <v>142</v>
      </c>
      <c r="AU118" s="252" t="s">
        <v>87</v>
      </c>
      <c r="AV118" s="15" t="s">
        <v>132</v>
      </c>
      <c r="AW118" s="15" t="s">
        <v>42</v>
      </c>
      <c r="AX118" s="15" t="s">
        <v>85</v>
      </c>
      <c r="AY118" s="252" t="s">
        <v>131</v>
      </c>
    </row>
    <row r="119" spans="1:65" s="2" customFormat="1" ht="16.5" customHeight="1">
      <c r="A119" s="41"/>
      <c r="B119" s="42"/>
      <c r="C119" s="202" t="s">
        <v>167</v>
      </c>
      <c r="D119" s="202" t="s">
        <v>134</v>
      </c>
      <c r="E119" s="203" t="s">
        <v>168</v>
      </c>
      <c r="F119" s="204" t="s">
        <v>169</v>
      </c>
      <c r="G119" s="205" t="s">
        <v>151</v>
      </c>
      <c r="H119" s="206">
        <v>33</v>
      </c>
      <c r="I119" s="207"/>
      <c r="J119" s="208">
        <f>ROUND(I119*H119,2)</f>
        <v>0</v>
      </c>
      <c r="K119" s="204" t="s">
        <v>138</v>
      </c>
      <c r="L119" s="47"/>
      <c r="M119" s="209" t="s">
        <v>41</v>
      </c>
      <c r="N119" s="210" t="s">
        <v>51</v>
      </c>
      <c r="O119" s="87"/>
      <c r="P119" s="211">
        <f>O119*H119</f>
        <v>0</v>
      </c>
      <c r="Q119" s="211">
        <v>0.004</v>
      </c>
      <c r="R119" s="211">
        <f>Q119*H119</f>
        <v>0.132</v>
      </c>
      <c r="S119" s="211">
        <v>0</v>
      </c>
      <c r="T119" s="212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3" t="s">
        <v>132</v>
      </c>
      <c r="AT119" s="213" t="s">
        <v>134</v>
      </c>
      <c r="AU119" s="213" t="s">
        <v>87</v>
      </c>
      <c r="AY119" s="19" t="s">
        <v>131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9" t="s">
        <v>85</v>
      </c>
      <c r="BK119" s="214">
        <f>ROUND(I119*H119,2)</f>
        <v>0</v>
      </c>
      <c r="BL119" s="19" t="s">
        <v>132</v>
      </c>
      <c r="BM119" s="213" t="s">
        <v>170</v>
      </c>
    </row>
    <row r="120" spans="1:47" s="2" customFormat="1" ht="12">
      <c r="A120" s="41"/>
      <c r="B120" s="42"/>
      <c r="C120" s="43"/>
      <c r="D120" s="215" t="s">
        <v>140</v>
      </c>
      <c r="E120" s="43"/>
      <c r="F120" s="216" t="s">
        <v>171</v>
      </c>
      <c r="G120" s="43"/>
      <c r="H120" s="43"/>
      <c r="I120" s="217"/>
      <c r="J120" s="43"/>
      <c r="K120" s="43"/>
      <c r="L120" s="47"/>
      <c r="M120" s="218"/>
      <c r="N120" s="219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19" t="s">
        <v>140</v>
      </c>
      <c r="AU120" s="19" t="s">
        <v>87</v>
      </c>
    </row>
    <row r="121" spans="1:65" s="2" customFormat="1" ht="16.5" customHeight="1">
      <c r="A121" s="41"/>
      <c r="B121" s="42"/>
      <c r="C121" s="202" t="s">
        <v>147</v>
      </c>
      <c r="D121" s="202" t="s">
        <v>134</v>
      </c>
      <c r="E121" s="203" t="s">
        <v>172</v>
      </c>
      <c r="F121" s="204" t="s">
        <v>173</v>
      </c>
      <c r="G121" s="205" t="s">
        <v>151</v>
      </c>
      <c r="H121" s="206">
        <v>22.178</v>
      </c>
      <c r="I121" s="207"/>
      <c r="J121" s="208">
        <f>ROUND(I121*H121,2)</f>
        <v>0</v>
      </c>
      <c r="K121" s="204" t="s">
        <v>138</v>
      </c>
      <c r="L121" s="47"/>
      <c r="M121" s="209" t="s">
        <v>41</v>
      </c>
      <c r="N121" s="210" t="s">
        <v>51</v>
      </c>
      <c r="O121" s="87"/>
      <c r="P121" s="211">
        <f>O121*H121</f>
        <v>0</v>
      </c>
      <c r="Q121" s="211">
        <v>0.00026</v>
      </c>
      <c r="R121" s="211">
        <f>Q121*H121</f>
        <v>0.0057662799999999995</v>
      </c>
      <c r="S121" s="211">
        <v>0</v>
      </c>
      <c r="T121" s="212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3" t="s">
        <v>132</v>
      </c>
      <c r="AT121" s="213" t="s">
        <v>134</v>
      </c>
      <c r="AU121" s="213" t="s">
        <v>87</v>
      </c>
      <c r="AY121" s="19" t="s">
        <v>131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9" t="s">
        <v>85</v>
      </c>
      <c r="BK121" s="214">
        <f>ROUND(I121*H121,2)</f>
        <v>0</v>
      </c>
      <c r="BL121" s="19" t="s">
        <v>132</v>
      </c>
      <c r="BM121" s="213" t="s">
        <v>174</v>
      </c>
    </row>
    <row r="122" spans="1:47" s="2" customFormat="1" ht="12">
      <c r="A122" s="41"/>
      <c r="B122" s="42"/>
      <c r="C122" s="43"/>
      <c r="D122" s="215" t="s">
        <v>140</v>
      </c>
      <c r="E122" s="43"/>
      <c r="F122" s="216" t="s">
        <v>175</v>
      </c>
      <c r="G122" s="43"/>
      <c r="H122" s="43"/>
      <c r="I122" s="217"/>
      <c r="J122" s="43"/>
      <c r="K122" s="43"/>
      <c r="L122" s="47"/>
      <c r="M122" s="218"/>
      <c r="N122" s="219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19" t="s">
        <v>140</v>
      </c>
      <c r="AU122" s="19" t="s">
        <v>87</v>
      </c>
    </row>
    <row r="123" spans="1:51" s="13" customFormat="1" ht="12">
      <c r="A123" s="13"/>
      <c r="B123" s="220"/>
      <c r="C123" s="221"/>
      <c r="D123" s="222" t="s">
        <v>142</v>
      </c>
      <c r="E123" s="223" t="s">
        <v>41</v>
      </c>
      <c r="F123" s="224" t="s">
        <v>176</v>
      </c>
      <c r="G123" s="221"/>
      <c r="H123" s="223" t="s">
        <v>41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0" t="s">
        <v>142</v>
      </c>
      <c r="AU123" s="230" t="s">
        <v>87</v>
      </c>
      <c r="AV123" s="13" t="s">
        <v>85</v>
      </c>
      <c r="AW123" s="13" t="s">
        <v>42</v>
      </c>
      <c r="AX123" s="13" t="s">
        <v>80</v>
      </c>
      <c r="AY123" s="230" t="s">
        <v>131</v>
      </c>
    </row>
    <row r="124" spans="1:51" s="14" customFormat="1" ht="12">
      <c r="A124" s="14"/>
      <c r="B124" s="231"/>
      <c r="C124" s="232"/>
      <c r="D124" s="222" t="s">
        <v>142</v>
      </c>
      <c r="E124" s="233" t="s">
        <v>41</v>
      </c>
      <c r="F124" s="234" t="s">
        <v>177</v>
      </c>
      <c r="G124" s="232"/>
      <c r="H124" s="235">
        <v>8.2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1" t="s">
        <v>142</v>
      </c>
      <c r="AU124" s="241" t="s">
        <v>87</v>
      </c>
      <c r="AV124" s="14" t="s">
        <v>87</v>
      </c>
      <c r="AW124" s="14" t="s">
        <v>42</v>
      </c>
      <c r="AX124" s="14" t="s">
        <v>80</v>
      </c>
      <c r="AY124" s="241" t="s">
        <v>131</v>
      </c>
    </row>
    <row r="125" spans="1:51" s="13" customFormat="1" ht="12">
      <c r="A125" s="13"/>
      <c r="B125" s="220"/>
      <c r="C125" s="221"/>
      <c r="D125" s="222" t="s">
        <v>142</v>
      </c>
      <c r="E125" s="223" t="s">
        <v>41</v>
      </c>
      <c r="F125" s="224" t="s">
        <v>178</v>
      </c>
      <c r="G125" s="221"/>
      <c r="H125" s="223" t="s">
        <v>41</v>
      </c>
      <c r="I125" s="225"/>
      <c r="J125" s="221"/>
      <c r="K125" s="221"/>
      <c r="L125" s="226"/>
      <c r="M125" s="227"/>
      <c r="N125" s="228"/>
      <c r="O125" s="228"/>
      <c r="P125" s="228"/>
      <c r="Q125" s="228"/>
      <c r="R125" s="228"/>
      <c r="S125" s="228"/>
      <c r="T125" s="22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0" t="s">
        <v>142</v>
      </c>
      <c r="AU125" s="230" t="s">
        <v>87</v>
      </c>
      <c r="AV125" s="13" t="s">
        <v>85</v>
      </c>
      <c r="AW125" s="13" t="s">
        <v>42</v>
      </c>
      <c r="AX125" s="13" t="s">
        <v>80</v>
      </c>
      <c r="AY125" s="230" t="s">
        <v>131</v>
      </c>
    </row>
    <row r="126" spans="1:51" s="14" customFormat="1" ht="12">
      <c r="A126" s="14"/>
      <c r="B126" s="231"/>
      <c r="C126" s="232"/>
      <c r="D126" s="222" t="s">
        <v>142</v>
      </c>
      <c r="E126" s="233" t="s">
        <v>41</v>
      </c>
      <c r="F126" s="234" t="s">
        <v>179</v>
      </c>
      <c r="G126" s="232"/>
      <c r="H126" s="235">
        <v>2.889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1" t="s">
        <v>142</v>
      </c>
      <c r="AU126" s="241" t="s">
        <v>87</v>
      </c>
      <c r="AV126" s="14" t="s">
        <v>87</v>
      </c>
      <c r="AW126" s="14" t="s">
        <v>42</v>
      </c>
      <c r="AX126" s="14" t="s">
        <v>80</v>
      </c>
      <c r="AY126" s="241" t="s">
        <v>131</v>
      </c>
    </row>
    <row r="127" spans="1:51" s="15" customFormat="1" ht="12">
      <c r="A127" s="15"/>
      <c r="B127" s="242"/>
      <c r="C127" s="243"/>
      <c r="D127" s="222" t="s">
        <v>142</v>
      </c>
      <c r="E127" s="244" t="s">
        <v>41</v>
      </c>
      <c r="F127" s="245" t="s">
        <v>146</v>
      </c>
      <c r="G127" s="243"/>
      <c r="H127" s="246">
        <v>11.088999999999999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2" t="s">
        <v>142</v>
      </c>
      <c r="AU127" s="252" t="s">
        <v>87</v>
      </c>
      <c r="AV127" s="15" t="s">
        <v>132</v>
      </c>
      <c r="AW127" s="15" t="s">
        <v>42</v>
      </c>
      <c r="AX127" s="15" t="s">
        <v>85</v>
      </c>
      <c r="AY127" s="252" t="s">
        <v>131</v>
      </c>
    </row>
    <row r="128" spans="1:51" s="14" customFormat="1" ht="12">
      <c r="A128" s="14"/>
      <c r="B128" s="231"/>
      <c r="C128" s="232"/>
      <c r="D128" s="222" t="s">
        <v>142</v>
      </c>
      <c r="E128" s="232"/>
      <c r="F128" s="234" t="s">
        <v>180</v>
      </c>
      <c r="G128" s="232"/>
      <c r="H128" s="235">
        <v>22.178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1" t="s">
        <v>142</v>
      </c>
      <c r="AU128" s="241" t="s">
        <v>87</v>
      </c>
      <c r="AV128" s="14" t="s">
        <v>87</v>
      </c>
      <c r="AW128" s="14" t="s">
        <v>4</v>
      </c>
      <c r="AX128" s="14" t="s">
        <v>85</v>
      </c>
      <c r="AY128" s="241" t="s">
        <v>131</v>
      </c>
    </row>
    <row r="129" spans="1:65" s="2" customFormat="1" ht="21.75" customHeight="1">
      <c r="A129" s="41"/>
      <c r="B129" s="42"/>
      <c r="C129" s="202" t="s">
        <v>144</v>
      </c>
      <c r="D129" s="202" t="s">
        <v>134</v>
      </c>
      <c r="E129" s="203" t="s">
        <v>181</v>
      </c>
      <c r="F129" s="204" t="s">
        <v>182</v>
      </c>
      <c r="G129" s="205" t="s">
        <v>151</v>
      </c>
      <c r="H129" s="206">
        <v>11.089</v>
      </c>
      <c r="I129" s="207"/>
      <c r="J129" s="208">
        <f>ROUND(I129*H129,2)</f>
        <v>0</v>
      </c>
      <c r="K129" s="204" t="s">
        <v>138</v>
      </c>
      <c r="L129" s="47"/>
      <c r="M129" s="209" t="s">
        <v>41</v>
      </c>
      <c r="N129" s="210" t="s">
        <v>51</v>
      </c>
      <c r="O129" s="87"/>
      <c r="P129" s="211">
        <f>O129*H129</f>
        <v>0</v>
      </c>
      <c r="Q129" s="211">
        <v>0.00438</v>
      </c>
      <c r="R129" s="211">
        <f>Q129*H129</f>
        <v>0.04856982000000001</v>
      </c>
      <c r="S129" s="211">
        <v>0</v>
      </c>
      <c r="T129" s="212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3" t="s">
        <v>132</v>
      </c>
      <c r="AT129" s="213" t="s">
        <v>134</v>
      </c>
      <c r="AU129" s="213" t="s">
        <v>87</v>
      </c>
      <c r="AY129" s="19" t="s">
        <v>131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9" t="s">
        <v>85</v>
      </c>
      <c r="BK129" s="214">
        <f>ROUND(I129*H129,2)</f>
        <v>0</v>
      </c>
      <c r="BL129" s="19" t="s">
        <v>132</v>
      </c>
      <c r="BM129" s="213" t="s">
        <v>183</v>
      </c>
    </row>
    <row r="130" spans="1:47" s="2" customFormat="1" ht="12">
      <c r="A130" s="41"/>
      <c r="B130" s="42"/>
      <c r="C130" s="43"/>
      <c r="D130" s="215" t="s">
        <v>140</v>
      </c>
      <c r="E130" s="43"/>
      <c r="F130" s="216" t="s">
        <v>184</v>
      </c>
      <c r="G130" s="43"/>
      <c r="H130" s="43"/>
      <c r="I130" s="217"/>
      <c r="J130" s="43"/>
      <c r="K130" s="43"/>
      <c r="L130" s="47"/>
      <c r="M130" s="218"/>
      <c r="N130" s="219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140</v>
      </c>
      <c r="AU130" s="19" t="s">
        <v>87</v>
      </c>
    </row>
    <row r="131" spans="1:51" s="13" customFormat="1" ht="12">
      <c r="A131" s="13"/>
      <c r="B131" s="220"/>
      <c r="C131" s="221"/>
      <c r="D131" s="222" t="s">
        <v>142</v>
      </c>
      <c r="E131" s="223" t="s">
        <v>41</v>
      </c>
      <c r="F131" s="224" t="s">
        <v>185</v>
      </c>
      <c r="G131" s="221"/>
      <c r="H131" s="223" t="s">
        <v>41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0" t="s">
        <v>142</v>
      </c>
      <c r="AU131" s="230" t="s">
        <v>87</v>
      </c>
      <c r="AV131" s="13" t="s">
        <v>85</v>
      </c>
      <c r="AW131" s="13" t="s">
        <v>42</v>
      </c>
      <c r="AX131" s="13" t="s">
        <v>80</v>
      </c>
      <c r="AY131" s="230" t="s">
        <v>131</v>
      </c>
    </row>
    <row r="132" spans="1:51" s="14" customFormat="1" ht="12">
      <c r="A132" s="14"/>
      <c r="B132" s="231"/>
      <c r="C132" s="232"/>
      <c r="D132" s="222" t="s">
        <v>142</v>
      </c>
      <c r="E132" s="233" t="s">
        <v>41</v>
      </c>
      <c r="F132" s="234" t="s">
        <v>177</v>
      </c>
      <c r="G132" s="232"/>
      <c r="H132" s="235">
        <v>8.2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1" t="s">
        <v>142</v>
      </c>
      <c r="AU132" s="241" t="s">
        <v>87</v>
      </c>
      <c r="AV132" s="14" t="s">
        <v>87</v>
      </c>
      <c r="AW132" s="14" t="s">
        <v>42</v>
      </c>
      <c r="AX132" s="14" t="s">
        <v>80</v>
      </c>
      <c r="AY132" s="241" t="s">
        <v>131</v>
      </c>
    </row>
    <row r="133" spans="1:51" s="13" customFormat="1" ht="12">
      <c r="A133" s="13"/>
      <c r="B133" s="220"/>
      <c r="C133" s="221"/>
      <c r="D133" s="222" t="s">
        <v>142</v>
      </c>
      <c r="E133" s="223" t="s">
        <v>41</v>
      </c>
      <c r="F133" s="224" t="s">
        <v>186</v>
      </c>
      <c r="G133" s="221"/>
      <c r="H133" s="223" t="s">
        <v>41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0" t="s">
        <v>142</v>
      </c>
      <c r="AU133" s="230" t="s">
        <v>87</v>
      </c>
      <c r="AV133" s="13" t="s">
        <v>85</v>
      </c>
      <c r="AW133" s="13" t="s">
        <v>42</v>
      </c>
      <c r="AX133" s="13" t="s">
        <v>80</v>
      </c>
      <c r="AY133" s="230" t="s">
        <v>131</v>
      </c>
    </row>
    <row r="134" spans="1:51" s="14" customFormat="1" ht="12">
      <c r="A134" s="14"/>
      <c r="B134" s="231"/>
      <c r="C134" s="232"/>
      <c r="D134" s="222" t="s">
        <v>142</v>
      </c>
      <c r="E134" s="233" t="s">
        <v>41</v>
      </c>
      <c r="F134" s="234" t="s">
        <v>179</v>
      </c>
      <c r="G134" s="232"/>
      <c r="H134" s="235">
        <v>2.889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1" t="s">
        <v>142</v>
      </c>
      <c r="AU134" s="241" t="s">
        <v>87</v>
      </c>
      <c r="AV134" s="14" t="s">
        <v>87</v>
      </c>
      <c r="AW134" s="14" t="s">
        <v>42</v>
      </c>
      <c r="AX134" s="14" t="s">
        <v>80</v>
      </c>
      <c r="AY134" s="241" t="s">
        <v>131</v>
      </c>
    </row>
    <row r="135" spans="1:51" s="15" customFormat="1" ht="12">
      <c r="A135" s="15"/>
      <c r="B135" s="242"/>
      <c r="C135" s="243"/>
      <c r="D135" s="222" t="s">
        <v>142</v>
      </c>
      <c r="E135" s="244" t="s">
        <v>41</v>
      </c>
      <c r="F135" s="245" t="s">
        <v>146</v>
      </c>
      <c r="G135" s="243"/>
      <c r="H135" s="246">
        <v>11.088999999999999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2" t="s">
        <v>142</v>
      </c>
      <c r="AU135" s="252" t="s">
        <v>87</v>
      </c>
      <c r="AV135" s="15" t="s">
        <v>132</v>
      </c>
      <c r="AW135" s="15" t="s">
        <v>42</v>
      </c>
      <c r="AX135" s="15" t="s">
        <v>85</v>
      </c>
      <c r="AY135" s="252" t="s">
        <v>131</v>
      </c>
    </row>
    <row r="136" spans="1:65" s="2" customFormat="1" ht="24.15" customHeight="1">
      <c r="A136" s="41"/>
      <c r="B136" s="42"/>
      <c r="C136" s="202" t="s">
        <v>187</v>
      </c>
      <c r="D136" s="202" t="s">
        <v>134</v>
      </c>
      <c r="E136" s="203" t="s">
        <v>188</v>
      </c>
      <c r="F136" s="204" t="s">
        <v>189</v>
      </c>
      <c r="G136" s="205" t="s">
        <v>151</v>
      </c>
      <c r="H136" s="206">
        <v>11.089</v>
      </c>
      <c r="I136" s="207"/>
      <c r="J136" s="208">
        <f>ROUND(I136*H136,2)</f>
        <v>0</v>
      </c>
      <c r="K136" s="204" t="s">
        <v>138</v>
      </c>
      <c r="L136" s="47"/>
      <c r="M136" s="209" t="s">
        <v>41</v>
      </c>
      <c r="N136" s="210" t="s">
        <v>51</v>
      </c>
      <c r="O136" s="87"/>
      <c r="P136" s="211">
        <f>O136*H136</f>
        <v>0</v>
      </c>
      <c r="Q136" s="211">
        <v>0.0046</v>
      </c>
      <c r="R136" s="211">
        <f>Q136*H136</f>
        <v>0.0510094</v>
      </c>
      <c r="S136" s="211">
        <v>0</v>
      </c>
      <c r="T136" s="212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3" t="s">
        <v>132</v>
      </c>
      <c r="AT136" s="213" t="s">
        <v>134</v>
      </c>
      <c r="AU136" s="213" t="s">
        <v>87</v>
      </c>
      <c r="AY136" s="19" t="s">
        <v>131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9" t="s">
        <v>85</v>
      </c>
      <c r="BK136" s="214">
        <f>ROUND(I136*H136,2)</f>
        <v>0</v>
      </c>
      <c r="BL136" s="19" t="s">
        <v>132</v>
      </c>
      <c r="BM136" s="213" t="s">
        <v>190</v>
      </c>
    </row>
    <row r="137" spans="1:47" s="2" customFormat="1" ht="12">
      <c r="A137" s="41"/>
      <c r="B137" s="42"/>
      <c r="C137" s="43"/>
      <c r="D137" s="215" t="s">
        <v>140</v>
      </c>
      <c r="E137" s="43"/>
      <c r="F137" s="216" t="s">
        <v>191</v>
      </c>
      <c r="G137" s="43"/>
      <c r="H137" s="43"/>
      <c r="I137" s="217"/>
      <c r="J137" s="43"/>
      <c r="K137" s="43"/>
      <c r="L137" s="47"/>
      <c r="M137" s="218"/>
      <c r="N137" s="219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9" t="s">
        <v>140</v>
      </c>
      <c r="AU137" s="19" t="s">
        <v>87</v>
      </c>
    </row>
    <row r="138" spans="1:51" s="13" customFormat="1" ht="12">
      <c r="A138" s="13"/>
      <c r="B138" s="220"/>
      <c r="C138" s="221"/>
      <c r="D138" s="222" t="s">
        <v>142</v>
      </c>
      <c r="E138" s="223" t="s">
        <v>41</v>
      </c>
      <c r="F138" s="224" t="s">
        <v>185</v>
      </c>
      <c r="G138" s="221"/>
      <c r="H138" s="223" t="s">
        <v>41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0" t="s">
        <v>142</v>
      </c>
      <c r="AU138" s="230" t="s">
        <v>87</v>
      </c>
      <c r="AV138" s="13" t="s">
        <v>85</v>
      </c>
      <c r="AW138" s="13" t="s">
        <v>42</v>
      </c>
      <c r="AX138" s="13" t="s">
        <v>80</v>
      </c>
      <c r="AY138" s="230" t="s">
        <v>131</v>
      </c>
    </row>
    <row r="139" spans="1:51" s="14" customFormat="1" ht="12">
      <c r="A139" s="14"/>
      <c r="B139" s="231"/>
      <c r="C139" s="232"/>
      <c r="D139" s="222" t="s">
        <v>142</v>
      </c>
      <c r="E139" s="233" t="s">
        <v>41</v>
      </c>
      <c r="F139" s="234" t="s">
        <v>177</v>
      </c>
      <c r="G139" s="232"/>
      <c r="H139" s="235">
        <v>8.2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1" t="s">
        <v>142</v>
      </c>
      <c r="AU139" s="241" t="s">
        <v>87</v>
      </c>
      <c r="AV139" s="14" t="s">
        <v>87</v>
      </c>
      <c r="AW139" s="14" t="s">
        <v>42</v>
      </c>
      <c r="AX139" s="14" t="s">
        <v>80</v>
      </c>
      <c r="AY139" s="241" t="s">
        <v>131</v>
      </c>
    </row>
    <row r="140" spans="1:51" s="13" customFormat="1" ht="12">
      <c r="A140" s="13"/>
      <c r="B140" s="220"/>
      <c r="C140" s="221"/>
      <c r="D140" s="222" t="s">
        <v>142</v>
      </c>
      <c r="E140" s="223" t="s">
        <v>41</v>
      </c>
      <c r="F140" s="224" t="s">
        <v>186</v>
      </c>
      <c r="G140" s="221"/>
      <c r="H140" s="223" t="s">
        <v>41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0" t="s">
        <v>142</v>
      </c>
      <c r="AU140" s="230" t="s">
        <v>87</v>
      </c>
      <c r="AV140" s="13" t="s">
        <v>85</v>
      </c>
      <c r="AW140" s="13" t="s">
        <v>42</v>
      </c>
      <c r="AX140" s="13" t="s">
        <v>80</v>
      </c>
      <c r="AY140" s="230" t="s">
        <v>131</v>
      </c>
    </row>
    <row r="141" spans="1:51" s="14" customFormat="1" ht="12">
      <c r="A141" s="14"/>
      <c r="B141" s="231"/>
      <c r="C141" s="232"/>
      <c r="D141" s="222" t="s">
        <v>142</v>
      </c>
      <c r="E141" s="233" t="s">
        <v>41</v>
      </c>
      <c r="F141" s="234" t="s">
        <v>179</v>
      </c>
      <c r="G141" s="232"/>
      <c r="H141" s="235">
        <v>2.889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1" t="s">
        <v>142</v>
      </c>
      <c r="AU141" s="241" t="s">
        <v>87</v>
      </c>
      <c r="AV141" s="14" t="s">
        <v>87</v>
      </c>
      <c r="AW141" s="14" t="s">
        <v>42</v>
      </c>
      <c r="AX141" s="14" t="s">
        <v>80</v>
      </c>
      <c r="AY141" s="241" t="s">
        <v>131</v>
      </c>
    </row>
    <row r="142" spans="1:51" s="15" customFormat="1" ht="12">
      <c r="A142" s="15"/>
      <c r="B142" s="242"/>
      <c r="C142" s="243"/>
      <c r="D142" s="222" t="s">
        <v>142</v>
      </c>
      <c r="E142" s="244" t="s">
        <v>41</v>
      </c>
      <c r="F142" s="245" t="s">
        <v>146</v>
      </c>
      <c r="G142" s="243"/>
      <c r="H142" s="246">
        <v>11.088999999999999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2" t="s">
        <v>142</v>
      </c>
      <c r="AU142" s="252" t="s">
        <v>87</v>
      </c>
      <c r="AV142" s="15" t="s">
        <v>132</v>
      </c>
      <c r="AW142" s="15" t="s">
        <v>42</v>
      </c>
      <c r="AX142" s="15" t="s">
        <v>85</v>
      </c>
      <c r="AY142" s="252" t="s">
        <v>131</v>
      </c>
    </row>
    <row r="143" spans="1:65" s="2" customFormat="1" ht="21.75" customHeight="1">
      <c r="A143" s="41"/>
      <c r="B143" s="42"/>
      <c r="C143" s="202" t="s">
        <v>192</v>
      </c>
      <c r="D143" s="202" t="s">
        <v>134</v>
      </c>
      <c r="E143" s="203" t="s">
        <v>193</v>
      </c>
      <c r="F143" s="204" t="s">
        <v>194</v>
      </c>
      <c r="G143" s="205" t="s">
        <v>195</v>
      </c>
      <c r="H143" s="206">
        <v>0.462</v>
      </c>
      <c r="I143" s="207"/>
      <c r="J143" s="208">
        <f>ROUND(I143*H143,2)</f>
        <v>0</v>
      </c>
      <c r="K143" s="204" t="s">
        <v>138</v>
      </c>
      <c r="L143" s="47"/>
      <c r="M143" s="209" t="s">
        <v>41</v>
      </c>
      <c r="N143" s="210" t="s">
        <v>51</v>
      </c>
      <c r="O143" s="87"/>
      <c r="P143" s="211">
        <f>O143*H143</f>
        <v>0</v>
      </c>
      <c r="Q143" s="211">
        <v>2.30102</v>
      </c>
      <c r="R143" s="211">
        <f>Q143*H143</f>
        <v>1.06307124</v>
      </c>
      <c r="S143" s="211">
        <v>0</v>
      </c>
      <c r="T143" s="212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3" t="s">
        <v>132</v>
      </c>
      <c r="AT143" s="213" t="s">
        <v>134</v>
      </c>
      <c r="AU143" s="213" t="s">
        <v>87</v>
      </c>
      <c r="AY143" s="19" t="s">
        <v>131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9" t="s">
        <v>85</v>
      </c>
      <c r="BK143" s="214">
        <f>ROUND(I143*H143,2)</f>
        <v>0</v>
      </c>
      <c r="BL143" s="19" t="s">
        <v>132</v>
      </c>
      <c r="BM143" s="213" t="s">
        <v>196</v>
      </c>
    </row>
    <row r="144" spans="1:47" s="2" customFormat="1" ht="12">
      <c r="A144" s="41"/>
      <c r="B144" s="42"/>
      <c r="C144" s="43"/>
      <c r="D144" s="215" t="s">
        <v>140</v>
      </c>
      <c r="E144" s="43"/>
      <c r="F144" s="216" t="s">
        <v>197</v>
      </c>
      <c r="G144" s="43"/>
      <c r="H144" s="43"/>
      <c r="I144" s="217"/>
      <c r="J144" s="43"/>
      <c r="K144" s="43"/>
      <c r="L144" s="47"/>
      <c r="M144" s="218"/>
      <c r="N144" s="219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9" t="s">
        <v>140</v>
      </c>
      <c r="AU144" s="19" t="s">
        <v>87</v>
      </c>
    </row>
    <row r="145" spans="1:51" s="13" customFormat="1" ht="12">
      <c r="A145" s="13"/>
      <c r="B145" s="220"/>
      <c r="C145" s="221"/>
      <c r="D145" s="222" t="s">
        <v>142</v>
      </c>
      <c r="E145" s="223" t="s">
        <v>41</v>
      </c>
      <c r="F145" s="224" t="s">
        <v>198</v>
      </c>
      <c r="G145" s="221"/>
      <c r="H145" s="223" t="s">
        <v>41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0" t="s">
        <v>142</v>
      </c>
      <c r="AU145" s="230" t="s">
        <v>87</v>
      </c>
      <c r="AV145" s="13" t="s">
        <v>85</v>
      </c>
      <c r="AW145" s="13" t="s">
        <v>42</v>
      </c>
      <c r="AX145" s="13" t="s">
        <v>80</v>
      </c>
      <c r="AY145" s="230" t="s">
        <v>131</v>
      </c>
    </row>
    <row r="146" spans="1:51" s="14" customFormat="1" ht="12">
      <c r="A146" s="14"/>
      <c r="B146" s="231"/>
      <c r="C146" s="232"/>
      <c r="D146" s="222" t="s">
        <v>142</v>
      </c>
      <c r="E146" s="233" t="s">
        <v>41</v>
      </c>
      <c r="F146" s="234" t="s">
        <v>199</v>
      </c>
      <c r="G146" s="232"/>
      <c r="H146" s="235">
        <v>0.462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1" t="s">
        <v>142</v>
      </c>
      <c r="AU146" s="241" t="s">
        <v>87</v>
      </c>
      <c r="AV146" s="14" t="s">
        <v>87</v>
      </c>
      <c r="AW146" s="14" t="s">
        <v>42</v>
      </c>
      <c r="AX146" s="14" t="s">
        <v>80</v>
      </c>
      <c r="AY146" s="241" t="s">
        <v>131</v>
      </c>
    </row>
    <row r="147" spans="1:51" s="15" customFormat="1" ht="12">
      <c r="A147" s="15"/>
      <c r="B147" s="242"/>
      <c r="C147" s="243"/>
      <c r="D147" s="222" t="s">
        <v>142</v>
      </c>
      <c r="E147" s="244" t="s">
        <v>41</v>
      </c>
      <c r="F147" s="245" t="s">
        <v>146</v>
      </c>
      <c r="G147" s="243"/>
      <c r="H147" s="246">
        <v>0.462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2" t="s">
        <v>142</v>
      </c>
      <c r="AU147" s="252" t="s">
        <v>87</v>
      </c>
      <c r="AV147" s="15" t="s">
        <v>132</v>
      </c>
      <c r="AW147" s="15" t="s">
        <v>42</v>
      </c>
      <c r="AX147" s="15" t="s">
        <v>85</v>
      </c>
      <c r="AY147" s="252" t="s">
        <v>131</v>
      </c>
    </row>
    <row r="148" spans="1:65" s="2" customFormat="1" ht="21.75" customHeight="1">
      <c r="A148" s="41"/>
      <c r="B148" s="42"/>
      <c r="C148" s="202" t="s">
        <v>200</v>
      </c>
      <c r="D148" s="202" t="s">
        <v>134</v>
      </c>
      <c r="E148" s="203" t="s">
        <v>201</v>
      </c>
      <c r="F148" s="204" t="s">
        <v>202</v>
      </c>
      <c r="G148" s="205" t="s">
        <v>195</v>
      </c>
      <c r="H148" s="206">
        <v>0.462</v>
      </c>
      <c r="I148" s="207"/>
      <c r="J148" s="208">
        <f>ROUND(I148*H148,2)</f>
        <v>0</v>
      </c>
      <c r="K148" s="204" t="s">
        <v>138</v>
      </c>
      <c r="L148" s="47"/>
      <c r="M148" s="209" t="s">
        <v>41</v>
      </c>
      <c r="N148" s="210" t="s">
        <v>51</v>
      </c>
      <c r="O148" s="87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3" t="s">
        <v>132</v>
      </c>
      <c r="AT148" s="213" t="s">
        <v>134</v>
      </c>
      <c r="AU148" s="213" t="s">
        <v>87</v>
      </c>
      <c r="AY148" s="19" t="s">
        <v>131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9" t="s">
        <v>85</v>
      </c>
      <c r="BK148" s="214">
        <f>ROUND(I148*H148,2)</f>
        <v>0</v>
      </c>
      <c r="BL148" s="19" t="s">
        <v>132</v>
      </c>
      <c r="BM148" s="213" t="s">
        <v>203</v>
      </c>
    </row>
    <row r="149" spans="1:47" s="2" customFormat="1" ht="12">
      <c r="A149" s="41"/>
      <c r="B149" s="42"/>
      <c r="C149" s="43"/>
      <c r="D149" s="215" t="s">
        <v>140</v>
      </c>
      <c r="E149" s="43"/>
      <c r="F149" s="216" t="s">
        <v>204</v>
      </c>
      <c r="G149" s="43"/>
      <c r="H149" s="43"/>
      <c r="I149" s="217"/>
      <c r="J149" s="43"/>
      <c r="K149" s="43"/>
      <c r="L149" s="47"/>
      <c r="M149" s="218"/>
      <c r="N149" s="219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9" t="s">
        <v>140</v>
      </c>
      <c r="AU149" s="19" t="s">
        <v>87</v>
      </c>
    </row>
    <row r="150" spans="1:51" s="13" customFormat="1" ht="12">
      <c r="A150" s="13"/>
      <c r="B150" s="220"/>
      <c r="C150" s="221"/>
      <c r="D150" s="222" t="s">
        <v>142</v>
      </c>
      <c r="E150" s="223" t="s">
        <v>41</v>
      </c>
      <c r="F150" s="224" t="s">
        <v>198</v>
      </c>
      <c r="G150" s="221"/>
      <c r="H150" s="223" t="s">
        <v>41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0" t="s">
        <v>142</v>
      </c>
      <c r="AU150" s="230" t="s">
        <v>87</v>
      </c>
      <c r="AV150" s="13" t="s">
        <v>85</v>
      </c>
      <c r="AW150" s="13" t="s">
        <v>42</v>
      </c>
      <c r="AX150" s="13" t="s">
        <v>80</v>
      </c>
      <c r="AY150" s="230" t="s">
        <v>131</v>
      </c>
    </row>
    <row r="151" spans="1:51" s="14" customFormat="1" ht="12">
      <c r="A151" s="14"/>
      <c r="B151" s="231"/>
      <c r="C151" s="232"/>
      <c r="D151" s="222" t="s">
        <v>142</v>
      </c>
      <c r="E151" s="233" t="s">
        <v>41</v>
      </c>
      <c r="F151" s="234" t="s">
        <v>199</v>
      </c>
      <c r="G151" s="232"/>
      <c r="H151" s="235">
        <v>0.462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1" t="s">
        <v>142</v>
      </c>
      <c r="AU151" s="241" t="s">
        <v>87</v>
      </c>
      <c r="AV151" s="14" t="s">
        <v>87</v>
      </c>
      <c r="AW151" s="14" t="s">
        <v>42</v>
      </c>
      <c r="AX151" s="14" t="s">
        <v>80</v>
      </c>
      <c r="AY151" s="241" t="s">
        <v>131</v>
      </c>
    </row>
    <row r="152" spans="1:51" s="15" customFormat="1" ht="12">
      <c r="A152" s="15"/>
      <c r="B152" s="242"/>
      <c r="C152" s="243"/>
      <c r="D152" s="222" t="s">
        <v>142</v>
      </c>
      <c r="E152" s="244" t="s">
        <v>41</v>
      </c>
      <c r="F152" s="245" t="s">
        <v>146</v>
      </c>
      <c r="G152" s="243"/>
      <c r="H152" s="246">
        <v>0.462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2" t="s">
        <v>142</v>
      </c>
      <c r="AU152" s="252" t="s">
        <v>87</v>
      </c>
      <c r="AV152" s="15" t="s">
        <v>132</v>
      </c>
      <c r="AW152" s="15" t="s">
        <v>42</v>
      </c>
      <c r="AX152" s="15" t="s">
        <v>85</v>
      </c>
      <c r="AY152" s="252" t="s">
        <v>131</v>
      </c>
    </row>
    <row r="153" spans="1:65" s="2" customFormat="1" ht="16.5" customHeight="1">
      <c r="A153" s="41"/>
      <c r="B153" s="42"/>
      <c r="C153" s="202" t="s">
        <v>205</v>
      </c>
      <c r="D153" s="202" t="s">
        <v>134</v>
      </c>
      <c r="E153" s="203" t="s">
        <v>206</v>
      </c>
      <c r="F153" s="204" t="s">
        <v>207</v>
      </c>
      <c r="G153" s="205" t="s">
        <v>151</v>
      </c>
      <c r="H153" s="206">
        <v>162</v>
      </c>
      <c r="I153" s="207"/>
      <c r="J153" s="208">
        <f>ROUND(I153*H153,2)</f>
        <v>0</v>
      </c>
      <c r="K153" s="204" t="s">
        <v>138</v>
      </c>
      <c r="L153" s="47"/>
      <c r="M153" s="209" t="s">
        <v>41</v>
      </c>
      <c r="N153" s="210" t="s">
        <v>51</v>
      </c>
      <c r="O153" s="87"/>
      <c r="P153" s="211">
        <f>O153*H153</f>
        <v>0</v>
      </c>
      <c r="Q153" s="211">
        <v>0.0306</v>
      </c>
      <c r="R153" s="211">
        <f>Q153*H153</f>
        <v>4.957199999999999</v>
      </c>
      <c r="S153" s="211">
        <v>0</v>
      </c>
      <c r="T153" s="212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3" t="s">
        <v>132</v>
      </c>
      <c r="AT153" s="213" t="s">
        <v>134</v>
      </c>
      <c r="AU153" s="213" t="s">
        <v>87</v>
      </c>
      <c r="AY153" s="19" t="s">
        <v>131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9" t="s">
        <v>85</v>
      </c>
      <c r="BK153" s="214">
        <f>ROUND(I153*H153,2)</f>
        <v>0</v>
      </c>
      <c r="BL153" s="19" t="s">
        <v>132</v>
      </c>
      <c r="BM153" s="213" t="s">
        <v>208</v>
      </c>
    </row>
    <row r="154" spans="1:47" s="2" customFormat="1" ht="12">
      <c r="A154" s="41"/>
      <c r="B154" s="42"/>
      <c r="C154" s="43"/>
      <c r="D154" s="215" t="s">
        <v>140</v>
      </c>
      <c r="E154" s="43"/>
      <c r="F154" s="216" t="s">
        <v>209</v>
      </c>
      <c r="G154" s="43"/>
      <c r="H154" s="43"/>
      <c r="I154" s="217"/>
      <c r="J154" s="43"/>
      <c r="K154" s="43"/>
      <c r="L154" s="47"/>
      <c r="M154" s="218"/>
      <c r="N154" s="219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9" t="s">
        <v>140</v>
      </c>
      <c r="AU154" s="19" t="s">
        <v>87</v>
      </c>
    </row>
    <row r="155" spans="1:65" s="2" customFormat="1" ht="16.5" customHeight="1">
      <c r="A155" s="41"/>
      <c r="B155" s="42"/>
      <c r="C155" s="202" t="s">
        <v>8</v>
      </c>
      <c r="D155" s="202" t="s">
        <v>134</v>
      </c>
      <c r="E155" s="203" t="s">
        <v>210</v>
      </c>
      <c r="F155" s="204" t="s">
        <v>211</v>
      </c>
      <c r="G155" s="205" t="s">
        <v>151</v>
      </c>
      <c r="H155" s="206">
        <v>162</v>
      </c>
      <c r="I155" s="207"/>
      <c r="J155" s="208">
        <f>ROUND(I155*H155,2)</f>
        <v>0</v>
      </c>
      <c r="K155" s="204" t="s">
        <v>138</v>
      </c>
      <c r="L155" s="47"/>
      <c r="M155" s="209" t="s">
        <v>41</v>
      </c>
      <c r="N155" s="210" t="s">
        <v>51</v>
      </c>
      <c r="O155" s="87"/>
      <c r="P155" s="211">
        <f>O155*H155</f>
        <v>0</v>
      </c>
      <c r="Q155" s="211">
        <v>0.00022</v>
      </c>
      <c r="R155" s="211">
        <f>Q155*H155</f>
        <v>0.03564</v>
      </c>
      <c r="S155" s="211">
        <v>0</v>
      </c>
      <c r="T155" s="212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3" t="s">
        <v>132</v>
      </c>
      <c r="AT155" s="213" t="s">
        <v>134</v>
      </c>
      <c r="AU155" s="213" t="s">
        <v>87</v>
      </c>
      <c r="AY155" s="19" t="s">
        <v>131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9" t="s">
        <v>85</v>
      </c>
      <c r="BK155" s="214">
        <f>ROUND(I155*H155,2)</f>
        <v>0</v>
      </c>
      <c r="BL155" s="19" t="s">
        <v>132</v>
      </c>
      <c r="BM155" s="213" t="s">
        <v>212</v>
      </c>
    </row>
    <row r="156" spans="1:47" s="2" customFormat="1" ht="12">
      <c r="A156" s="41"/>
      <c r="B156" s="42"/>
      <c r="C156" s="43"/>
      <c r="D156" s="215" t="s">
        <v>140</v>
      </c>
      <c r="E156" s="43"/>
      <c r="F156" s="216" t="s">
        <v>213</v>
      </c>
      <c r="G156" s="43"/>
      <c r="H156" s="43"/>
      <c r="I156" s="217"/>
      <c r="J156" s="43"/>
      <c r="K156" s="43"/>
      <c r="L156" s="47"/>
      <c r="M156" s="218"/>
      <c r="N156" s="219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19" t="s">
        <v>140</v>
      </c>
      <c r="AU156" s="19" t="s">
        <v>87</v>
      </c>
    </row>
    <row r="157" spans="1:65" s="2" customFormat="1" ht="16.5" customHeight="1">
      <c r="A157" s="41"/>
      <c r="B157" s="42"/>
      <c r="C157" s="202" t="s">
        <v>214</v>
      </c>
      <c r="D157" s="202" t="s">
        <v>134</v>
      </c>
      <c r="E157" s="203" t="s">
        <v>215</v>
      </c>
      <c r="F157" s="204" t="s">
        <v>216</v>
      </c>
      <c r="G157" s="205" t="s">
        <v>217</v>
      </c>
      <c r="H157" s="206">
        <v>12.8</v>
      </c>
      <c r="I157" s="207"/>
      <c r="J157" s="208">
        <f>ROUND(I157*H157,2)</f>
        <v>0</v>
      </c>
      <c r="K157" s="204" t="s">
        <v>138</v>
      </c>
      <c r="L157" s="47"/>
      <c r="M157" s="209" t="s">
        <v>41</v>
      </c>
      <c r="N157" s="210" t="s">
        <v>51</v>
      </c>
      <c r="O157" s="87"/>
      <c r="P157" s="211">
        <f>O157*H157</f>
        <v>0</v>
      </c>
      <c r="Q157" s="211">
        <v>0.00021</v>
      </c>
      <c r="R157" s="211">
        <f>Q157*H157</f>
        <v>0.0026880000000000003</v>
      </c>
      <c r="S157" s="211">
        <v>0</v>
      </c>
      <c r="T157" s="212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3" t="s">
        <v>132</v>
      </c>
      <c r="AT157" s="213" t="s">
        <v>134</v>
      </c>
      <c r="AU157" s="213" t="s">
        <v>87</v>
      </c>
      <c r="AY157" s="19" t="s">
        <v>131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9" t="s">
        <v>85</v>
      </c>
      <c r="BK157" s="214">
        <f>ROUND(I157*H157,2)</f>
        <v>0</v>
      </c>
      <c r="BL157" s="19" t="s">
        <v>132</v>
      </c>
      <c r="BM157" s="213" t="s">
        <v>218</v>
      </c>
    </row>
    <row r="158" spans="1:47" s="2" customFormat="1" ht="12">
      <c r="A158" s="41"/>
      <c r="B158" s="42"/>
      <c r="C158" s="43"/>
      <c r="D158" s="215" t="s">
        <v>140</v>
      </c>
      <c r="E158" s="43"/>
      <c r="F158" s="216" t="s">
        <v>219</v>
      </c>
      <c r="G158" s="43"/>
      <c r="H158" s="43"/>
      <c r="I158" s="217"/>
      <c r="J158" s="43"/>
      <c r="K158" s="43"/>
      <c r="L158" s="47"/>
      <c r="M158" s="218"/>
      <c r="N158" s="219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9" t="s">
        <v>140</v>
      </c>
      <c r="AU158" s="19" t="s">
        <v>87</v>
      </c>
    </row>
    <row r="159" spans="1:65" s="2" customFormat="1" ht="24.15" customHeight="1">
      <c r="A159" s="41"/>
      <c r="B159" s="42"/>
      <c r="C159" s="202" t="s">
        <v>220</v>
      </c>
      <c r="D159" s="202" t="s">
        <v>134</v>
      </c>
      <c r="E159" s="203" t="s">
        <v>221</v>
      </c>
      <c r="F159" s="204" t="s">
        <v>222</v>
      </c>
      <c r="G159" s="205" t="s">
        <v>217</v>
      </c>
      <c r="H159" s="206">
        <v>12.8</v>
      </c>
      <c r="I159" s="207"/>
      <c r="J159" s="208">
        <f>ROUND(I159*H159,2)</f>
        <v>0</v>
      </c>
      <c r="K159" s="204" t="s">
        <v>138</v>
      </c>
      <c r="L159" s="47"/>
      <c r="M159" s="209" t="s">
        <v>41</v>
      </c>
      <c r="N159" s="210" t="s">
        <v>51</v>
      </c>
      <c r="O159" s="87"/>
      <c r="P159" s="211">
        <f>O159*H159</f>
        <v>0</v>
      </c>
      <c r="Q159" s="211">
        <v>1E-05</v>
      </c>
      <c r="R159" s="211">
        <f>Q159*H159</f>
        <v>0.00012800000000000002</v>
      </c>
      <c r="S159" s="211">
        <v>0</v>
      </c>
      <c r="T159" s="212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3" t="s">
        <v>132</v>
      </c>
      <c r="AT159" s="213" t="s">
        <v>134</v>
      </c>
      <c r="AU159" s="213" t="s">
        <v>87</v>
      </c>
      <c r="AY159" s="19" t="s">
        <v>131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9" t="s">
        <v>85</v>
      </c>
      <c r="BK159" s="214">
        <f>ROUND(I159*H159,2)</f>
        <v>0</v>
      </c>
      <c r="BL159" s="19" t="s">
        <v>132</v>
      </c>
      <c r="BM159" s="213" t="s">
        <v>223</v>
      </c>
    </row>
    <row r="160" spans="1:47" s="2" customFormat="1" ht="12">
      <c r="A160" s="41"/>
      <c r="B160" s="42"/>
      <c r="C160" s="43"/>
      <c r="D160" s="215" t="s">
        <v>140</v>
      </c>
      <c r="E160" s="43"/>
      <c r="F160" s="216" t="s">
        <v>224</v>
      </c>
      <c r="G160" s="43"/>
      <c r="H160" s="43"/>
      <c r="I160" s="217"/>
      <c r="J160" s="43"/>
      <c r="K160" s="43"/>
      <c r="L160" s="47"/>
      <c r="M160" s="218"/>
      <c r="N160" s="219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19" t="s">
        <v>140</v>
      </c>
      <c r="AU160" s="19" t="s">
        <v>87</v>
      </c>
    </row>
    <row r="161" spans="1:51" s="14" customFormat="1" ht="12">
      <c r="A161" s="14"/>
      <c r="B161" s="231"/>
      <c r="C161" s="232"/>
      <c r="D161" s="222" t="s">
        <v>142</v>
      </c>
      <c r="E161" s="233" t="s">
        <v>41</v>
      </c>
      <c r="F161" s="234" t="s">
        <v>225</v>
      </c>
      <c r="G161" s="232"/>
      <c r="H161" s="235">
        <v>12.8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1" t="s">
        <v>142</v>
      </c>
      <c r="AU161" s="241" t="s">
        <v>87</v>
      </c>
      <c r="AV161" s="14" t="s">
        <v>87</v>
      </c>
      <c r="AW161" s="14" t="s">
        <v>42</v>
      </c>
      <c r="AX161" s="14" t="s">
        <v>80</v>
      </c>
      <c r="AY161" s="241" t="s">
        <v>131</v>
      </c>
    </row>
    <row r="162" spans="1:51" s="15" customFormat="1" ht="12">
      <c r="A162" s="15"/>
      <c r="B162" s="242"/>
      <c r="C162" s="243"/>
      <c r="D162" s="222" t="s">
        <v>142</v>
      </c>
      <c r="E162" s="244" t="s">
        <v>41</v>
      </c>
      <c r="F162" s="245" t="s">
        <v>146</v>
      </c>
      <c r="G162" s="243"/>
      <c r="H162" s="246">
        <v>12.8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2" t="s">
        <v>142</v>
      </c>
      <c r="AU162" s="252" t="s">
        <v>87</v>
      </c>
      <c r="AV162" s="15" t="s">
        <v>132</v>
      </c>
      <c r="AW162" s="15" t="s">
        <v>42</v>
      </c>
      <c r="AX162" s="15" t="s">
        <v>85</v>
      </c>
      <c r="AY162" s="252" t="s">
        <v>131</v>
      </c>
    </row>
    <row r="163" spans="1:63" s="12" customFormat="1" ht="22.8" customHeight="1">
      <c r="A163" s="12"/>
      <c r="B163" s="186"/>
      <c r="C163" s="187"/>
      <c r="D163" s="188" t="s">
        <v>79</v>
      </c>
      <c r="E163" s="200" t="s">
        <v>192</v>
      </c>
      <c r="F163" s="200" t="s">
        <v>226</v>
      </c>
      <c r="G163" s="187"/>
      <c r="H163" s="187"/>
      <c r="I163" s="190"/>
      <c r="J163" s="201">
        <f>BK163</f>
        <v>0</v>
      </c>
      <c r="K163" s="187"/>
      <c r="L163" s="192"/>
      <c r="M163" s="193"/>
      <c r="N163" s="194"/>
      <c r="O163" s="194"/>
      <c r="P163" s="195">
        <f>SUM(P164:P216)</f>
        <v>0</v>
      </c>
      <c r="Q163" s="194"/>
      <c r="R163" s="195">
        <f>SUM(R164:R216)</f>
        <v>0.001188</v>
      </c>
      <c r="S163" s="194"/>
      <c r="T163" s="196">
        <f>SUM(T164:T216)</f>
        <v>19.632240000000003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97" t="s">
        <v>85</v>
      </c>
      <c r="AT163" s="198" t="s">
        <v>79</v>
      </c>
      <c r="AU163" s="198" t="s">
        <v>85</v>
      </c>
      <c r="AY163" s="197" t="s">
        <v>131</v>
      </c>
      <c r="BK163" s="199">
        <f>SUM(BK164:BK216)</f>
        <v>0</v>
      </c>
    </row>
    <row r="164" spans="1:65" s="2" customFormat="1" ht="24.15" customHeight="1">
      <c r="A164" s="41"/>
      <c r="B164" s="42"/>
      <c r="C164" s="202" t="s">
        <v>227</v>
      </c>
      <c r="D164" s="202" t="s">
        <v>134</v>
      </c>
      <c r="E164" s="203" t="s">
        <v>228</v>
      </c>
      <c r="F164" s="204" t="s">
        <v>229</v>
      </c>
      <c r="G164" s="205" t="s">
        <v>151</v>
      </c>
      <c r="H164" s="206">
        <v>50</v>
      </c>
      <c r="I164" s="207"/>
      <c r="J164" s="208">
        <f>ROUND(I164*H164,2)</f>
        <v>0</v>
      </c>
      <c r="K164" s="204" t="s">
        <v>138</v>
      </c>
      <c r="L164" s="47"/>
      <c r="M164" s="209" t="s">
        <v>41</v>
      </c>
      <c r="N164" s="210" t="s">
        <v>51</v>
      </c>
      <c r="O164" s="87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3" t="s">
        <v>132</v>
      </c>
      <c r="AT164" s="213" t="s">
        <v>134</v>
      </c>
      <c r="AU164" s="213" t="s">
        <v>87</v>
      </c>
      <c r="AY164" s="19" t="s">
        <v>131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9" t="s">
        <v>85</v>
      </c>
      <c r="BK164" s="214">
        <f>ROUND(I164*H164,2)</f>
        <v>0</v>
      </c>
      <c r="BL164" s="19" t="s">
        <v>132</v>
      </c>
      <c r="BM164" s="213" t="s">
        <v>230</v>
      </c>
    </row>
    <row r="165" spans="1:47" s="2" customFormat="1" ht="12">
      <c r="A165" s="41"/>
      <c r="B165" s="42"/>
      <c r="C165" s="43"/>
      <c r="D165" s="215" t="s">
        <v>140</v>
      </c>
      <c r="E165" s="43"/>
      <c r="F165" s="216" t="s">
        <v>231</v>
      </c>
      <c r="G165" s="43"/>
      <c r="H165" s="43"/>
      <c r="I165" s="217"/>
      <c r="J165" s="43"/>
      <c r="K165" s="43"/>
      <c r="L165" s="47"/>
      <c r="M165" s="218"/>
      <c r="N165" s="219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9" t="s">
        <v>140</v>
      </c>
      <c r="AU165" s="19" t="s">
        <v>87</v>
      </c>
    </row>
    <row r="166" spans="1:51" s="14" customFormat="1" ht="12">
      <c r="A166" s="14"/>
      <c r="B166" s="231"/>
      <c r="C166" s="232"/>
      <c r="D166" s="222" t="s">
        <v>142</v>
      </c>
      <c r="E166" s="233" t="s">
        <v>41</v>
      </c>
      <c r="F166" s="234" t="s">
        <v>232</v>
      </c>
      <c r="G166" s="232"/>
      <c r="H166" s="235">
        <v>50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1" t="s">
        <v>142</v>
      </c>
      <c r="AU166" s="241" t="s">
        <v>87</v>
      </c>
      <c r="AV166" s="14" t="s">
        <v>87</v>
      </c>
      <c r="AW166" s="14" t="s">
        <v>42</v>
      </c>
      <c r="AX166" s="14" t="s">
        <v>80</v>
      </c>
      <c r="AY166" s="241" t="s">
        <v>131</v>
      </c>
    </row>
    <row r="167" spans="1:51" s="15" customFormat="1" ht="12">
      <c r="A167" s="15"/>
      <c r="B167" s="242"/>
      <c r="C167" s="243"/>
      <c r="D167" s="222" t="s">
        <v>142</v>
      </c>
      <c r="E167" s="244" t="s">
        <v>41</v>
      </c>
      <c r="F167" s="245" t="s">
        <v>146</v>
      </c>
      <c r="G167" s="243"/>
      <c r="H167" s="246">
        <v>50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2" t="s">
        <v>142</v>
      </c>
      <c r="AU167" s="252" t="s">
        <v>87</v>
      </c>
      <c r="AV167" s="15" t="s">
        <v>132</v>
      </c>
      <c r="AW167" s="15" t="s">
        <v>42</v>
      </c>
      <c r="AX167" s="15" t="s">
        <v>85</v>
      </c>
      <c r="AY167" s="252" t="s">
        <v>131</v>
      </c>
    </row>
    <row r="168" spans="1:65" s="2" customFormat="1" ht="24.15" customHeight="1">
      <c r="A168" s="41"/>
      <c r="B168" s="42"/>
      <c r="C168" s="202" t="s">
        <v>233</v>
      </c>
      <c r="D168" s="202" t="s">
        <v>134</v>
      </c>
      <c r="E168" s="203" t="s">
        <v>234</v>
      </c>
      <c r="F168" s="204" t="s">
        <v>235</v>
      </c>
      <c r="G168" s="205" t="s">
        <v>151</v>
      </c>
      <c r="H168" s="206">
        <v>6350</v>
      </c>
      <c r="I168" s="207"/>
      <c r="J168" s="208">
        <f>ROUND(I168*H168,2)</f>
        <v>0</v>
      </c>
      <c r="K168" s="204" t="s">
        <v>138</v>
      </c>
      <c r="L168" s="47"/>
      <c r="M168" s="209" t="s">
        <v>41</v>
      </c>
      <c r="N168" s="210" t="s">
        <v>51</v>
      </c>
      <c r="O168" s="87"/>
      <c r="P168" s="211">
        <f>O168*H168</f>
        <v>0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3" t="s">
        <v>132</v>
      </c>
      <c r="AT168" s="213" t="s">
        <v>134</v>
      </c>
      <c r="AU168" s="213" t="s">
        <v>87</v>
      </c>
      <c r="AY168" s="19" t="s">
        <v>131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9" t="s">
        <v>85</v>
      </c>
      <c r="BK168" s="214">
        <f>ROUND(I168*H168,2)</f>
        <v>0</v>
      </c>
      <c r="BL168" s="19" t="s">
        <v>132</v>
      </c>
      <c r="BM168" s="213" t="s">
        <v>236</v>
      </c>
    </row>
    <row r="169" spans="1:47" s="2" customFormat="1" ht="12">
      <c r="A169" s="41"/>
      <c r="B169" s="42"/>
      <c r="C169" s="43"/>
      <c r="D169" s="215" t="s">
        <v>140</v>
      </c>
      <c r="E169" s="43"/>
      <c r="F169" s="216" t="s">
        <v>237</v>
      </c>
      <c r="G169" s="43"/>
      <c r="H169" s="43"/>
      <c r="I169" s="217"/>
      <c r="J169" s="43"/>
      <c r="K169" s="43"/>
      <c r="L169" s="47"/>
      <c r="M169" s="218"/>
      <c r="N169" s="219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19" t="s">
        <v>140</v>
      </c>
      <c r="AU169" s="19" t="s">
        <v>87</v>
      </c>
    </row>
    <row r="170" spans="1:51" s="14" customFormat="1" ht="12">
      <c r="A170" s="14"/>
      <c r="B170" s="231"/>
      <c r="C170" s="232"/>
      <c r="D170" s="222" t="s">
        <v>142</v>
      </c>
      <c r="E170" s="233" t="s">
        <v>41</v>
      </c>
      <c r="F170" s="234" t="s">
        <v>232</v>
      </c>
      <c r="G170" s="232"/>
      <c r="H170" s="235">
        <v>50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1" t="s">
        <v>142</v>
      </c>
      <c r="AU170" s="241" t="s">
        <v>87</v>
      </c>
      <c r="AV170" s="14" t="s">
        <v>87</v>
      </c>
      <c r="AW170" s="14" t="s">
        <v>42</v>
      </c>
      <c r="AX170" s="14" t="s">
        <v>80</v>
      </c>
      <c r="AY170" s="241" t="s">
        <v>131</v>
      </c>
    </row>
    <row r="171" spans="1:51" s="15" customFormat="1" ht="12">
      <c r="A171" s="15"/>
      <c r="B171" s="242"/>
      <c r="C171" s="243"/>
      <c r="D171" s="222" t="s">
        <v>142</v>
      </c>
      <c r="E171" s="244" t="s">
        <v>41</v>
      </c>
      <c r="F171" s="245" t="s">
        <v>146</v>
      </c>
      <c r="G171" s="243"/>
      <c r="H171" s="246">
        <v>50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2" t="s">
        <v>142</v>
      </c>
      <c r="AU171" s="252" t="s">
        <v>87</v>
      </c>
      <c r="AV171" s="15" t="s">
        <v>132</v>
      </c>
      <c r="AW171" s="15" t="s">
        <v>42</v>
      </c>
      <c r="AX171" s="15" t="s">
        <v>85</v>
      </c>
      <c r="AY171" s="252" t="s">
        <v>131</v>
      </c>
    </row>
    <row r="172" spans="1:51" s="14" customFormat="1" ht="12">
      <c r="A172" s="14"/>
      <c r="B172" s="231"/>
      <c r="C172" s="232"/>
      <c r="D172" s="222" t="s">
        <v>142</v>
      </c>
      <c r="E172" s="232"/>
      <c r="F172" s="234" t="s">
        <v>238</v>
      </c>
      <c r="G172" s="232"/>
      <c r="H172" s="235">
        <v>6350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1" t="s">
        <v>142</v>
      </c>
      <c r="AU172" s="241" t="s">
        <v>87</v>
      </c>
      <c r="AV172" s="14" t="s">
        <v>87</v>
      </c>
      <c r="AW172" s="14" t="s">
        <v>4</v>
      </c>
      <c r="AX172" s="14" t="s">
        <v>85</v>
      </c>
      <c r="AY172" s="241" t="s">
        <v>131</v>
      </c>
    </row>
    <row r="173" spans="1:65" s="2" customFormat="1" ht="24.15" customHeight="1">
      <c r="A173" s="41"/>
      <c r="B173" s="42"/>
      <c r="C173" s="202" t="s">
        <v>239</v>
      </c>
      <c r="D173" s="202" t="s">
        <v>134</v>
      </c>
      <c r="E173" s="203" t="s">
        <v>240</v>
      </c>
      <c r="F173" s="204" t="s">
        <v>241</v>
      </c>
      <c r="G173" s="205" t="s">
        <v>151</v>
      </c>
      <c r="H173" s="206">
        <v>50</v>
      </c>
      <c r="I173" s="207"/>
      <c r="J173" s="208">
        <f>ROUND(I173*H173,2)</f>
        <v>0</v>
      </c>
      <c r="K173" s="204" t="s">
        <v>138</v>
      </c>
      <c r="L173" s="47"/>
      <c r="M173" s="209" t="s">
        <v>41</v>
      </c>
      <c r="N173" s="210" t="s">
        <v>51</v>
      </c>
      <c r="O173" s="87"/>
      <c r="P173" s="211">
        <f>O173*H173</f>
        <v>0</v>
      </c>
      <c r="Q173" s="211">
        <v>0</v>
      </c>
      <c r="R173" s="211">
        <f>Q173*H173</f>
        <v>0</v>
      </c>
      <c r="S173" s="211">
        <v>0</v>
      </c>
      <c r="T173" s="212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3" t="s">
        <v>132</v>
      </c>
      <c r="AT173" s="213" t="s">
        <v>134</v>
      </c>
      <c r="AU173" s="213" t="s">
        <v>87</v>
      </c>
      <c r="AY173" s="19" t="s">
        <v>131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19" t="s">
        <v>85</v>
      </c>
      <c r="BK173" s="214">
        <f>ROUND(I173*H173,2)</f>
        <v>0</v>
      </c>
      <c r="BL173" s="19" t="s">
        <v>132</v>
      </c>
      <c r="BM173" s="213" t="s">
        <v>242</v>
      </c>
    </row>
    <row r="174" spans="1:47" s="2" customFormat="1" ht="12">
      <c r="A174" s="41"/>
      <c r="B174" s="42"/>
      <c r="C174" s="43"/>
      <c r="D174" s="215" t="s">
        <v>140</v>
      </c>
      <c r="E174" s="43"/>
      <c r="F174" s="216" t="s">
        <v>243</v>
      </c>
      <c r="G174" s="43"/>
      <c r="H174" s="43"/>
      <c r="I174" s="217"/>
      <c r="J174" s="43"/>
      <c r="K174" s="43"/>
      <c r="L174" s="47"/>
      <c r="M174" s="218"/>
      <c r="N174" s="219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19" t="s">
        <v>140</v>
      </c>
      <c r="AU174" s="19" t="s">
        <v>87</v>
      </c>
    </row>
    <row r="175" spans="1:51" s="14" customFormat="1" ht="12">
      <c r="A175" s="14"/>
      <c r="B175" s="231"/>
      <c r="C175" s="232"/>
      <c r="D175" s="222" t="s">
        <v>142</v>
      </c>
      <c r="E175" s="233" t="s">
        <v>41</v>
      </c>
      <c r="F175" s="234" t="s">
        <v>232</v>
      </c>
      <c r="G175" s="232"/>
      <c r="H175" s="235">
        <v>50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1" t="s">
        <v>142</v>
      </c>
      <c r="AU175" s="241" t="s">
        <v>87</v>
      </c>
      <c r="AV175" s="14" t="s">
        <v>87</v>
      </c>
      <c r="AW175" s="14" t="s">
        <v>42</v>
      </c>
      <c r="AX175" s="14" t="s">
        <v>80</v>
      </c>
      <c r="AY175" s="241" t="s">
        <v>131</v>
      </c>
    </row>
    <row r="176" spans="1:51" s="15" customFormat="1" ht="12">
      <c r="A176" s="15"/>
      <c r="B176" s="242"/>
      <c r="C176" s="243"/>
      <c r="D176" s="222" t="s">
        <v>142</v>
      </c>
      <c r="E176" s="244" t="s">
        <v>41</v>
      </c>
      <c r="F176" s="245" t="s">
        <v>146</v>
      </c>
      <c r="G176" s="243"/>
      <c r="H176" s="246">
        <v>50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2" t="s">
        <v>142</v>
      </c>
      <c r="AU176" s="252" t="s">
        <v>87</v>
      </c>
      <c r="AV176" s="15" t="s">
        <v>132</v>
      </c>
      <c r="AW176" s="15" t="s">
        <v>42</v>
      </c>
      <c r="AX176" s="15" t="s">
        <v>85</v>
      </c>
      <c r="AY176" s="252" t="s">
        <v>131</v>
      </c>
    </row>
    <row r="177" spans="1:65" s="2" customFormat="1" ht="24.15" customHeight="1">
      <c r="A177" s="41"/>
      <c r="B177" s="42"/>
      <c r="C177" s="202" t="s">
        <v>244</v>
      </c>
      <c r="D177" s="202" t="s">
        <v>134</v>
      </c>
      <c r="E177" s="203" t="s">
        <v>245</v>
      </c>
      <c r="F177" s="204" t="s">
        <v>246</v>
      </c>
      <c r="G177" s="205" t="s">
        <v>195</v>
      </c>
      <c r="H177" s="206">
        <v>0.401</v>
      </c>
      <c r="I177" s="207"/>
      <c r="J177" s="208">
        <f>ROUND(I177*H177,2)</f>
        <v>0</v>
      </c>
      <c r="K177" s="204" t="s">
        <v>138</v>
      </c>
      <c r="L177" s="47"/>
      <c r="M177" s="209" t="s">
        <v>41</v>
      </c>
      <c r="N177" s="210" t="s">
        <v>51</v>
      </c>
      <c r="O177" s="87"/>
      <c r="P177" s="211">
        <f>O177*H177</f>
        <v>0</v>
      </c>
      <c r="Q177" s="211">
        <v>0</v>
      </c>
      <c r="R177" s="211">
        <f>Q177*H177</f>
        <v>0</v>
      </c>
      <c r="S177" s="211">
        <v>0</v>
      </c>
      <c r="T177" s="212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3" t="s">
        <v>132</v>
      </c>
      <c r="AT177" s="213" t="s">
        <v>134</v>
      </c>
      <c r="AU177" s="213" t="s">
        <v>87</v>
      </c>
      <c r="AY177" s="19" t="s">
        <v>131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19" t="s">
        <v>85</v>
      </c>
      <c r="BK177" s="214">
        <f>ROUND(I177*H177,2)</f>
        <v>0</v>
      </c>
      <c r="BL177" s="19" t="s">
        <v>132</v>
      </c>
      <c r="BM177" s="213" t="s">
        <v>247</v>
      </c>
    </row>
    <row r="178" spans="1:47" s="2" customFormat="1" ht="12">
      <c r="A178" s="41"/>
      <c r="B178" s="42"/>
      <c r="C178" s="43"/>
      <c r="D178" s="215" t="s">
        <v>140</v>
      </c>
      <c r="E178" s="43"/>
      <c r="F178" s="216" t="s">
        <v>248</v>
      </c>
      <c r="G178" s="43"/>
      <c r="H178" s="43"/>
      <c r="I178" s="217"/>
      <c r="J178" s="43"/>
      <c r="K178" s="43"/>
      <c r="L178" s="47"/>
      <c r="M178" s="218"/>
      <c r="N178" s="219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19" t="s">
        <v>140</v>
      </c>
      <c r="AU178" s="19" t="s">
        <v>87</v>
      </c>
    </row>
    <row r="179" spans="1:51" s="13" customFormat="1" ht="12">
      <c r="A179" s="13"/>
      <c r="B179" s="220"/>
      <c r="C179" s="221"/>
      <c r="D179" s="222" t="s">
        <v>142</v>
      </c>
      <c r="E179" s="223" t="s">
        <v>41</v>
      </c>
      <c r="F179" s="224" t="s">
        <v>249</v>
      </c>
      <c r="G179" s="221"/>
      <c r="H179" s="223" t="s">
        <v>41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0" t="s">
        <v>142</v>
      </c>
      <c r="AU179" s="230" t="s">
        <v>87</v>
      </c>
      <c r="AV179" s="13" t="s">
        <v>85</v>
      </c>
      <c r="AW179" s="13" t="s">
        <v>42</v>
      </c>
      <c r="AX179" s="13" t="s">
        <v>80</v>
      </c>
      <c r="AY179" s="230" t="s">
        <v>131</v>
      </c>
    </row>
    <row r="180" spans="1:51" s="14" customFormat="1" ht="12">
      <c r="A180" s="14"/>
      <c r="B180" s="231"/>
      <c r="C180" s="232"/>
      <c r="D180" s="222" t="s">
        <v>142</v>
      </c>
      <c r="E180" s="233" t="s">
        <v>41</v>
      </c>
      <c r="F180" s="234" t="s">
        <v>250</v>
      </c>
      <c r="G180" s="232"/>
      <c r="H180" s="235">
        <v>0.401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1" t="s">
        <v>142</v>
      </c>
      <c r="AU180" s="241" t="s">
        <v>87</v>
      </c>
      <c r="AV180" s="14" t="s">
        <v>87</v>
      </c>
      <c r="AW180" s="14" t="s">
        <v>42</v>
      </c>
      <c r="AX180" s="14" t="s">
        <v>80</v>
      </c>
      <c r="AY180" s="241" t="s">
        <v>131</v>
      </c>
    </row>
    <row r="181" spans="1:51" s="15" customFormat="1" ht="12">
      <c r="A181" s="15"/>
      <c r="B181" s="242"/>
      <c r="C181" s="243"/>
      <c r="D181" s="222" t="s">
        <v>142</v>
      </c>
      <c r="E181" s="244" t="s">
        <v>41</v>
      </c>
      <c r="F181" s="245" t="s">
        <v>146</v>
      </c>
      <c r="G181" s="243"/>
      <c r="H181" s="246">
        <v>0.401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2" t="s">
        <v>142</v>
      </c>
      <c r="AU181" s="252" t="s">
        <v>87</v>
      </c>
      <c r="AV181" s="15" t="s">
        <v>132</v>
      </c>
      <c r="AW181" s="15" t="s">
        <v>42</v>
      </c>
      <c r="AX181" s="15" t="s">
        <v>85</v>
      </c>
      <c r="AY181" s="252" t="s">
        <v>131</v>
      </c>
    </row>
    <row r="182" spans="1:65" s="2" customFormat="1" ht="21.75" customHeight="1">
      <c r="A182" s="41"/>
      <c r="B182" s="42"/>
      <c r="C182" s="202" t="s">
        <v>251</v>
      </c>
      <c r="D182" s="202" t="s">
        <v>134</v>
      </c>
      <c r="E182" s="203" t="s">
        <v>252</v>
      </c>
      <c r="F182" s="204" t="s">
        <v>253</v>
      </c>
      <c r="G182" s="205" t="s">
        <v>195</v>
      </c>
      <c r="H182" s="206">
        <v>0.401</v>
      </c>
      <c r="I182" s="207"/>
      <c r="J182" s="208">
        <f>ROUND(I182*H182,2)</f>
        <v>0</v>
      </c>
      <c r="K182" s="204" t="s">
        <v>138</v>
      </c>
      <c r="L182" s="47"/>
      <c r="M182" s="209" t="s">
        <v>41</v>
      </c>
      <c r="N182" s="210" t="s">
        <v>51</v>
      </c>
      <c r="O182" s="87"/>
      <c r="P182" s="211">
        <f>O182*H182</f>
        <v>0</v>
      </c>
      <c r="Q182" s="211">
        <v>0</v>
      </c>
      <c r="R182" s="211">
        <f>Q182*H182</f>
        <v>0</v>
      </c>
      <c r="S182" s="211">
        <v>0</v>
      </c>
      <c r="T182" s="212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3" t="s">
        <v>132</v>
      </c>
      <c r="AT182" s="213" t="s">
        <v>134</v>
      </c>
      <c r="AU182" s="213" t="s">
        <v>87</v>
      </c>
      <c r="AY182" s="19" t="s">
        <v>131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19" t="s">
        <v>85</v>
      </c>
      <c r="BK182" s="214">
        <f>ROUND(I182*H182,2)</f>
        <v>0</v>
      </c>
      <c r="BL182" s="19" t="s">
        <v>132</v>
      </c>
      <c r="BM182" s="213" t="s">
        <v>254</v>
      </c>
    </row>
    <row r="183" spans="1:47" s="2" customFormat="1" ht="12">
      <c r="A183" s="41"/>
      <c r="B183" s="42"/>
      <c r="C183" s="43"/>
      <c r="D183" s="215" t="s">
        <v>140</v>
      </c>
      <c r="E183" s="43"/>
      <c r="F183" s="216" t="s">
        <v>255</v>
      </c>
      <c r="G183" s="43"/>
      <c r="H183" s="43"/>
      <c r="I183" s="217"/>
      <c r="J183" s="43"/>
      <c r="K183" s="43"/>
      <c r="L183" s="47"/>
      <c r="M183" s="218"/>
      <c r="N183" s="219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9" t="s">
        <v>140</v>
      </c>
      <c r="AU183" s="19" t="s">
        <v>87</v>
      </c>
    </row>
    <row r="184" spans="1:65" s="2" customFormat="1" ht="24.15" customHeight="1">
      <c r="A184" s="41"/>
      <c r="B184" s="42"/>
      <c r="C184" s="202" t="s">
        <v>256</v>
      </c>
      <c r="D184" s="202" t="s">
        <v>134</v>
      </c>
      <c r="E184" s="203" t="s">
        <v>257</v>
      </c>
      <c r="F184" s="204" t="s">
        <v>258</v>
      </c>
      <c r="G184" s="205" t="s">
        <v>195</v>
      </c>
      <c r="H184" s="206">
        <v>6.015</v>
      </c>
      <c r="I184" s="207"/>
      <c r="J184" s="208">
        <f>ROUND(I184*H184,2)</f>
        <v>0</v>
      </c>
      <c r="K184" s="204" t="s">
        <v>138</v>
      </c>
      <c r="L184" s="47"/>
      <c r="M184" s="209" t="s">
        <v>41</v>
      </c>
      <c r="N184" s="210" t="s">
        <v>51</v>
      </c>
      <c r="O184" s="87"/>
      <c r="P184" s="211">
        <f>O184*H184</f>
        <v>0</v>
      </c>
      <c r="Q184" s="211">
        <v>0</v>
      </c>
      <c r="R184" s="211">
        <f>Q184*H184</f>
        <v>0</v>
      </c>
      <c r="S184" s="211">
        <v>0</v>
      </c>
      <c r="T184" s="212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3" t="s">
        <v>132</v>
      </c>
      <c r="AT184" s="213" t="s">
        <v>134</v>
      </c>
      <c r="AU184" s="213" t="s">
        <v>87</v>
      </c>
      <c r="AY184" s="19" t="s">
        <v>131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9" t="s">
        <v>85</v>
      </c>
      <c r="BK184" s="214">
        <f>ROUND(I184*H184,2)</f>
        <v>0</v>
      </c>
      <c r="BL184" s="19" t="s">
        <v>132</v>
      </c>
      <c r="BM184" s="213" t="s">
        <v>259</v>
      </c>
    </row>
    <row r="185" spans="1:47" s="2" customFormat="1" ht="12">
      <c r="A185" s="41"/>
      <c r="B185" s="42"/>
      <c r="C185" s="43"/>
      <c r="D185" s="215" t="s">
        <v>140</v>
      </c>
      <c r="E185" s="43"/>
      <c r="F185" s="216" t="s">
        <v>260</v>
      </c>
      <c r="G185" s="43"/>
      <c r="H185" s="43"/>
      <c r="I185" s="217"/>
      <c r="J185" s="43"/>
      <c r="K185" s="43"/>
      <c r="L185" s="47"/>
      <c r="M185" s="218"/>
      <c r="N185" s="219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19" t="s">
        <v>140</v>
      </c>
      <c r="AU185" s="19" t="s">
        <v>87</v>
      </c>
    </row>
    <row r="186" spans="1:51" s="14" customFormat="1" ht="12">
      <c r="A186" s="14"/>
      <c r="B186" s="231"/>
      <c r="C186" s="232"/>
      <c r="D186" s="222" t="s">
        <v>142</v>
      </c>
      <c r="E186" s="232"/>
      <c r="F186" s="234" t="s">
        <v>261</v>
      </c>
      <c r="G186" s="232"/>
      <c r="H186" s="235">
        <v>6.015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1" t="s">
        <v>142</v>
      </c>
      <c r="AU186" s="241" t="s">
        <v>87</v>
      </c>
      <c r="AV186" s="14" t="s">
        <v>87</v>
      </c>
      <c r="AW186" s="14" t="s">
        <v>4</v>
      </c>
      <c r="AX186" s="14" t="s">
        <v>85</v>
      </c>
      <c r="AY186" s="241" t="s">
        <v>131</v>
      </c>
    </row>
    <row r="187" spans="1:65" s="2" customFormat="1" ht="24.15" customHeight="1">
      <c r="A187" s="41"/>
      <c r="B187" s="42"/>
      <c r="C187" s="202" t="s">
        <v>7</v>
      </c>
      <c r="D187" s="202" t="s">
        <v>134</v>
      </c>
      <c r="E187" s="203" t="s">
        <v>262</v>
      </c>
      <c r="F187" s="204" t="s">
        <v>263</v>
      </c>
      <c r="G187" s="205" t="s">
        <v>195</v>
      </c>
      <c r="H187" s="206">
        <v>0.401</v>
      </c>
      <c r="I187" s="207"/>
      <c r="J187" s="208">
        <f>ROUND(I187*H187,2)</f>
        <v>0</v>
      </c>
      <c r="K187" s="204" t="s">
        <v>138</v>
      </c>
      <c r="L187" s="47"/>
      <c r="M187" s="209" t="s">
        <v>41</v>
      </c>
      <c r="N187" s="210" t="s">
        <v>51</v>
      </c>
      <c r="O187" s="87"/>
      <c r="P187" s="211">
        <f>O187*H187</f>
        <v>0</v>
      </c>
      <c r="Q187" s="211">
        <v>0</v>
      </c>
      <c r="R187" s="211">
        <f>Q187*H187</f>
        <v>0</v>
      </c>
      <c r="S187" s="211">
        <v>0</v>
      </c>
      <c r="T187" s="212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3" t="s">
        <v>132</v>
      </c>
      <c r="AT187" s="213" t="s">
        <v>134</v>
      </c>
      <c r="AU187" s="213" t="s">
        <v>87</v>
      </c>
      <c r="AY187" s="19" t="s">
        <v>131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9" t="s">
        <v>85</v>
      </c>
      <c r="BK187" s="214">
        <f>ROUND(I187*H187,2)</f>
        <v>0</v>
      </c>
      <c r="BL187" s="19" t="s">
        <v>132</v>
      </c>
      <c r="BM187" s="213" t="s">
        <v>264</v>
      </c>
    </row>
    <row r="188" spans="1:47" s="2" customFormat="1" ht="12">
      <c r="A188" s="41"/>
      <c r="B188" s="42"/>
      <c r="C188" s="43"/>
      <c r="D188" s="215" t="s">
        <v>140</v>
      </c>
      <c r="E188" s="43"/>
      <c r="F188" s="216" t="s">
        <v>265</v>
      </c>
      <c r="G188" s="43"/>
      <c r="H188" s="43"/>
      <c r="I188" s="217"/>
      <c r="J188" s="43"/>
      <c r="K188" s="43"/>
      <c r="L188" s="47"/>
      <c r="M188" s="218"/>
      <c r="N188" s="219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9" t="s">
        <v>140</v>
      </c>
      <c r="AU188" s="19" t="s">
        <v>87</v>
      </c>
    </row>
    <row r="189" spans="1:65" s="2" customFormat="1" ht="16.5" customHeight="1">
      <c r="A189" s="41"/>
      <c r="B189" s="42"/>
      <c r="C189" s="202" t="s">
        <v>266</v>
      </c>
      <c r="D189" s="202" t="s">
        <v>134</v>
      </c>
      <c r="E189" s="203" t="s">
        <v>267</v>
      </c>
      <c r="F189" s="204" t="s">
        <v>268</v>
      </c>
      <c r="G189" s="205" t="s">
        <v>195</v>
      </c>
      <c r="H189" s="206">
        <v>7.56</v>
      </c>
      <c r="I189" s="207"/>
      <c r="J189" s="208">
        <f>ROUND(I189*H189,2)</f>
        <v>0</v>
      </c>
      <c r="K189" s="204" t="s">
        <v>138</v>
      </c>
      <c r="L189" s="47"/>
      <c r="M189" s="209" t="s">
        <v>41</v>
      </c>
      <c r="N189" s="210" t="s">
        <v>51</v>
      </c>
      <c r="O189" s="87"/>
      <c r="P189" s="211">
        <f>O189*H189</f>
        <v>0</v>
      </c>
      <c r="Q189" s="211">
        <v>0</v>
      </c>
      <c r="R189" s="211">
        <f>Q189*H189</f>
        <v>0</v>
      </c>
      <c r="S189" s="211">
        <v>2.2</v>
      </c>
      <c r="T189" s="212">
        <f>S189*H189</f>
        <v>16.632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3" t="s">
        <v>132</v>
      </c>
      <c r="AT189" s="213" t="s">
        <v>134</v>
      </c>
      <c r="AU189" s="213" t="s">
        <v>87</v>
      </c>
      <c r="AY189" s="19" t="s">
        <v>131</v>
      </c>
      <c r="BE189" s="214">
        <f>IF(N189="základní",J189,0)</f>
        <v>0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19" t="s">
        <v>85</v>
      </c>
      <c r="BK189" s="214">
        <f>ROUND(I189*H189,2)</f>
        <v>0</v>
      </c>
      <c r="BL189" s="19" t="s">
        <v>132</v>
      </c>
      <c r="BM189" s="213" t="s">
        <v>269</v>
      </c>
    </row>
    <row r="190" spans="1:47" s="2" customFormat="1" ht="12">
      <c r="A190" s="41"/>
      <c r="B190" s="42"/>
      <c r="C190" s="43"/>
      <c r="D190" s="215" t="s">
        <v>140</v>
      </c>
      <c r="E190" s="43"/>
      <c r="F190" s="216" t="s">
        <v>270</v>
      </c>
      <c r="G190" s="43"/>
      <c r="H190" s="43"/>
      <c r="I190" s="217"/>
      <c r="J190" s="43"/>
      <c r="K190" s="43"/>
      <c r="L190" s="47"/>
      <c r="M190" s="218"/>
      <c r="N190" s="219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9" t="s">
        <v>140</v>
      </c>
      <c r="AU190" s="19" t="s">
        <v>87</v>
      </c>
    </row>
    <row r="191" spans="1:51" s="13" customFormat="1" ht="12">
      <c r="A191" s="13"/>
      <c r="B191" s="220"/>
      <c r="C191" s="221"/>
      <c r="D191" s="222" t="s">
        <v>142</v>
      </c>
      <c r="E191" s="223" t="s">
        <v>41</v>
      </c>
      <c r="F191" s="224" t="s">
        <v>271</v>
      </c>
      <c r="G191" s="221"/>
      <c r="H191" s="223" t="s">
        <v>41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0" t="s">
        <v>142</v>
      </c>
      <c r="AU191" s="230" t="s">
        <v>87</v>
      </c>
      <c r="AV191" s="13" t="s">
        <v>85</v>
      </c>
      <c r="AW191" s="13" t="s">
        <v>42</v>
      </c>
      <c r="AX191" s="13" t="s">
        <v>80</v>
      </c>
      <c r="AY191" s="230" t="s">
        <v>131</v>
      </c>
    </row>
    <row r="192" spans="1:51" s="14" customFormat="1" ht="12">
      <c r="A192" s="14"/>
      <c r="B192" s="231"/>
      <c r="C192" s="232"/>
      <c r="D192" s="222" t="s">
        <v>142</v>
      </c>
      <c r="E192" s="233" t="s">
        <v>41</v>
      </c>
      <c r="F192" s="234" t="s">
        <v>272</v>
      </c>
      <c r="G192" s="232"/>
      <c r="H192" s="235">
        <v>7.56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1" t="s">
        <v>142</v>
      </c>
      <c r="AU192" s="241" t="s">
        <v>87</v>
      </c>
      <c r="AV192" s="14" t="s">
        <v>87</v>
      </c>
      <c r="AW192" s="14" t="s">
        <v>42</v>
      </c>
      <c r="AX192" s="14" t="s">
        <v>80</v>
      </c>
      <c r="AY192" s="241" t="s">
        <v>131</v>
      </c>
    </row>
    <row r="193" spans="1:51" s="15" customFormat="1" ht="12">
      <c r="A193" s="15"/>
      <c r="B193" s="242"/>
      <c r="C193" s="243"/>
      <c r="D193" s="222" t="s">
        <v>142</v>
      </c>
      <c r="E193" s="244" t="s">
        <v>41</v>
      </c>
      <c r="F193" s="245" t="s">
        <v>146</v>
      </c>
      <c r="G193" s="243"/>
      <c r="H193" s="246">
        <v>7.56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2" t="s">
        <v>142</v>
      </c>
      <c r="AU193" s="252" t="s">
        <v>87</v>
      </c>
      <c r="AV193" s="15" t="s">
        <v>132</v>
      </c>
      <c r="AW193" s="15" t="s">
        <v>42</v>
      </c>
      <c r="AX193" s="15" t="s">
        <v>85</v>
      </c>
      <c r="AY193" s="252" t="s">
        <v>131</v>
      </c>
    </row>
    <row r="194" spans="1:65" s="2" customFormat="1" ht="16.5" customHeight="1">
      <c r="A194" s="41"/>
      <c r="B194" s="42"/>
      <c r="C194" s="202" t="s">
        <v>273</v>
      </c>
      <c r="D194" s="202" t="s">
        <v>134</v>
      </c>
      <c r="E194" s="203" t="s">
        <v>274</v>
      </c>
      <c r="F194" s="204" t="s">
        <v>275</v>
      </c>
      <c r="G194" s="205" t="s">
        <v>195</v>
      </c>
      <c r="H194" s="206">
        <v>1.175</v>
      </c>
      <c r="I194" s="207"/>
      <c r="J194" s="208">
        <f>ROUND(I194*H194,2)</f>
        <v>0</v>
      </c>
      <c r="K194" s="204" t="s">
        <v>138</v>
      </c>
      <c r="L194" s="47"/>
      <c r="M194" s="209" t="s">
        <v>41</v>
      </c>
      <c r="N194" s="210" t="s">
        <v>51</v>
      </c>
      <c r="O194" s="87"/>
      <c r="P194" s="211">
        <f>O194*H194</f>
        <v>0</v>
      </c>
      <c r="Q194" s="211">
        <v>0</v>
      </c>
      <c r="R194" s="211">
        <f>Q194*H194</f>
        <v>0</v>
      </c>
      <c r="S194" s="211">
        <v>2.4</v>
      </c>
      <c r="T194" s="212">
        <f>S194*H194</f>
        <v>2.82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3" t="s">
        <v>132</v>
      </c>
      <c r="AT194" s="213" t="s">
        <v>134</v>
      </c>
      <c r="AU194" s="213" t="s">
        <v>87</v>
      </c>
      <c r="AY194" s="19" t="s">
        <v>131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9" t="s">
        <v>85</v>
      </c>
      <c r="BK194" s="214">
        <f>ROUND(I194*H194,2)</f>
        <v>0</v>
      </c>
      <c r="BL194" s="19" t="s">
        <v>132</v>
      </c>
      <c r="BM194" s="213" t="s">
        <v>276</v>
      </c>
    </row>
    <row r="195" spans="1:47" s="2" customFormat="1" ht="12">
      <c r="A195" s="41"/>
      <c r="B195" s="42"/>
      <c r="C195" s="43"/>
      <c r="D195" s="215" t="s">
        <v>140</v>
      </c>
      <c r="E195" s="43"/>
      <c r="F195" s="216" t="s">
        <v>277</v>
      </c>
      <c r="G195" s="43"/>
      <c r="H195" s="43"/>
      <c r="I195" s="217"/>
      <c r="J195" s="43"/>
      <c r="K195" s="43"/>
      <c r="L195" s="47"/>
      <c r="M195" s="218"/>
      <c r="N195" s="219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9" t="s">
        <v>140</v>
      </c>
      <c r="AU195" s="19" t="s">
        <v>87</v>
      </c>
    </row>
    <row r="196" spans="1:51" s="13" customFormat="1" ht="12">
      <c r="A196" s="13"/>
      <c r="B196" s="220"/>
      <c r="C196" s="221"/>
      <c r="D196" s="222" t="s">
        <v>142</v>
      </c>
      <c r="E196" s="223" t="s">
        <v>41</v>
      </c>
      <c r="F196" s="224" t="s">
        <v>278</v>
      </c>
      <c r="G196" s="221"/>
      <c r="H196" s="223" t="s">
        <v>41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0" t="s">
        <v>142</v>
      </c>
      <c r="AU196" s="230" t="s">
        <v>87</v>
      </c>
      <c r="AV196" s="13" t="s">
        <v>85</v>
      </c>
      <c r="AW196" s="13" t="s">
        <v>42</v>
      </c>
      <c r="AX196" s="13" t="s">
        <v>80</v>
      </c>
      <c r="AY196" s="230" t="s">
        <v>131</v>
      </c>
    </row>
    <row r="197" spans="1:51" s="14" customFormat="1" ht="12">
      <c r="A197" s="14"/>
      <c r="B197" s="231"/>
      <c r="C197" s="232"/>
      <c r="D197" s="222" t="s">
        <v>142</v>
      </c>
      <c r="E197" s="233" t="s">
        <v>41</v>
      </c>
      <c r="F197" s="234" t="s">
        <v>279</v>
      </c>
      <c r="G197" s="232"/>
      <c r="H197" s="235">
        <v>1.175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1" t="s">
        <v>142</v>
      </c>
      <c r="AU197" s="241" t="s">
        <v>87</v>
      </c>
      <c r="AV197" s="14" t="s">
        <v>87</v>
      </c>
      <c r="AW197" s="14" t="s">
        <v>42</v>
      </c>
      <c r="AX197" s="14" t="s">
        <v>80</v>
      </c>
      <c r="AY197" s="241" t="s">
        <v>131</v>
      </c>
    </row>
    <row r="198" spans="1:51" s="15" customFormat="1" ht="12">
      <c r="A198" s="15"/>
      <c r="B198" s="242"/>
      <c r="C198" s="243"/>
      <c r="D198" s="222" t="s">
        <v>142</v>
      </c>
      <c r="E198" s="244" t="s">
        <v>41</v>
      </c>
      <c r="F198" s="245" t="s">
        <v>146</v>
      </c>
      <c r="G198" s="243"/>
      <c r="H198" s="246">
        <v>1.175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52" t="s">
        <v>142</v>
      </c>
      <c r="AU198" s="252" t="s">
        <v>87</v>
      </c>
      <c r="AV198" s="15" t="s">
        <v>132</v>
      </c>
      <c r="AW198" s="15" t="s">
        <v>42</v>
      </c>
      <c r="AX198" s="15" t="s">
        <v>85</v>
      </c>
      <c r="AY198" s="252" t="s">
        <v>131</v>
      </c>
    </row>
    <row r="199" spans="1:65" s="2" customFormat="1" ht="24.15" customHeight="1">
      <c r="A199" s="41"/>
      <c r="B199" s="42"/>
      <c r="C199" s="202" t="s">
        <v>280</v>
      </c>
      <c r="D199" s="202" t="s">
        <v>134</v>
      </c>
      <c r="E199" s="203" t="s">
        <v>281</v>
      </c>
      <c r="F199" s="204" t="s">
        <v>282</v>
      </c>
      <c r="G199" s="205" t="s">
        <v>217</v>
      </c>
      <c r="H199" s="206">
        <v>0.9</v>
      </c>
      <c r="I199" s="207"/>
      <c r="J199" s="208">
        <f>ROUND(I199*H199,2)</f>
        <v>0</v>
      </c>
      <c r="K199" s="204" t="s">
        <v>138</v>
      </c>
      <c r="L199" s="47"/>
      <c r="M199" s="209" t="s">
        <v>41</v>
      </c>
      <c r="N199" s="210" t="s">
        <v>51</v>
      </c>
      <c r="O199" s="87"/>
      <c r="P199" s="211">
        <f>O199*H199</f>
        <v>0</v>
      </c>
      <c r="Q199" s="211">
        <v>0.00132</v>
      </c>
      <c r="R199" s="211">
        <f>Q199*H199</f>
        <v>0.001188</v>
      </c>
      <c r="S199" s="211">
        <v>0.025</v>
      </c>
      <c r="T199" s="212">
        <f>S199*H199</f>
        <v>0.022500000000000003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3" t="s">
        <v>132</v>
      </c>
      <c r="AT199" s="213" t="s">
        <v>134</v>
      </c>
      <c r="AU199" s="213" t="s">
        <v>87</v>
      </c>
      <c r="AY199" s="19" t="s">
        <v>131</v>
      </c>
      <c r="BE199" s="214">
        <f>IF(N199="základní",J199,0)</f>
        <v>0</v>
      </c>
      <c r="BF199" s="214">
        <f>IF(N199="snížená",J199,0)</f>
        <v>0</v>
      </c>
      <c r="BG199" s="214">
        <f>IF(N199="zákl. přenesená",J199,0)</f>
        <v>0</v>
      </c>
      <c r="BH199" s="214">
        <f>IF(N199="sníž. přenesená",J199,0)</f>
        <v>0</v>
      </c>
      <c r="BI199" s="214">
        <f>IF(N199="nulová",J199,0)</f>
        <v>0</v>
      </c>
      <c r="BJ199" s="19" t="s">
        <v>85</v>
      </c>
      <c r="BK199" s="214">
        <f>ROUND(I199*H199,2)</f>
        <v>0</v>
      </c>
      <c r="BL199" s="19" t="s">
        <v>132</v>
      </c>
      <c r="BM199" s="213" t="s">
        <v>283</v>
      </c>
    </row>
    <row r="200" spans="1:47" s="2" customFormat="1" ht="12">
      <c r="A200" s="41"/>
      <c r="B200" s="42"/>
      <c r="C200" s="43"/>
      <c r="D200" s="215" t="s">
        <v>140</v>
      </c>
      <c r="E200" s="43"/>
      <c r="F200" s="216" t="s">
        <v>284</v>
      </c>
      <c r="G200" s="43"/>
      <c r="H200" s="43"/>
      <c r="I200" s="217"/>
      <c r="J200" s="43"/>
      <c r="K200" s="43"/>
      <c r="L200" s="47"/>
      <c r="M200" s="218"/>
      <c r="N200" s="219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19" t="s">
        <v>140</v>
      </c>
      <c r="AU200" s="19" t="s">
        <v>87</v>
      </c>
    </row>
    <row r="201" spans="1:51" s="13" customFormat="1" ht="12">
      <c r="A201" s="13"/>
      <c r="B201" s="220"/>
      <c r="C201" s="221"/>
      <c r="D201" s="222" t="s">
        <v>142</v>
      </c>
      <c r="E201" s="223" t="s">
        <v>41</v>
      </c>
      <c r="F201" s="224" t="s">
        <v>285</v>
      </c>
      <c r="G201" s="221"/>
      <c r="H201" s="223" t="s">
        <v>41</v>
      </c>
      <c r="I201" s="225"/>
      <c r="J201" s="221"/>
      <c r="K201" s="221"/>
      <c r="L201" s="226"/>
      <c r="M201" s="227"/>
      <c r="N201" s="228"/>
      <c r="O201" s="228"/>
      <c r="P201" s="228"/>
      <c r="Q201" s="228"/>
      <c r="R201" s="228"/>
      <c r="S201" s="228"/>
      <c r="T201" s="22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0" t="s">
        <v>142</v>
      </c>
      <c r="AU201" s="230" t="s">
        <v>87</v>
      </c>
      <c r="AV201" s="13" t="s">
        <v>85</v>
      </c>
      <c r="AW201" s="13" t="s">
        <v>42</v>
      </c>
      <c r="AX201" s="13" t="s">
        <v>80</v>
      </c>
      <c r="AY201" s="230" t="s">
        <v>131</v>
      </c>
    </row>
    <row r="202" spans="1:51" s="14" customFormat="1" ht="12">
      <c r="A202" s="14"/>
      <c r="B202" s="231"/>
      <c r="C202" s="232"/>
      <c r="D202" s="222" t="s">
        <v>142</v>
      </c>
      <c r="E202" s="233" t="s">
        <v>41</v>
      </c>
      <c r="F202" s="234" t="s">
        <v>286</v>
      </c>
      <c r="G202" s="232"/>
      <c r="H202" s="235">
        <v>0.9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1" t="s">
        <v>142</v>
      </c>
      <c r="AU202" s="241" t="s">
        <v>87</v>
      </c>
      <c r="AV202" s="14" t="s">
        <v>87</v>
      </c>
      <c r="AW202" s="14" t="s">
        <v>42</v>
      </c>
      <c r="AX202" s="14" t="s">
        <v>80</v>
      </c>
      <c r="AY202" s="241" t="s">
        <v>131</v>
      </c>
    </row>
    <row r="203" spans="1:51" s="15" customFormat="1" ht="12">
      <c r="A203" s="15"/>
      <c r="B203" s="242"/>
      <c r="C203" s="243"/>
      <c r="D203" s="222" t="s">
        <v>142</v>
      </c>
      <c r="E203" s="244" t="s">
        <v>41</v>
      </c>
      <c r="F203" s="245" t="s">
        <v>146</v>
      </c>
      <c r="G203" s="243"/>
      <c r="H203" s="246">
        <v>0.9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2" t="s">
        <v>142</v>
      </c>
      <c r="AU203" s="252" t="s">
        <v>87</v>
      </c>
      <c r="AV203" s="15" t="s">
        <v>132</v>
      </c>
      <c r="AW203" s="15" t="s">
        <v>42</v>
      </c>
      <c r="AX203" s="15" t="s">
        <v>85</v>
      </c>
      <c r="AY203" s="252" t="s">
        <v>131</v>
      </c>
    </row>
    <row r="204" spans="1:65" s="2" customFormat="1" ht="21.75" customHeight="1">
      <c r="A204" s="41"/>
      <c r="B204" s="42"/>
      <c r="C204" s="202" t="s">
        <v>287</v>
      </c>
      <c r="D204" s="202" t="s">
        <v>134</v>
      </c>
      <c r="E204" s="203" t="s">
        <v>288</v>
      </c>
      <c r="F204" s="204" t="s">
        <v>289</v>
      </c>
      <c r="G204" s="205" t="s">
        <v>151</v>
      </c>
      <c r="H204" s="206">
        <v>33</v>
      </c>
      <c r="I204" s="207"/>
      <c r="J204" s="208">
        <f>ROUND(I204*H204,2)</f>
        <v>0</v>
      </c>
      <c r="K204" s="204" t="s">
        <v>138</v>
      </c>
      <c r="L204" s="47"/>
      <c r="M204" s="209" t="s">
        <v>41</v>
      </c>
      <c r="N204" s="210" t="s">
        <v>51</v>
      </c>
      <c r="O204" s="87"/>
      <c r="P204" s="211">
        <f>O204*H204</f>
        <v>0</v>
      </c>
      <c r="Q204" s="211">
        <v>0</v>
      </c>
      <c r="R204" s="211">
        <f>Q204*H204</f>
        <v>0</v>
      </c>
      <c r="S204" s="211">
        <v>0.00478</v>
      </c>
      <c r="T204" s="212">
        <f>S204*H204</f>
        <v>0.15774000000000002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3" t="s">
        <v>132</v>
      </c>
      <c r="AT204" s="213" t="s">
        <v>134</v>
      </c>
      <c r="AU204" s="213" t="s">
        <v>87</v>
      </c>
      <c r="AY204" s="19" t="s">
        <v>131</v>
      </c>
      <c r="BE204" s="214">
        <f>IF(N204="základní",J204,0)</f>
        <v>0</v>
      </c>
      <c r="BF204" s="214">
        <f>IF(N204="snížená",J204,0)</f>
        <v>0</v>
      </c>
      <c r="BG204" s="214">
        <f>IF(N204="zákl. přenesená",J204,0)</f>
        <v>0</v>
      </c>
      <c r="BH204" s="214">
        <f>IF(N204="sníž. přenesená",J204,0)</f>
        <v>0</v>
      </c>
      <c r="BI204" s="214">
        <f>IF(N204="nulová",J204,0)</f>
        <v>0</v>
      </c>
      <c r="BJ204" s="19" t="s">
        <v>85</v>
      </c>
      <c r="BK204" s="214">
        <f>ROUND(I204*H204,2)</f>
        <v>0</v>
      </c>
      <c r="BL204" s="19" t="s">
        <v>132</v>
      </c>
      <c r="BM204" s="213" t="s">
        <v>290</v>
      </c>
    </row>
    <row r="205" spans="1:47" s="2" customFormat="1" ht="12">
      <c r="A205" s="41"/>
      <c r="B205" s="42"/>
      <c r="C205" s="43"/>
      <c r="D205" s="215" t="s">
        <v>140</v>
      </c>
      <c r="E205" s="43"/>
      <c r="F205" s="216" t="s">
        <v>291</v>
      </c>
      <c r="G205" s="43"/>
      <c r="H205" s="43"/>
      <c r="I205" s="217"/>
      <c r="J205" s="43"/>
      <c r="K205" s="43"/>
      <c r="L205" s="47"/>
      <c r="M205" s="218"/>
      <c r="N205" s="219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19" t="s">
        <v>140</v>
      </c>
      <c r="AU205" s="19" t="s">
        <v>87</v>
      </c>
    </row>
    <row r="206" spans="1:51" s="13" customFormat="1" ht="12">
      <c r="A206" s="13"/>
      <c r="B206" s="220"/>
      <c r="C206" s="221"/>
      <c r="D206" s="222" t="s">
        <v>142</v>
      </c>
      <c r="E206" s="223" t="s">
        <v>41</v>
      </c>
      <c r="F206" s="224" t="s">
        <v>292</v>
      </c>
      <c r="G206" s="221"/>
      <c r="H206" s="223" t="s">
        <v>41</v>
      </c>
      <c r="I206" s="225"/>
      <c r="J206" s="221"/>
      <c r="K206" s="221"/>
      <c r="L206" s="226"/>
      <c r="M206" s="227"/>
      <c r="N206" s="228"/>
      <c r="O206" s="228"/>
      <c r="P206" s="228"/>
      <c r="Q206" s="228"/>
      <c r="R206" s="228"/>
      <c r="S206" s="228"/>
      <c r="T206" s="22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0" t="s">
        <v>142</v>
      </c>
      <c r="AU206" s="230" t="s">
        <v>87</v>
      </c>
      <c r="AV206" s="13" t="s">
        <v>85</v>
      </c>
      <c r="AW206" s="13" t="s">
        <v>42</v>
      </c>
      <c r="AX206" s="13" t="s">
        <v>80</v>
      </c>
      <c r="AY206" s="230" t="s">
        <v>131</v>
      </c>
    </row>
    <row r="207" spans="1:51" s="14" customFormat="1" ht="12">
      <c r="A207" s="14"/>
      <c r="B207" s="231"/>
      <c r="C207" s="232"/>
      <c r="D207" s="222" t="s">
        <v>142</v>
      </c>
      <c r="E207" s="233" t="s">
        <v>41</v>
      </c>
      <c r="F207" s="234" t="s">
        <v>293</v>
      </c>
      <c r="G207" s="232"/>
      <c r="H207" s="235">
        <v>33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1" t="s">
        <v>142</v>
      </c>
      <c r="AU207" s="241" t="s">
        <v>87</v>
      </c>
      <c r="AV207" s="14" t="s">
        <v>87</v>
      </c>
      <c r="AW207" s="14" t="s">
        <v>42</v>
      </c>
      <c r="AX207" s="14" t="s">
        <v>80</v>
      </c>
      <c r="AY207" s="241" t="s">
        <v>131</v>
      </c>
    </row>
    <row r="208" spans="1:51" s="15" customFormat="1" ht="12">
      <c r="A208" s="15"/>
      <c r="B208" s="242"/>
      <c r="C208" s="243"/>
      <c r="D208" s="222" t="s">
        <v>142</v>
      </c>
      <c r="E208" s="244" t="s">
        <v>41</v>
      </c>
      <c r="F208" s="245" t="s">
        <v>146</v>
      </c>
      <c r="G208" s="243"/>
      <c r="H208" s="246">
        <v>33</v>
      </c>
      <c r="I208" s="247"/>
      <c r="J208" s="243"/>
      <c r="K208" s="243"/>
      <c r="L208" s="248"/>
      <c r="M208" s="249"/>
      <c r="N208" s="250"/>
      <c r="O208" s="250"/>
      <c r="P208" s="250"/>
      <c r="Q208" s="250"/>
      <c r="R208" s="250"/>
      <c r="S208" s="250"/>
      <c r="T208" s="251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2" t="s">
        <v>142</v>
      </c>
      <c r="AU208" s="252" t="s">
        <v>87</v>
      </c>
      <c r="AV208" s="15" t="s">
        <v>132</v>
      </c>
      <c r="AW208" s="15" t="s">
        <v>42</v>
      </c>
      <c r="AX208" s="15" t="s">
        <v>85</v>
      </c>
      <c r="AY208" s="252" t="s">
        <v>131</v>
      </c>
    </row>
    <row r="209" spans="1:65" s="2" customFormat="1" ht="16.5" customHeight="1">
      <c r="A209" s="41"/>
      <c r="B209" s="42"/>
      <c r="C209" s="202" t="s">
        <v>294</v>
      </c>
      <c r="D209" s="202" t="s">
        <v>134</v>
      </c>
      <c r="E209" s="203" t="s">
        <v>295</v>
      </c>
      <c r="F209" s="204" t="s">
        <v>296</v>
      </c>
      <c r="G209" s="205" t="s">
        <v>151</v>
      </c>
      <c r="H209" s="206">
        <v>25.401</v>
      </c>
      <c r="I209" s="207"/>
      <c r="J209" s="208">
        <f>ROUND(I209*H209,2)</f>
        <v>0</v>
      </c>
      <c r="K209" s="204" t="s">
        <v>138</v>
      </c>
      <c r="L209" s="47"/>
      <c r="M209" s="209" t="s">
        <v>41</v>
      </c>
      <c r="N209" s="210" t="s">
        <v>51</v>
      </c>
      <c r="O209" s="87"/>
      <c r="P209" s="211">
        <f>O209*H209</f>
        <v>0</v>
      </c>
      <c r="Q209" s="211">
        <v>0</v>
      </c>
      <c r="R209" s="211">
        <f>Q209*H209</f>
        <v>0</v>
      </c>
      <c r="S209" s="211">
        <v>0</v>
      </c>
      <c r="T209" s="212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3" t="s">
        <v>132</v>
      </c>
      <c r="AT209" s="213" t="s">
        <v>134</v>
      </c>
      <c r="AU209" s="213" t="s">
        <v>87</v>
      </c>
      <c r="AY209" s="19" t="s">
        <v>131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19" t="s">
        <v>85</v>
      </c>
      <c r="BK209" s="214">
        <f>ROUND(I209*H209,2)</f>
        <v>0</v>
      </c>
      <c r="BL209" s="19" t="s">
        <v>132</v>
      </c>
      <c r="BM209" s="213" t="s">
        <v>297</v>
      </c>
    </row>
    <row r="210" spans="1:47" s="2" customFormat="1" ht="12">
      <c r="A210" s="41"/>
      <c r="B210" s="42"/>
      <c r="C210" s="43"/>
      <c r="D210" s="215" t="s">
        <v>140</v>
      </c>
      <c r="E210" s="43"/>
      <c r="F210" s="216" t="s">
        <v>298</v>
      </c>
      <c r="G210" s="43"/>
      <c r="H210" s="43"/>
      <c r="I210" s="217"/>
      <c r="J210" s="43"/>
      <c r="K210" s="43"/>
      <c r="L210" s="47"/>
      <c r="M210" s="218"/>
      <c r="N210" s="219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19" t="s">
        <v>140</v>
      </c>
      <c r="AU210" s="19" t="s">
        <v>87</v>
      </c>
    </row>
    <row r="211" spans="1:51" s="14" customFormat="1" ht="12">
      <c r="A211" s="14"/>
      <c r="B211" s="231"/>
      <c r="C211" s="232"/>
      <c r="D211" s="222" t="s">
        <v>142</v>
      </c>
      <c r="E211" s="233" t="s">
        <v>41</v>
      </c>
      <c r="F211" s="234" t="s">
        <v>299</v>
      </c>
      <c r="G211" s="232"/>
      <c r="H211" s="235">
        <v>25.401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1" t="s">
        <v>142</v>
      </c>
      <c r="AU211" s="241" t="s">
        <v>87</v>
      </c>
      <c r="AV211" s="14" t="s">
        <v>87</v>
      </c>
      <c r="AW211" s="14" t="s">
        <v>42</v>
      </c>
      <c r="AX211" s="14" t="s">
        <v>80</v>
      </c>
      <c r="AY211" s="241" t="s">
        <v>131</v>
      </c>
    </row>
    <row r="212" spans="1:51" s="15" customFormat="1" ht="12">
      <c r="A212" s="15"/>
      <c r="B212" s="242"/>
      <c r="C212" s="243"/>
      <c r="D212" s="222" t="s">
        <v>142</v>
      </c>
      <c r="E212" s="244" t="s">
        <v>41</v>
      </c>
      <c r="F212" s="245" t="s">
        <v>146</v>
      </c>
      <c r="G212" s="243"/>
      <c r="H212" s="246">
        <v>25.401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2" t="s">
        <v>142</v>
      </c>
      <c r="AU212" s="252" t="s">
        <v>87</v>
      </c>
      <c r="AV212" s="15" t="s">
        <v>132</v>
      </c>
      <c r="AW212" s="15" t="s">
        <v>42</v>
      </c>
      <c r="AX212" s="15" t="s">
        <v>85</v>
      </c>
      <c r="AY212" s="252" t="s">
        <v>131</v>
      </c>
    </row>
    <row r="213" spans="1:65" s="2" customFormat="1" ht="24.15" customHeight="1">
      <c r="A213" s="41"/>
      <c r="B213" s="42"/>
      <c r="C213" s="202" t="s">
        <v>300</v>
      </c>
      <c r="D213" s="202" t="s">
        <v>134</v>
      </c>
      <c r="E213" s="203" t="s">
        <v>301</v>
      </c>
      <c r="F213" s="204" t="s">
        <v>302</v>
      </c>
      <c r="G213" s="205" t="s">
        <v>151</v>
      </c>
      <c r="H213" s="206">
        <v>101.604</v>
      </c>
      <c r="I213" s="207"/>
      <c r="J213" s="208">
        <f>ROUND(I213*H213,2)</f>
        <v>0</v>
      </c>
      <c r="K213" s="204" t="s">
        <v>138</v>
      </c>
      <c r="L213" s="47"/>
      <c r="M213" s="209" t="s">
        <v>41</v>
      </c>
      <c r="N213" s="210" t="s">
        <v>51</v>
      </c>
      <c r="O213" s="87"/>
      <c r="P213" s="211">
        <f>O213*H213</f>
        <v>0</v>
      </c>
      <c r="Q213" s="211">
        <v>0</v>
      </c>
      <c r="R213" s="211">
        <f>Q213*H213</f>
        <v>0</v>
      </c>
      <c r="S213" s="211">
        <v>0</v>
      </c>
      <c r="T213" s="212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3" t="s">
        <v>132</v>
      </c>
      <c r="AT213" s="213" t="s">
        <v>134</v>
      </c>
      <c r="AU213" s="213" t="s">
        <v>87</v>
      </c>
      <c r="AY213" s="19" t="s">
        <v>131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19" t="s">
        <v>85</v>
      </c>
      <c r="BK213" s="214">
        <f>ROUND(I213*H213,2)</f>
        <v>0</v>
      </c>
      <c r="BL213" s="19" t="s">
        <v>132</v>
      </c>
      <c r="BM213" s="213" t="s">
        <v>303</v>
      </c>
    </row>
    <row r="214" spans="1:47" s="2" customFormat="1" ht="12">
      <c r="A214" s="41"/>
      <c r="B214" s="42"/>
      <c r="C214" s="43"/>
      <c r="D214" s="215" t="s">
        <v>140</v>
      </c>
      <c r="E214" s="43"/>
      <c r="F214" s="216" t="s">
        <v>304</v>
      </c>
      <c r="G214" s="43"/>
      <c r="H214" s="43"/>
      <c r="I214" s="217"/>
      <c r="J214" s="43"/>
      <c r="K214" s="43"/>
      <c r="L214" s="47"/>
      <c r="M214" s="218"/>
      <c r="N214" s="219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9" t="s">
        <v>140</v>
      </c>
      <c r="AU214" s="19" t="s">
        <v>87</v>
      </c>
    </row>
    <row r="215" spans="1:51" s="14" customFormat="1" ht="12">
      <c r="A215" s="14"/>
      <c r="B215" s="231"/>
      <c r="C215" s="232"/>
      <c r="D215" s="222" t="s">
        <v>142</v>
      </c>
      <c r="E215" s="233" t="s">
        <v>41</v>
      </c>
      <c r="F215" s="234" t="s">
        <v>299</v>
      </c>
      <c r="G215" s="232"/>
      <c r="H215" s="235">
        <v>25.401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1" t="s">
        <v>142</v>
      </c>
      <c r="AU215" s="241" t="s">
        <v>87</v>
      </c>
      <c r="AV215" s="14" t="s">
        <v>87</v>
      </c>
      <c r="AW215" s="14" t="s">
        <v>42</v>
      </c>
      <c r="AX215" s="14" t="s">
        <v>85</v>
      </c>
      <c r="AY215" s="241" t="s">
        <v>131</v>
      </c>
    </row>
    <row r="216" spans="1:51" s="14" customFormat="1" ht="12">
      <c r="A216" s="14"/>
      <c r="B216" s="231"/>
      <c r="C216" s="232"/>
      <c r="D216" s="222" t="s">
        <v>142</v>
      </c>
      <c r="E216" s="232"/>
      <c r="F216" s="234" t="s">
        <v>305</v>
      </c>
      <c r="G216" s="232"/>
      <c r="H216" s="235">
        <v>101.604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1" t="s">
        <v>142</v>
      </c>
      <c r="AU216" s="241" t="s">
        <v>87</v>
      </c>
      <c r="AV216" s="14" t="s">
        <v>87</v>
      </c>
      <c r="AW216" s="14" t="s">
        <v>4</v>
      </c>
      <c r="AX216" s="14" t="s">
        <v>85</v>
      </c>
      <c r="AY216" s="241" t="s">
        <v>131</v>
      </c>
    </row>
    <row r="217" spans="1:63" s="12" customFormat="1" ht="22.8" customHeight="1">
      <c r="A217" s="12"/>
      <c r="B217" s="186"/>
      <c r="C217" s="187"/>
      <c r="D217" s="188" t="s">
        <v>79</v>
      </c>
      <c r="E217" s="200" t="s">
        <v>306</v>
      </c>
      <c r="F217" s="200" t="s">
        <v>307</v>
      </c>
      <c r="G217" s="187"/>
      <c r="H217" s="187"/>
      <c r="I217" s="190"/>
      <c r="J217" s="201">
        <f>BK217</f>
        <v>0</v>
      </c>
      <c r="K217" s="187"/>
      <c r="L217" s="192"/>
      <c r="M217" s="193"/>
      <c r="N217" s="194"/>
      <c r="O217" s="194"/>
      <c r="P217" s="195">
        <f>SUM(P218:P245)</f>
        <v>0</v>
      </c>
      <c r="Q217" s="194"/>
      <c r="R217" s="195">
        <f>SUM(R218:R245)</f>
        <v>0.01584</v>
      </c>
      <c r="S217" s="194"/>
      <c r="T217" s="196">
        <f>SUM(T218:T245)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97" t="s">
        <v>85</v>
      </c>
      <c r="AT217" s="198" t="s">
        <v>79</v>
      </c>
      <c r="AU217" s="198" t="s">
        <v>85</v>
      </c>
      <c r="AY217" s="197" t="s">
        <v>131</v>
      </c>
      <c r="BK217" s="199">
        <f>SUM(BK218:BK245)</f>
        <v>0</v>
      </c>
    </row>
    <row r="218" spans="1:65" s="2" customFormat="1" ht="16.5" customHeight="1">
      <c r="A218" s="41"/>
      <c r="B218" s="42"/>
      <c r="C218" s="202" t="s">
        <v>308</v>
      </c>
      <c r="D218" s="202" t="s">
        <v>134</v>
      </c>
      <c r="E218" s="203" t="s">
        <v>309</v>
      </c>
      <c r="F218" s="204" t="s">
        <v>310</v>
      </c>
      <c r="G218" s="205" t="s">
        <v>311</v>
      </c>
      <c r="H218" s="206">
        <v>2.88</v>
      </c>
      <c r="I218" s="207"/>
      <c r="J218" s="208">
        <f>ROUND(I218*H218,2)</f>
        <v>0</v>
      </c>
      <c r="K218" s="204" t="s">
        <v>138</v>
      </c>
      <c r="L218" s="47"/>
      <c r="M218" s="209" t="s">
        <v>41</v>
      </c>
      <c r="N218" s="210" t="s">
        <v>51</v>
      </c>
      <c r="O218" s="87"/>
      <c r="P218" s="211">
        <f>O218*H218</f>
        <v>0</v>
      </c>
      <c r="Q218" s="211">
        <v>0.0055</v>
      </c>
      <c r="R218" s="211">
        <f>Q218*H218</f>
        <v>0.01584</v>
      </c>
      <c r="S218" s="211">
        <v>0</v>
      </c>
      <c r="T218" s="212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3" t="s">
        <v>132</v>
      </c>
      <c r="AT218" s="213" t="s">
        <v>134</v>
      </c>
      <c r="AU218" s="213" t="s">
        <v>87</v>
      </c>
      <c r="AY218" s="19" t="s">
        <v>131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19" t="s">
        <v>85</v>
      </c>
      <c r="BK218" s="214">
        <f>ROUND(I218*H218,2)</f>
        <v>0</v>
      </c>
      <c r="BL218" s="19" t="s">
        <v>132</v>
      </c>
      <c r="BM218" s="213" t="s">
        <v>312</v>
      </c>
    </row>
    <row r="219" spans="1:47" s="2" customFormat="1" ht="12">
      <c r="A219" s="41"/>
      <c r="B219" s="42"/>
      <c r="C219" s="43"/>
      <c r="D219" s="215" t="s">
        <v>140</v>
      </c>
      <c r="E219" s="43"/>
      <c r="F219" s="216" t="s">
        <v>313</v>
      </c>
      <c r="G219" s="43"/>
      <c r="H219" s="43"/>
      <c r="I219" s="217"/>
      <c r="J219" s="43"/>
      <c r="K219" s="43"/>
      <c r="L219" s="47"/>
      <c r="M219" s="218"/>
      <c r="N219" s="219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9" t="s">
        <v>140</v>
      </c>
      <c r="AU219" s="19" t="s">
        <v>87</v>
      </c>
    </row>
    <row r="220" spans="1:65" s="2" customFormat="1" ht="24.15" customHeight="1">
      <c r="A220" s="41"/>
      <c r="B220" s="42"/>
      <c r="C220" s="202" t="s">
        <v>314</v>
      </c>
      <c r="D220" s="202" t="s">
        <v>134</v>
      </c>
      <c r="E220" s="203" t="s">
        <v>315</v>
      </c>
      <c r="F220" s="204" t="s">
        <v>316</v>
      </c>
      <c r="G220" s="205" t="s">
        <v>311</v>
      </c>
      <c r="H220" s="206">
        <v>19.475</v>
      </c>
      <c r="I220" s="207"/>
      <c r="J220" s="208">
        <f>ROUND(I220*H220,2)</f>
        <v>0</v>
      </c>
      <c r="K220" s="204" t="s">
        <v>138</v>
      </c>
      <c r="L220" s="47"/>
      <c r="M220" s="209" t="s">
        <v>41</v>
      </c>
      <c r="N220" s="210" t="s">
        <v>51</v>
      </c>
      <c r="O220" s="87"/>
      <c r="P220" s="211">
        <f>O220*H220</f>
        <v>0</v>
      </c>
      <c r="Q220" s="211">
        <v>0</v>
      </c>
      <c r="R220" s="211">
        <f>Q220*H220</f>
        <v>0</v>
      </c>
      <c r="S220" s="211">
        <v>0</v>
      </c>
      <c r="T220" s="212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3" t="s">
        <v>132</v>
      </c>
      <c r="AT220" s="213" t="s">
        <v>134</v>
      </c>
      <c r="AU220" s="213" t="s">
        <v>87</v>
      </c>
      <c r="AY220" s="19" t="s">
        <v>131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19" t="s">
        <v>85</v>
      </c>
      <c r="BK220" s="214">
        <f>ROUND(I220*H220,2)</f>
        <v>0</v>
      </c>
      <c r="BL220" s="19" t="s">
        <v>132</v>
      </c>
      <c r="BM220" s="213" t="s">
        <v>317</v>
      </c>
    </row>
    <row r="221" spans="1:47" s="2" customFormat="1" ht="12">
      <c r="A221" s="41"/>
      <c r="B221" s="42"/>
      <c r="C221" s="43"/>
      <c r="D221" s="215" t="s">
        <v>140</v>
      </c>
      <c r="E221" s="43"/>
      <c r="F221" s="216" t="s">
        <v>318</v>
      </c>
      <c r="G221" s="43"/>
      <c r="H221" s="43"/>
      <c r="I221" s="217"/>
      <c r="J221" s="43"/>
      <c r="K221" s="43"/>
      <c r="L221" s="47"/>
      <c r="M221" s="218"/>
      <c r="N221" s="219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19" t="s">
        <v>140</v>
      </c>
      <c r="AU221" s="19" t="s">
        <v>87</v>
      </c>
    </row>
    <row r="222" spans="1:51" s="14" customFormat="1" ht="12">
      <c r="A222" s="14"/>
      <c r="B222" s="231"/>
      <c r="C222" s="232"/>
      <c r="D222" s="222" t="s">
        <v>142</v>
      </c>
      <c r="E222" s="233" t="s">
        <v>41</v>
      </c>
      <c r="F222" s="234" t="s">
        <v>319</v>
      </c>
      <c r="G222" s="232"/>
      <c r="H222" s="235">
        <v>19.475</v>
      </c>
      <c r="I222" s="236"/>
      <c r="J222" s="232"/>
      <c r="K222" s="232"/>
      <c r="L222" s="237"/>
      <c r="M222" s="238"/>
      <c r="N222" s="239"/>
      <c r="O222" s="239"/>
      <c r="P222" s="239"/>
      <c r="Q222" s="239"/>
      <c r="R222" s="239"/>
      <c r="S222" s="239"/>
      <c r="T222" s="24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1" t="s">
        <v>142</v>
      </c>
      <c r="AU222" s="241" t="s">
        <v>87</v>
      </c>
      <c r="AV222" s="14" t="s">
        <v>87</v>
      </c>
      <c r="AW222" s="14" t="s">
        <v>42</v>
      </c>
      <c r="AX222" s="14" t="s">
        <v>80</v>
      </c>
      <c r="AY222" s="241" t="s">
        <v>131</v>
      </c>
    </row>
    <row r="223" spans="1:51" s="15" customFormat="1" ht="12">
      <c r="A223" s="15"/>
      <c r="B223" s="242"/>
      <c r="C223" s="243"/>
      <c r="D223" s="222" t="s">
        <v>142</v>
      </c>
      <c r="E223" s="244" t="s">
        <v>41</v>
      </c>
      <c r="F223" s="245" t="s">
        <v>146</v>
      </c>
      <c r="G223" s="243"/>
      <c r="H223" s="246">
        <v>19.475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2" t="s">
        <v>142</v>
      </c>
      <c r="AU223" s="252" t="s">
        <v>87</v>
      </c>
      <c r="AV223" s="15" t="s">
        <v>132</v>
      </c>
      <c r="AW223" s="15" t="s">
        <v>42</v>
      </c>
      <c r="AX223" s="15" t="s">
        <v>85</v>
      </c>
      <c r="AY223" s="252" t="s">
        <v>131</v>
      </c>
    </row>
    <row r="224" spans="1:65" s="2" customFormat="1" ht="21.75" customHeight="1">
      <c r="A224" s="41"/>
      <c r="B224" s="42"/>
      <c r="C224" s="202" t="s">
        <v>320</v>
      </c>
      <c r="D224" s="202" t="s">
        <v>134</v>
      </c>
      <c r="E224" s="203" t="s">
        <v>321</v>
      </c>
      <c r="F224" s="204" t="s">
        <v>322</v>
      </c>
      <c r="G224" s="205" t="s">
        <v>311</v>
      </c>
      <c r="H224" s="206">
        <v>19.475</v>
      </c>
      <c r="I224" s="207"/>
      <c r="J224" s="208">
        <f>ROUND(I224*H224,2)</f>
        <v>0</v>
      </c>
      <c r="K224" s="204" t="s">
        <v>138</v>
      </c>
      <c r="L224" s="47"/>
      <c r="M224" s="209" t="s">
        <v>41</v>
      </c>
      <c r="N224" s="210" t="s">
        <v>51</v>
      </c>
      <c r="O224" s="87"/>
      <c r="P224" s="211">
        <f>O224*H224</f>
        <v>0</v>
      </c>
      <c r="Q224" s="211">
        <v>0</v>
      </c>
      <c r="R224" s="211">
        <f>Q224*H224</f>
        <v>0</v>
      </c>
      <c r="S224" s="211">
        <v>0</v>
      </c>
      <c r="T224" s="212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3" t="s">
        <v>132</v>
      </c>
      <c r="AT224" s="213" t="s">
        <v>134</v>
      </c>
      <c r="AU224" s="213" t="s">
        <v>87</v>
      </c>
      <c r="AY224" s="19" t="s">
        <v>131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19" t="s">
        <v>85</v>
      </c>
      <c r="BK224" s="214">
        <f>ROUND(I224*H224,2)</f>
        <v>0</v>
      </c>
      <c r="BL224" s="19" t="s">
        <v>132</v>
      </c>
      <c r="BM224" s="213" t="s">
        <v>323</v>
      </c>
    </row>
    <row r="225" spans="1:47" s="2" customFormat="1" ht="12">
      <c r="A225" s="41"/>
      <c r="B225" s="42"/>
      <c r="C225" s="43"/>
      <c r="D225" s="215" t="s">
        <v>140</v>
      </c>
      <c r="E225" s="43"/>
      <c r="F225" s="216" t="s">
        <v>324</v>
      </c>
      <c r="G225" s="43"/>
      <c r="H225" s="43"/>
      <c r="I225" s="217"/>
      <c r="J225" s="43"/>
      <c r="K225" s="43"/>
      <c r="L225" s="47"/>
      <c r="M225" s="218"/>
      <c r="N225" s="219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9" t="s">
        <v>140</v>
      </c>
      <c r="AU225" s="19" t="s">
        <v>87</v>
      </c>
    </row>
    <row r="226" spans="1:51" s="14" customFormat="1" ht="12">
      <c r="A226" s="14"/>
      <c r="B226" s="231"/>
      <c r="C226" s="232"/>
      <c r="D226" s="222" t="s">
        <v>142</v>
      </c>
      <c r="E226" s="233" t="s">
        <v>41</v>
      </c>
      <c r="F226" s="234" t="s">
        <v>319</v>
      </c>
      <c r="G226" s="232"/>
      <c r="H226" s="235">
        <v>19.475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1" t="s">
        <v>142</v>
      </c>
      <c r="AU226" s="241" t="s">
        <v>87</v>
      </c>
      <c r="AV226" s="14" t="s">
        <v>87</v>
      </c>
      <c r="AW226" s="14" t="s">
        <v>42</v>
      </c>
      <c r="AX226" s="14" t="s">
        <v>80</v>
      </c>
      <c r="AY226" s="241" t="s">
        <v>131</v>
      </c>
    </row>
    <row r="227" spans="1:51" s="15" customFormat="1" ht="12">
      <c r="A227" s="15"/>
      <c r="B227" s="242"/>
      <c r="C227" s="243"/>
      <c r="D227" s="222" t="s">
        <v>142</v>
      </c>
      <c r="E227" s="244" t="s">
        <v>41</v>
      </c>
      <c r="F227" s="245" t="s">
        <v>146</v>
      </c>
      <c r="G227" s="243"/>
      <c r="H227" s="246">
        <v>19.475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2" t="s">
        <v>142</v>
      </c>
      <c r="AU227" s="252" t="s">
        <v>87</v>
      </c>
      <c r="AV227" s="15" t="s">
        <v>132</v>
      </c>
      <c r="AW227" s="15" t="s">
        <v>42</v>
      </c>
      <c r="AX227" s="15" t="s">
        <v>85</v>
      </c>
      <c r="AY227" s="252" t="s">
        <v>131</v>
      </c>
    </row>
    <row r="228" spans="1:65" s="2" customFormat="1" ht="24.15" customHeight="1">
      <c r="A228" s="41"/>
      <c r="B228" s="42"/>
      <c r="C228" s="202" t="s">
        <v>325</v>
      </c>
      <c r="D228" s="202" t="s">
        <v>134</v>
      </c>
      <c r="E228" s="203" t="s">
        <v>326</v>
      </c>
      <c r="F228" s="204" t="s">
        <v>327</v>
      </c>
      <c r="G228" s="205" t="s">
        <v>311</v>
      </c>
      <c r="H228" s="206">
        <v>19.475</v>
      </c>
      <c r="I228" s="207"/>
      <c r="J228" s="208">
        <f>ROUND(I228*H228,2)</f>
        <v>0</v>
      </c>
      <c r="K228" s="204" t="s">
        <v>138</v>
      </c>
      <c r="L228" s="47"/>
      <c r="M228" s="209" t="s">
        <v>41</v>
      </c>
      <c r="N228" s="210" t="s">
        <v>51</v>
      </c>
      <c r="O228" s="87"/>
      <c r="P228" s="211">
        <f>O228*H228</f>
        <v>0</v>
      </c>
      <c r="Q228" s="211">
        <v>0</v>
      </c>
      <c r="R228" s="211">
        <f>Q228*H228</f>
        <v>0</v>
      </c>
      <c r="S228" s="211">
        <v>0</v>
      </c>
      <c r="T228" s="212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3" t="s">
        <v>132</v>
      </c>
      <c r="AT228" s="213" t="s">
        <v>134</v>
      </c>
      <c r="AU228" s="213" t="s">
        <v>87</v>
      </c>
      <c r="AY228" s="19" t="s">
        <v>131</v>
      </c>
      <c r="BE228" s="214">
        <f>IF(N228="základní",J228,0)</f>
        <v>0</v>
      </c>
      <c r="BF228" s="214">
        <f>IF(N228="snížená",J228,0)</f>
        <v>0</v>
      </c>
      <c r="BG228" s="214">
        <f>IF(N228="zákl. přenesená",J228,0)</f>
        <v>0</v>
      </c>
      <c r="BH228" s="214">
        <f>IF(N228="sníž. přenesená",J228,0)</f>
        <v>0</v>
      </c>
      <c r="BI228" s="214">
        <f>IF(N228="nulová",J228,0)</f>
        <v>0</v>
      </c>
      <c r="BJ228" s="19" t="s">
        <v>85</v>
      </c>
      <c r="BK228" s="214">
        <f>ROUND(I228*H228,2)</f>
        <v>0</v>
      </c>
      <c r="BL228" s="19" t="s">
        <v>132</v>
      </c>
      <c r="BM228" s="213" t="s">
        <v>328</v>
      </c>
    </row>
    <row r="229" spans="1:47" s="2" customFormat="1" ht="12">
      <c r="A229" s="41"/>
      <c r="B229" s="42"/>
      <c r="C229" s="43"/>
      <c r="D229" s="215" t="s">
        <v>140</v>
      </c>
      <c r="E229" s="43"/>
      <c r="F229" s="216" t="s">
        <v>329</v>
      </c>
      <c r="G229" s="43"/>
      <c r="H229" s="43"/>
      <c r="I229" s="217"/>
      <c r="J229" s="43"/>
      <c r="K229" s="43"/>
      <c r="L229" s="47"/>
      <c r="M229" s="218"/>
      <c r="N229" s="219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9" t="s">
        <v>140</v>
      </c>
      <c r="AU229" s="19" t="s">
        <v>87</v>
      </c>
    </row>
    <row r="230" spans="1:51" s="14" customFormat="1" ht="12">
      <c r="A230" s="14"/>
      <c r="B230" s="231"/>
      <c r="C230" s="232"/>
      <c r="D230" s="222" t="s">
        <v>142</v>
      </c>
      <c r="E230" s="233" t="s">
        <v>41</v>
      </c>
      <c r="F230" s="234" t="s">
        <v>319</v>
      </c>
      <c r="G230" s="232"/>
      <c r="H230" s="235">
        <v>19.475</v>
      </c>
      <c r="I230" s="236"/>
      <c r="J230" s="232"/>
      <c r="K230" s="232"/>
      <c r="L230" s="237"/>
      <c r="M230" s="238"/>
      <c r="N230" s="239"/>
      <c r="O230" s="239"/>
      <c r="P230" s="239"/>
      <c r="Q230" s="239"/>
      <c r="R230" s="239"/>
      <c r="S230" s="239"/>
      <c r="T230" s="24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1" t="s">
        <v>142</v>
      </c>
      <c r="AU230" s="241" t="s">
        <v>87</v>
      </c>
      <c r="AV230" s="14" t="s">
        <v>87</v>
      </c>
      <c r="AW230" s="14" t="s">
        <v>42</v>
      </c>
      <c r="AX230" s="14" t="s">
        <v>80</v>
      </c>
      <c r="AY230" s="241" t="s">
        <v>131</v>
      </c>
    </row>
    <row r="231" spans="1:51" s="15" customFormat="1" ht="12">
      <c r="A231" s="15"/>
      <c r="B231" s="242"/>
      <c r="C231" s="243"/>
      <c r="D231" s="222" t="s">
        <v>142</v>
      </c>
      <c r="E231" s="244" t="s">
        <v>41</v>
      </c>
      <c r="F231" s="245" t="s">
        <v>146</v>
      </c>
      <c r="G231" s="243"/>
      <c r="H231" s="246">
        <v>19.475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2" t="s">
        <v>142</v>
      </c>
      <c r="AU231" s="252" t="s">
        <v>87</v>
      </c>
      <c r="AV231" s="15" t="s">
        <v>132</v>
      </c>
      <c r="AW231" s="15" t="s">
        <v>42</v>
      </c>
      <c r="AX231" s="15" t="s">
        <v>85</v>
      </c>
      <c r="AY231" s="252" t="s">
        <v>131</v>
      </c>
    </row>
    <row r="232" spans="1:65" s="2" customFormat="1" ht="24.15" customHeight="1">
      <c r="A232" s="41"/>
      <c r="B232" s="42"/>
      <c r="C232" s="202" t="s">
        <v>330</v>
      </c>
      <c r="D232" s="202" t="s">
        <v>134</v>
      </c>
      <c r="E232" s="203" t="s">
        <v>331</v>
      </c>
      <c r="F232" s="204" t="s">
        <v>332</v>
      </c>
      <c r="G232" s="205" t="s">
        <v>311</v>
      </c>
      <c r="H232" s="206">
        <v>19.475</v>
      </c>
      <c r="I232" s="207"/>
      <c r="J232" s="208">
        <f>ROUND(I232*H232,2)</f>
        <v>0</v>
      </c>
      <c r="K232" s="204" t="s">
        <v>138</v>
      </c>
      <c r="L232" s="47"/>
      <c r="M232" s="209" t="s">
        <v>41</v>
      </c>
      <c r="N232" s="210" t="s">
        <v>51</v>
      </c>
      <c r="O232" s="87"/>
      <c r="P232" s="211">
        <f>O232*H232</f>
        <v>0</v>
      </c>
      <c r="Q232" s="211">
        <v>0</v>
      </c>
      <c r="R232" s="211">
        <f>Q232*H232</f>
        <v>0</v>
      </c>
      <c r="S232" s="211">
        <v>0</v>
      </c>
      <c r="T232" s="212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13" t="s">
        <v>132</v>
      </c>
      <c r="AT232" s="213" t="s">
        <v>134</v>
      </c>
      <c r="AU232" s="213" t="s">
        <v>87</v>
      </c>
      <c r="AY232" s="19" t="s">
        <v>131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9" t="s">
        <v>85</v>
      </c>
      <c r="BK232" s="214">
        <f>ROUND(I232*H232,2)</f>
        <v>0</v>
      </c>
      <c r="BL232" s="19" t="s">
        <v>132</v>
      </c>
      <c r="BM232" s="213" t="s">
        <v>333</v>
      </c>
    </row>
    <row r="233" spans="1:47" s="2" customFormat="1" ht="12">
      <c r="A233" s="41"/>
      <c r="B233" s="42"/>
      <c r="C233" s="43"/>
      <c r="D233" s="215" t="s">
        <v>140</v>
      </c>
      <c r="E233" s="43"/>
      <c r="F233" s="216" t="s">
        <v>334</v>
      </c>
      <c r="G233" s="43"/>
      <c r="H233" s="43"/>
      <c r="I233" s="217"/>
      <c r="J233" s="43"/>
      <c r="K233" s="43"/>
      <c r="L233" s="47"/>
      <c r="M233" s="218"/>
      <c r="N233" s="219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19" t="s">
        <v>140</v>
      </c>
      <c r="AU233" s="19" t="s">
        <v>87</v>
      </c>
    </row>
    <row r="234" spans="1:51" s="14" customFormat="1" ht="12">
      <c r="A234" s="14"/>
      <c r="B234" s="231"/>
      <c r="C234" s="232"/>
      <c r="D234" s="222" t="s">
        <v>142</v>
      </c>
      <c r="E234" s="233" t="s">
        <v>41</v>
      </c>
      <c r="F234" s="234" t="s">
        <v>335</v>
      </c>
      <c r="G234" s="232"/>
      <c r="H234" s="235">
        <v>19.475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1" t="s">
        <v>142</v>
      </c>
      <c r="AU234" s="241" t="s">
        <v>87</v>
      </c>
      <c r="AV234" s="14" t="s">
        <v>87</v>
      </c>
      <c r="AW234" s="14" t="s">
        <v>42</v>
      </c>
      <c r="AX234" s="14" t="s">
        <v>80</v>
      </c>
      <c r="AY234" s="241" t="s">
        <v>131</v>
      </c>
    </row>
    <row r="235" spans="1:51" s="15" customFormat="1" ht="12">
      <c r="A235" s="15"/>
      <c r="B235" s="242"/>
      <c r="C235" s="243"/>
      <c r="D235" s="222" t="s">
        <v>142</v>
      </c>
      <c r="E235" s="244" t="s">
        <v>41</v>
      </c>
      <c r="F235" s="245" t="s">
        <v>146</v>
      </c>
      <c r="G235" s="243"/>
      <c r="H235" s="246">
        <v>19.475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2" t="s">
        <v>142</v>
      </c>
      <c r="AU235" s="252" t="s">
        <v>87</v>
      </c>
      <c r="AV235" s="15" t="s">
        <v>132</v>
      </c>
      <c r="AW235" s="15" t="s">
        <v>42</v>
      </c>
      <c r="AX235" s="15" t="s">
        <v>85</v>
      </c>
      <c r="AY235" s="252" t="s">
        <v>131</v>
      </c>
    </row>
    <row r="236" spans="1:65" s="2" customFormat="1" ht="24.15" customHeight="1">
      <c r="A236" s="41"/>
      <c r="B236" s="42"/>
      <c r="C236" s="202" t="s">
        <v>293</v>
      </c>
      <c r="D236" s="202" t="s">
        <v>134</v>
      </c>
      <c r="E236" s="203" t="s">
        <v>336</v>
      </c>
      <c r="F236" s="204" t="s">
        <v>337</v>
      </c>
      <c r="G236" s="205" t="s">
        <v>311</v>
      </c>
      <c r="H236" s="206">
        <v>8.165</v>
      </c>
      <c r="I236" s="207"/>
      <c r="J236" s="208">
        <f>ROUND(I236*H236,2)</f>
        <v>0</v>
      </c>
      <c r="K236" s="204" t="s">
        <v>138</v>
      </c>
      <c r="L236" s="47"/>
      <c r="M236" s="209" t="s">
        <v>41</v>
      </c>
      <c r="N236" s="210" t="s">
        <v>51</v>
      </c>
      <c r="O236" s="87"/>
      <c r="P236" s="211">
        <f>O236*H236</f>
        <v>0</v>
      </c>
      <c r="Q236" s="211">
        <v>0</v>
      </c>
      <c r="R236" s="211">
        <f>Q236*H236</f>
        <v>0</v>
      </c>
      <c r="S236" s="211">
        <v>0</v>
      </c>
      <c r="T236" s="212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13" t="s">
        <v>132</v>
      </c>
      <c r="AT236" s="213" t="s">
        <v>134</v>
      </c>
      <c r="AU236" s="213" t="s">
        <v>87</v>
      </c>
      <c r="AY236" s="19" t="s">
        <v>131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19" t="s">
        <v>85</v>
      </c>
      <c r="BK236" s="214">
        <f>ROUND(I236*H236,2)</f>
        <v>0</v>
      </c>
      <c r="BL236" s="19" t="s">
        <v>132</v>
      </c>
      <c r="BM236" s="213" t="s">
        <v>338</v>
      </c>
    </row>
    <row r="237" spans="1:47" s="2" customFormat="1" ht="12">
      <c r="A237" s="41"/>
      <c r="B237" s="42"/>
      <c r="C237" s="43"/>
      <c r="D237" s="215" t="s">
        <v>140</v>
      </c>
      <c r="E237" s="43"/>
      <c r="F237" s="216" t="s">
        <v>339</v>
      </c>
      <c r="G237" s="43"/>
      <c r="H237" s="43"/>
      <c r="I237" s="217"/>
      <c r="J237" s="43"/>
      <c r="K237" s="43"/>
      <c r="L237" s="47"/>
      <c r="M237" s="218"/>
      <c r="N237" s="219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19" t="s">
        <v>140</v>
      </c>
      <c r="AU237" s="19" t="s">
        <v>87</v>
      </c>
    </row>
    <row r="238" spans="1:51" s="14" customFormat="1" ht="12">
      <c r="A238" s="14"/>
      <c r="B238" s="231"/>
      <c r="C238" s="232"/>
      <c r="D238" s="222" t="s">
        <v>142</v>
      </c>
      <c r="E238" s="233" t="s">
        <v>41</v>
      </c>
      <c r="F238" s="234" t="s">
        <v>340</v>
      </c>
      <c r="G238" s="232"/>
      <c r="H238" s="235">
        <v>8.165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1" t="s">
        <v>142</v>
      </c>
      <c r="AU238" s="241" t="s">
        <v>87</v>
      </c>
      <c r="AV238" s="14" t="s">
        <v>87</v>
      </c>
      <c r="AW238" s="14" t="s">
        <v>42</v>
      </c>
      <c r="AX238" s="14" t="s">
        <v>80</v>
      </c>
      <c r="AY238" s="241" t="s">
        <v>131</v>
      </c>
    </row>
    <row r="239" spans="1:51" s="15" customFormat="1" ht="12">
      <c r="A239" s="15"/>
      <c r="B239" s="242"/>
      <c r="C239" s="243"/>
      <c r="D239" s="222" t="s">
        <v>142</v>
      </c>
      <c r="E239" s="244" t="s">
        <v>41</v>
      </c>
      <c r="F239" s="245" t="s">
        <v>146</v>
      </c>
      <c r="G239" s="243"/>
      <c r="H239" s="246">
        <v>8.165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2" t="s">
        <v>142</v>
      </c>
      <c r="AU239" s="252" t="s">
        <v>87</v>
      </c>
      <c r="AV239" s="15" t="s">
        <v>132</v>
      </c>
      <c r="AW239" s="15" t="s">
        <v>42</v>
      </c>
      <c r="AX239" s="15" t="s">
        <v>85</v>
      </c>
      <c r="AY239" s="252" t="s">
        <v>131</v>
      </c>
    </row>
    <row r="240" spans="1:65" s="2" customFormat="1" ht="24.15" customHeight="1">
      <c r="A240" s="41"/>
      <c r="B240" s="42"/>
      <c r="C240" s="202" t="s">
        <v>341</v>
      </c>
      <c r="D240" s="202" t="s">
        <v>134</v>
      </c>
      <c r="E240" s="203" t="s">
        <v>342</v>
      </c>
      <c r="F240" s="204" t="s">
        <v>343</v>
      </c>
      <c r="G240" s="205" t="s">
        <v>311</v>
      </c>
      <c r="H240" s="206">
        <v>2.88</v>
      </c>
      <c r="I240" s="207"/>
      <c r="J240" s="208">
        <f>ROUND(I240*H240,2)</f>
        <v>0</v>
      </c>
      <c r="K240" s="204" t="s">
        <v>138</v>
      </c>
      <c r="L240" s="47"/>
      <c r="M240" s="209" t="s">
        <v>41</v>
      </c>
      <c r="N240" s="210" t="s">
        <v>51</v>
      </c>
      <c r="O240" s="87"/>
      <c r="P240" s="211">
        <f>O240*H240</f>
        <v>0</v>
      </c>
      <c r="Q240" s="211">
        <v>0</v>
      </c>
      <c r="R240" s="211">
        <f>Q240*H240</f>
        <v>0</v>
      </c>
      <c r="S240" s="211">
        <v>0</v>
      </c>
      <c r="T240" s="212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13" t="s">
        <v>132</v>
      </c>
      <c r="AT240" s="213" t="s">
        <v>134</v>
      </c>
      <c r="AU240" s="213" t="s">
        <v>87</v>
      </c>
      <c r="AY240" s="19" t="s">
        <v>131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19" t="s">
        <v>85</v>
      </c>
      <c r="BK240" s="214">
        <f>ROUND(I240*H240,2)</f>
        <v>0</v>
      </c>
      <c r="BL240" s="19" t="s">
        <v>132</v>
      </c>
      <c r="BM240" s="213" t="s">
        <v>344</v>
      </c>
    </row>
    <row r="241" spans="1:47" s="2" customFormat="1" ht="12">
      <c r="A241" s="41"/>
      <c r="B241" s="42"/>
      <c r="C241" s="43"/>
      <c r="D241" s="215" t="s">
        <v>140</v>
      </c>
      <c r="E241" s="43"/>
      <c r="F241" s="216" t="s">
        <v>345</v>
      </c>
      <c r="G241" s="43"/>
      <c r="H241" s="43"/>
      <c r="I241" s="217"/>
      <c r="J241" s="43"/>
      <c r="K241" s="43"/>
      <c r="L241" s="47"/>
      <c r="M241" s="218"/>
      <c r="N241" s="219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19" t="s">
        <v>140</v>
      </c>
      <c r="AU241" s="19" t="s">
        <v>87</v>
      </c>
    </row>
    <row r="242" spans="1:65" s="2" customFormat="1" ht="24.15" customHeight="1">
      <c r="A242" s="41"/>
      <c r="B242" s="42"/>
      <c r="C242" s="202" t="s">
        <v>346</v>
      </c>
      <c r="D242" s="202" t="s">
        <v>134</v>
      </c>
      <c r="E242" s="203" t="s">
        <v>347</v>
      </c>
      <c r="F242" s="204" t="s">
        <v>348</v>
      </c>
      <c r="G242" s="205" t="s">
        <v>311</v>
      </c>
      <c r="H242" s="206">
        <v>2.106</v>
      </c>
      <c r="I242" s="207"/>
      <c r="J242" s="208">
        <f>ROUND(I242*H242,2)</f>
        <v>0</v>
      </c>
      <c r="K242" s="204" t="s">
        <v>138</v>
      </c>
      <c r="L242" s="47"/>
      <c r="M242" s="209" t="s">
        <v>41</v>
      </c>
      <c r="N242" s="210" t="s">
        <v>51</v>
      </c>
      <c r="O242" s="87"/>
      <c r="P242" s="211">
        <f>O242*H242</f>
        <v>0</v>
      </c>
      <c r="Q242" s="211">
        <v>0</v>
      </c>
      <c r="R242" s="211">
        <f>Q242*H242</f>
        <v>0</v>
      </c>
      <c r="S242" s="211">
        <v>0</v>
      </c>
      <c r="T242" s="212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13" t="s">
        <v>132</v>
      </c>
      <c r="AT242" s="213" t="s">
        <v>134</v>
      </c>
      <c r="AU242" s="213" t="s">
        <v>87</v>
      </c>
      <c r="AY242" s="19" t="s">
        <v>131</v>
      </c>
      <c r="BE242" s="214">
        <f>IF(N242="základní",J242,0)</f>
        <v>0</v>
      </c>
      <c r="BF242" s="214">
        <f>IF(N242="snížená",J242,0)</f>
        <v>0</v>
      </c>
      <c r="BG242" s="214">
        <f>IF(N242="zákl. přenesená",J242,0)</f>
        <v>0</v>
      </c>
      <c r="BH242" s="214">
        <f>IF(N242="sníž. přenesená",J242,0)</f>
        <v>0</v>
      </c>
      <c r="BI242" s="214">
        <f>IF(N242="nulová",J242,0)</f>
        <v>0</v>
      </c>
      <c r="BJ242" s="19" t="s">
        <v>85</v>
      </c>
      <c r="BK242" s="214">
        <f>ROUND(I242*H242,2)</f>
        <v>0</v>
      </c>
      <c r="BL242" s="19" t="s">
        <v>132</v>
      </c>
      <c r="BM242" s="213" t="s">
        <v>349</v>
      </c>
    </row>
    <row r="243" spans="1:47" s="2" customFormat="1" ht="12">
      <c r="A243" s="41"/>
      <c r="B243" s="42"/>
      <c r="C243" s="43"/>
      <c r="D243" s="215" t="s">
        <v>140</v>
      </c>
      <c r="E243" s="43"/>
      <c r="F243" s="216" t="s">
        <v>350</v>
      </c>
      <c r="G243" s="43"/>
      <c r="H243" s="43"/>
      <c r="I243" s="217"/>
      <c r="J243" s="43"/>
      <c r="K243" s="43"/>
      <c r="L243" s="47"/>
      <c r="M243" s="218"/>
      <c r="N243" s="219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19" t="s">
        <v>140</v>
      </c>
      <c r="AU243" s="19" t="s">
        <v>87</v>
      </c>
    </row>
    <row r="244" spans="1:51" s="14" customFormat="1" ht="12">
      <c r="A244" s="14"/>
      <c r="B244" s="231"/>
      <c r="C244" s="232"/>
      <c r="D244" s="222" t="s">
        <v>142</v>
      </c>
      <c r="E244" s="233" t="s">
        <v>41</v>
      </c>
      <c r="F244" s="234" t="s">
        <v>351</v>
      </c>
      <c r="G244" s="232"/>
      <c r="H244" s="235">
        <v>2.106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1" t="s">
        <v>142</v>
      </c>
      <c r="AU244" s="241" t="s">
        <v>87</v>
      </c>
      <c r="AV244" s="14" t="s">
        <v>87</v>
      </c>
      <c r="AW244" s="14" t="s">
        <v>42</v>
      </c>
      <c r="AX244" s="14" t="s">
        <v>80</v>
      </c>
      <c r="AY244" s="241" t="s">
        <v>131</v>
      </c>
    </row>
    <row r="245" spans="1:51" s="15" customFormat="1" ht="12">
      <c r="A245" s="15"/>
      <c r="B245" s="242"/>
      <c r="C245" s="243"/>
      <c r="D245" s="222" t="s">
        <v>142</v>
      </c>
      <c r="E245" s="244" t="s">
        <v>41</v>
      </c>
      <c r="F245" s="245" t="s">
        <v>146</v>
      </c>
      <c r="G245" s="243"/>
      <c r="H245" s="246">
        <v>2.106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2" t="s">
        <v>142</v>
      </c>
      <c r="AU245" s="252" t="s">
        <v>87</v>
      </c>
      <c r="AV245" s="15" t="s">
        <v>132</v>
      </c>
      <c r="AW245" s="15" t="s">
        <v>42</v>
      </c>
      <c r="AX245" s="15" t="s">
        <v>85</v>
      </c>
      <c r="AY245" s="252" t="s">
        <v>131</v>
      </c>
    </row>
    <row r="246" spans="1:63" s="12" customFormat="1" ht="22.8" customHeight="1">
      <c r="A246" s="12"/>
      <c r="B246" s="186"/>
      <c r="C246" s="187"/>
      <c r="D246" s="188" t="s">
        <v>79</v>
      </c>
      <c r="E246" s="200" t="s">
        <v>352</v>
      </c>
      <c r="F246" s="200" t="s">
        <v>353</v>
      </c>
      <c r="G246" s="187"/>
      <c r="H246" s="187"/>
      <c r="I246" s="190"/>
      <c r="J246" s="201">
        <f>BK246</f>
        <v>0</v>
      </c>
      <c r="K246" s="187"/>
      <c r="L246" s="192"/>
      <c r="M246" s="193"/>
      <c r="N246" s="194"/>
      <c r="O246" s="194"/>
      <c r="P246" s="195">
        <f>SUM(P247:P252)</f>
        <v>0</v>
      </c>
      <c r="Q246" s="194"/>
      <c r="R246" s="195">
        <f>SUM(R247:R252)</f>
        <v>0</v>
      </c>
      <c r="S246" s="194"/>
      <c r="T246" s="196">
        <f>SUM(T247:T252)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197" t="s">
        <v>85</v>
      </c>
      <c r="AT246" s="198" t="s">
        <v>79</v>
      </c>
      <c r="AU246" s="198" t="s">
        <v>85</v>
      </c>
      <c r="AY246" s="197" t="s">
        <v>131</v>
      </c>
      <c r="BK246" s="199">
        <f>SUM(BK247:BK252)</f>
        <v>0</v>
      </c>
    </row>
    <row r="247" spans="1:65" s="2" customFormat="1" ht="44.25" customHeight="1">
      <c r="A247" s="41"/>
      <c r="B247" s="42"/>
      <c r="C247" s="202" t="s">
        <v>354</v>
      </c>
      <c r="D247" s="202" t="s">
        <v>134</v>
      </c>
      <c r="E247" s="203" t="s">
        <v>355</v>
      </c>
      <c r="F247" s="204" t="s">
        <v>356</v>
      </c>
      <c r="G247" s="205" t="s">
        <v>311</v>
      </c>
      <c r="H247" s="206">
        <v>6.892</v>
      </c>
      <c r="I247" s="207"/>
      <c r="J247" s="208">
        <f>ROUND(I247*H247,2)</f>
        <v>0</v>
      </c>
      <c r="K247" s="204" t="s">
        <v>138</v>
      </c>
      <c r="L247" s="47"/>
      <c r="M247" s="209" t="s">
        <v>41</v>
      </c>
      <c r="N247" s="210" t="s">
        <v>51</v>
      </c>
      <c r="O247" s="87"/>
      <c r="P247" s="211">
        <f>O247*H247</f>
        <v>0</v>
      </c>
      <c r="Q247" s="211">
        <v>0</v>
      </c>
      <c r="R247" s="211">
        <f>Q247*H247</f>
        <v>0</v>
      </c>
      <c r="S247" s="211">
        <v>0</v>
      </c>
      <c r="T247" s="212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13" t="s">
        <v>132</v>
      </c>
      <c r="AT247" s="213" t="s">
        <v>134</v>
      </c>
      <c r="AU247" s="213" t="s">
        <v>87</v>
      </c>
      <c r="AY247" s="19" t="s">
        <v>131</v>
      </c>
      <c r="BE247" s="214">
        <f>IF(N247="základní",J247,0)</f>
        <v>0</v>
      </c>
      <c r="BF247" s="214">
        <f>IF(N247="snížená",J247,0)</f>
        <v>0</v>
      </c>
      <c r="BG247" s="214">
        <f>IF(N247="zákl. přenesená",J247,0)</f>
        <v>0</v>
      </c>
      <c r="BH247" s="214">
        <f>IF(N247="sníž. přenesená",J247,0)</f>
        <v>0</v>
      </c>
      <c r="BI247" s="214">
        <f>IF(N247="nulová",J247,0)</f>
        <v>0</v>
      </c>
      <c r="BJ247" s="19" t="s">
        <v>85</v>
      </c>
      <c r="BK247" s="214">
        <f>ROUND(I247*H247,2)</f>
        <v>0</v>
      </c>
      <c r="BL247" s="19" t="s">
        <v>132</v>
      </c>
      <c r="BM247" s="213" t="s">
        <v>357</v>
      </c>
    </row>
    <row r="248" spans="1:47" s="2" customFormat="1" ht="12">
      <c r="A248" s="41"/>
      <c r="B248" s="42"/>
      <c r="C248" s="43"/>
      <c r="D248" s="215" t="s">
        <v>140</v>
      </c>
      <c r="E248" s="43"/>
      <c r="F248" s="216" t="s">
        <v>358</v>
      </c>
      <c r="G248" s="43"/>
      <c r="H248" s="43"/>
      <c r="I248" s="217"/>
      <c r="J248" s="43"/>
      <c r="K248" s="43"/>
      <c r="L248" s="47"/>
      <c r="M248" s="218"/>
      <c r="N248" s="219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19" t="s">
        <v>140</v>
      </c>
      <c r="AU248" s="19" t="s">
        <v>87</v>
      </c>
    </row>
    <row r="249" spans="1:65" s="2" customFormat="1" ht="44.25" customHeight="1">
      <c r="A249" s="41"/>
      <c r="B249" s="42"/>
      <c r="C249" s="202" t="s">
        <v>359</v>
      </c>
      <c r="D249" s="202" t="s">
        <v>134</v>
      </c>
      <c r="E249" s="203" t="s">
        <v>360</v>
      </c>
      <c r="F249" s="204" t="s">
        <v>361</v>
      </c>
      <c r="G249" s="205" t="s">
        <v>311</v>
      </c>
      <c r="H249" s="206">
        <v>6.892</v>
      </c>
      <c r="I249" s="207"/>
      <c r="J249" s="208">
        <f>ROUND(I249*H249,2)</f>
        <v>0</v>
      </c>
      <c r="K249" s="204" t="s">
        <v>138</v>
      </c>
      <c r="L249" s="47"/>
      <c r="M249" s="209" t="s">
        <v>41</v>
      </c>
      <c r="N249" s="210" t="s">
        <v>51</v>
      </c>
      <c r="O249" s="87"/>
      <c r="P249" s="211">
        <f>O249*H249</f>
        <v>0</v>
      </c>
      <c r="Q249" s="211">
        <v>0</v>
      </c>
      <c r="R249" s="211">
        <f>Q249*H249</f>
        <v>0</v>
      </c>
      <c r="S249" s="211">
        <v>0</v>
      </c>
      <c r="T249" s="212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13" t="s">
        <v>132</v>
      </c>
      <c r="AT249" s="213" t="s">
        <v>134</v>
      </c>
      <c r="AU249" s="213" t="s">
        <v>87</v>
      </c>
      <c r="AY249" s="19" t="s">
        <v>131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19" t="s">
        <v>85</v>
      </c>
      <c r="BK249" s="214">
        <f>ROUND(I249*H249,2)</f>
        <v>0</v>
      </c>
      <c r="BL249" s="19" t="s">
        <v>132</v>
      </c>
      <c r="BM249" s="213" t="s">
        <v>362</v>
      </c>
    </row>
    <row r="250" spans="1:47" s="2" customFormat="1" ht="12">
      <c r="A250" s="41"/>
      <c r="B250" s="42"/>
      <c r="C250" s="43"/>
      <c r="D250" s="215" t="s">
        <v>140</v>
      </c>
      <c r="E250" s="43"/>
      <c r="F250" s="216" t="s">
        <v>363</v>
      </c>
      <c r="G250" s="43"/>
      <c r="H250" s="43"/>
      <c r="I250" s="217"/>
      <c r="J250" s="43"/>
      <c r="K250" s="43"/>
      <c r="L250" s="47"/>
      <c r="M250" s="218"/>
      <c r="N250" s="219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19" t="s">
        <v>140</v>
      </c>
      <c r="AU250" s="19" t="s">
        <v>87</v>
      </c>
    </row>
    <row r="251" spans="1:65" s="2" customFormat="1" ht="37.8" customHeight="1">
      <c r="A251" s="41"/>
      <c r="B251" s="42"/>
      <c r="C251" s="202" t="s">
        <v>364</v>
      </c>
      <c r="D251" s="202" t="s">
        <v>134</v>
      </c>
      <c r="E251" s="203" t="s">
        <v>365</v>
      </c>
      <c r="F251" s="204" t="s">
        <v>366</v>
      </c>
      <c r="G251" s="205" t="s">
        <v>311</v>
      </c>
      <c r="H251" s="206">
        <v>6.892</v>
      </c>
      <c r="I251" s="207"/>
      <c r="J251" s="208">
        <f>ROUND(I251*H251,2)</f>
        <v>0</v>
      </c>
      <c r="K251" s="204" t="s">
        <v>138</v>
      </c>
      <c r="L251" s="47"/>
      <c r="M251" s="209" t="s">
        <v>41</v>
      </c>
      <c r="N251" s="210" t="s">
        <v>51</v>
      </c>
      <c r="O251" s="87"/>
      <c r="P251" s="211">
        <f>O251*H251</f>
        <v>0</v>
      </c>
      <c r="Q251" s="211">
        <v>0</v>
      </c>
      <c r="R251" s="211">
        <f>Q251*H251</f>
        <v>0</v>
      </c>
      <c r="S251" s="211">
        <v>0</v>
      </c>
      <c r="T251" s="212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13" t="s">
        <v>132</v>
      </c>
      <c r="AT251" s="213" t="s">
        <v>134</v>
      </c>
      <c r="AU251" s="213" t="s">
        <v>87</v>
      </c>
      <c r="AY251" s="19" t="s">
        <v>131</v>
      </c>
      <c r="BE251" s="214">
        <f>IF(N251="základní",J251,0)</f>
        <v>0</v>
      </c>
      <c r="BF251" s="214">
        <f>IF(N251="snížená",J251,0)</f>
        <v>0</v>
      </c>
      <c r="BG251" s="214">
        <f>IF(N251="zákl. přenesená",J251,0)</f>
        <v>0</v>
      </c>
      <c r="BH251" s="214">
        <f>IF(N251="sníž. přenesená",J251,0)</f>
        <v>0</v>
      </c>
      <c r="BI251" s="214">
        <f>IF(N251="nulová",J251,0)</f>
        <v>0</v>
      </c>
      <c r="BJ251" s="19" t="s">
        <v>85</v>
      </c>
      <c r="BK251" s="214">
        <f>ROUND(I251*H251,2)</f>
        <v>0</v>
      </c>
      <c r="BL251" s="19" t="s">
        <v>132</v>
      </c>
      <c r="BM251" s="213" t="s">
        <v>367</v>
      </c>
    </row>
    <row r="252" spans="1:47" s="2" customFormat="1" ht="12">
      <c r="A252" s="41"/>
      <c r="B252" s="42"/>
      <c r="C252" s="43"/>
      <c r="D252" s="215" t="s">
        <v>140</v>
      </c>
      <c r="E252" s="43"/>
      <c r="F252" s="216" t="s">
        <v>368</v>
      </c>
      <c r="G252" s="43"/>
      <c r="H252" s="43"/>
      <c r="I252" s="217"/>
      <c r="J252" s="43"/>
      <c r="K252" s="43"/>
      <c r="L252" s="47"/>
      <c r="M252" s="218"/>
      <c r="N252" s="219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19" t="s">
        <v>140</v>
      </c>
      <c r="AU252" s="19" t="s">
        <v>87</v>
      </c>
    </row>
    <row r="253" spans="1:63" s="12" customFormat="1" ht="25.9" customHeight="1">
      <c r="A253" s="12"/>
      <c r="B253" s="186"/>
      <c r="C253" s="187"/>
      <c r="D253" s="188" t="s">
        <v>79</v>
      </c>
      <c r="E253" s="189" t="s">
        <v>369</v>
      </c>
      <c r="F253" s="189" t="s">
        <v>370</v>
      </c>
      <c r="G253" s="187"/>
      <c r="H253" s="187"/>
      <c r="I253" s="190"/>
      <c r="J253" s="191">
        <f>BK253</f>
        <v>0</v>
      </c>
      <c r="K253" s="187"/>
      <c r="L253" s="192"/>
      <c r="M253" s="193"/>
      <c r="N253" s="194"/>
      <c r="O253" s="194"/>
      <c r="P253" s="195">
        <f>P254+P296+P393+P492+P513+P536+P547+P577+P582+P588+P598</f>
        <v>0</v>
      </c>
      <c r="Q253" s="194"/>
      <c r="R253" s="195">
        <f>R254+R296+R393+R492+R513+R536+R547+R577+R582+R588+R598</f>
        <v>4.103699150000001</v>
      </c>
      <c r="S253" s="194"/>
      <c r="T253" s="196">
        <f>T254+T296+T393+T492+T513+T536+T547+T577+T582+T588+T598</f>
        <v>13.52498885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197" t="s">
        <v>87</v>
      </c>
      <c r="AT253" s="198" t="s">
        <v>79</v>
      </c>
      <c r="AU253" s="198" t="s">
        <v>80</v>
      </c>
      <c r="AY253" s="197" t="s">
        <v>131</v>
      </c>
      <c r="BK253" s="199">
        <f>BK254+BK296+BK393+BK492+BK513+BK536+BK547+BK577+BK582+BK588+BK598</f>
        <v>0</v>
      </c>
    </row>
    <row r="254" spans="1:63" s="12" customFormat="1" ht="22.8" customHeight="1">
      <c r="A254" s="12"/>
      <c r="B254" s="186"/>
      <c r="C254" s="187"/>
      <c r="D254" s="188" t="s">
        <v>79</v>
      </c>
      <c r="E254" s="200" t="s">
        <v>371</v>
      </c>
      <c r="F254" s="200" t="s">
        <v>372</v>
      </c>
      <c r="G254" s="187"/>
      <c r="H254" s="187"/>
      <c r="I254" s="190"/>
      <c r="J254" s="201">
        <f>BK254</f>
        <v>0</v>
      </c>
      <c r="K254" s="187"/>
      <c r="L254" s="192"/>
      <c r="M254" s="193"/>
      <c r="N254" s="194"/>
      <c r="O254" s="194"/>
      <c r="P254" s="195">
        <f>SUM(P255:P295)</f>
        <v>0</v>
      </c>
      <c r="Q254" s="194"/>
      <c r="R254" s="195">
        <f>SUM(R255:R295)</f>
        <v>1.5913494000000004</v>
      </c>
      <c r="S254" s="194"/>
      <c r="T254" s="196">
        <f>SUM(T255:T295)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197" t="s">
        <v>87</v>
      </c>
      <c r="AT254" s="198" t="s">
        <v>79</v>
      </c>
      <c r="AU254" s="198" t="s">
        <v>85</v>
      </c>
      <c r="AY254" s="197" t="s">
        <v>131</v>
      </c>
      <c r="BK254" s="199">
        <f>SUM(BK255:BK295)</f>
        <v>0</v>
      </c>
    </row>
    <row r="255" spans="1:65" s="2" customFormat="1" ht="24.15" customHeight="1">
      <c r="A255" s="41"/>
      <c r="B255" s="42"/>
      <c r="C255" s="202" t="s">
        <v>373</v>
      </c>
      <c r="D255" s="202" t="s">
        <v>134</v>
      </c>
      <c r="E255" s="203" t="s">
        <v>374</v>
      </c>
      <c r="F255" s="204" t="s">
        <v>375</v>
      </c>
      <c r="G255" s="205" t="s">
        <v>151</v>
      </c>
      <c r="H255" s="206">
        <v>220.469</v>
      </c>
      <c r="I255" s="207"/>
      <c r="J255" s="208">
        <f>ROUND(I255*H255,2)</f>
        <v>0</v>
      </c>
      <c r="K255" s="204" t="s">
        <v>138</v>
      </c>
      <c r="L255" s="47"/>
      <c r="M255" s="209" t="s">
        <v>41</v>
      </c>
      <c r="N255" s="210" t="s">
        <v>51</v>
      </c>
      <c r="O255" s="87"/>
      <c r="P255" s="211">
        <f>O255*H255</f>
        <v>0</v>
      </c>
      <c r="Q255" s="211">
        <v>0</v>
      </c>
      <c r="R255" s="211">
        <f>Q255*H255</f>
        <v>0</v>
      </c>
      <c r="S255" s="211">
        <v>0</v>
      </c>
      <c r="T255" s="212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13" t="s">
        <v>233</v>
      </c>
      <c r="AT255" s="213" t="s">
        <v>134</v>
      </c>
      <c r="AU255" s="213" t="s">
        <v>87</v>
      </c>
      <c r="AY255" s="19" t="s">
        <v>131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19" t="s">
        <v>85</v>
      </c>
      <c r="BK255" s="214">
        <f>ROUND(I255*H255,2)</f>
        <v>0</v>
      </c>
      <c r="BL255" s="19" t="s">
        <v>233</v>
      </c>
      <c r="BM255" s="213" t="s">
        <v>376</v>
      </c>
    </row>
    <row r="256" spans="1:47" s="2" customFormat="1" ht="12">
      <c r="A256" s="41"/>
      <c r="B256" s="42"/>
      <c r="C256" s="43"/>
      <c r="D256" s="215" t="s">
        <v>140</v>
      </c>
      <c r="E256" s="43"/>
      <c r="F256" s="216" t="s">
        <v>377</v>
      </c>
      <c r="G256" s="43"/>
      <c r="H256" s="43"/>
      <c r="I256" s="217"/>
      <c r="J256" s="43"/>
      <c r="K256" s="43"/>
      <c r="L256" s="47"/>
      <c r="M256" s="218"/>
      <c r="N256" s="219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19" t="s">
        <v>140</v>
      </c>
      <c r="AU256" s="19" t="s">
        <v>87</v>
      </c>
    </row>
    <row r="257" spans="1:51" s="13" customFormat="1" ht="12">
      <c r="A257" s="13"/>
      <c r="B257" s="220"/>
      <c r="C257" s="221"/>
      <c r="D257" s="222" t="s">
        <v>142</v>
      </c>
      <c r="E257" s="223" t="s">
        <v>41</v>
      </c>
      <c r="F257" s="224" t="s">
        <v>378</v>
      </c>
      <c r="G257" s="221"/>
      <c r="H257" s="223" t="s">
        <v>41</v>
      </c>
      <c r="I257" s="225"/>
      <c r="J257" s="221"/>
      <c r="K257" s="221"/>
      <c r="L257" s="226"/>
      <c r="M257" s="227"/>
      <c r="N257" s="228"/>
      <c r="O257" s="228"/>
      <c r="P257" s="228"/>
      <c r="Q257" s="228"/>
      <c r="R257" s="228"/>
      <c r="S257" s="228"/>
      <c r="T257" s="22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0" t="s">
        <v>142</v>
      </c>
      <c r="AU257" s="230" t="s">
        <v>87</v>
      </c>
      <c r="AV257" s="13" t="s">
        <v>85</v>
      </c>
      <c r="AW257" s="13" t="s">
        <v>42</v>
      </c>
      <c r="AX257" s="13" t="s">
        <v>80</v>
      </c>
      <c r="AY257" s="230" t="s">
        <v>131</v>
      </c>
    </row>
    <row r="258" spans="1:51" s="14" customFormat="1" ht="12">
      <c r="A258" s="14"/>
      <c r="B258" s="231"/>
      <c r="C258" s="232"/>
      <c r="D258" s="222" t="s">
        <v>142</v>
      </c>
      <c r="E258" s="233" t="s">
        <v>41</v>
      </c>
      <c r="F258" s="234" t="s">
        <v>379</v>
      </c>
      <c r="G258" s="232"/>
      <c r="H258" s="235">
        <v>162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1" t="s">
        <v>142</v>
      </c>
      <c r="AU258" s="241" t="s">
        <v>87</v>
      </c>
      <c r="AV258" s="14" t="s">
        <v>87</v>
      </c>
      <c r="AW258" s="14" t="s">
        <v>42</v>
      </c>
      <c r="AX258" s="14" t="s">
        <v>80</v>
      </c>
      <c r="AY258" s="241" t="s">
        <v>131</v>
      </c>
    </row>
    <row r="259" spans="1:51" s="13" customFormat="1" ht="12">
      <c r="A259" s="13"/>
      <c r="B259" s="220"/>
      <c r="C259" s="221"/>
      <c r="D259" s="222" t="s">
        <v>142</v>
      </c>
      <c r="E259" s="223" t="s">
        <v>41</v>
      </c>
      <c r="F259" s="224" t="s">
        <v>380</v>
      </c>
      <c r="G259" s="221"/>
      <c r="H259" s="223" t="s">
        <v>41</v>
      </c>
      <c r="I259" s="225"/>
      <c r="J259" s="221"/>
      <c r="K259" s="221"/>
      <c r="L259" s="226"/>
      <c r="M259" s="227"/>
      <c r="N259" s="228"/>
      <c r="O259" s="228"/>
      <c r="P259" s="228"/>
      <c r="Q259" s="228"/>
      <c r="R259" s="228"/>
      <c r="S259" s="228"/>
      <c r="T259" s="22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0" t="s">
        <v>142</v>
      </c>
      <c r="AU259" s="230" t="s">
        <v>87</v>
      </c>
      <c r="AV259" s="13" t="s">
        <v>85</v>
      </c>
      <c r="AW259" s="13" t="s">
        <v>42</v>
      </c>
      <c r="AX259" s="13" t="s">
        <v>80</v>
      </c>
      <c r="AY259" s="230" t="s">
        <v>131</v>
      </c>
    </row>
    <row r="260" spans="1:51" s="14" customFormat="1" ht="12">
      <c r="A260" s="14"/>
      <c r="B260" s="231"/>
      <c r="C260" s="232"/>
      <c r="D260" s="222" t="s">
        <v>142</v>
      </c>
      <c r="E260" s="233" t="s">
        <v>41</v>
      </c>
      <c r="F260" s="234" t="s">
        <v>381</v>
      </c>
      <c r="G260" s="232"/>
      <c r="H260" s="235">
        <v>12.84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1" t="s">
        <v>142</v>
      </c>
      <c r="AU260" s="241" t="s">
        <v>87</v>
      </c>
      <c r="AV260" s="14" t="s">
        <v>87</v>
      </c>
      <c r="AW260" s="14" t="s">
        <v>42</v>
      </c>
      <c r="AX260" s="14" t="s">
        <v>80</v>
      </c>
      <c r="AY260" s="241" t="s">
        <v>131</v>
      </c>
    </row>
    <row r="261" spans="1:51" s="13" customFormat="1" ht="12">
      <c r="A261" s="13"/>
      <c r="B261" s="220"/>
      <c r="C261" s="221"/>
      <c r="D261" s="222" t="s">
        <v>142</v>
      </c>
      <c r="E261" s="223" t="s">
        <v>41</v>
      </c>
      <c r="F261" s="224" t="s">
        <v>382</v>
      </c>
      <c r="G261" s="221"/>
      <c r="H261" s="223" t="s">
        <v>41</v>
      </c>
      <c r="I261" s="225"/>
      <c r="J261" s="221"/>
      <c r="K261" s="221"/>
      <c r="L261" s="226"/>
      <c r="M261" s="227"/>
      <c r="N261" s="228"/>
      <c r="O261" s="228"/>
      <c r="P261" s="228"/>
      <c r="Q261" s="228"/>
      <c r="R261" s="228"/>
      <c r="S261" s="228"/>
      <c r="T261" s="22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0" t="s">
        <v>142</v>
      </c>
      <c r="AU261" s="230" t="s">
        <v>87</v>
      </c>
      <c r="AV261" s="13" t="s">
        <v>85</v>
      </c>
      <c r="AW261" s="13" t="s">
        <v>42</v>
      </c>
      <c r="AX261" s="13" t="s">
        <v>80</v>
      </c>
      <c r="AY261" s="230" t="s">
        <v>131</v>
      </c>
    </row>
    <row r="262" spans="1:51" s="14" customFormat="1" ht="12">
      <c r="A262" s="14"/>
      <c r="B262" s="231"/>
      <c r="C262" s="232"/>
      <c r="D262" s="222" t="s">
        <v>142</v>
      </c>
      <c r="E262" s="233" t="s">
        <v>41</v>
      </c>
      <c r="F262" s="234" t="s">
        <v>383</v>
      </c>
      <c r="G262" s="232"/>
      <c r="H262" s="235">
        <v>18.855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1" t="s">
        <v>142</v>
      </c>
      <c r="AU262" s="241" t="s">
        <v>87</v>
      </c>
      <c r="AV262" s="14" t="s">
        <v>87</v>
      </c>
      <c r="AW262" s="14" t="s">
        <v>42</v>
      </c>
      <c r="AX262" s="14" t="s">
        <v>80</v>
      </c>
      <c r="AY262" s="241" t="s">
        <v>131</v>
      </c>
    </row>
    <row r="263" spans="1:51" s="13" customFormat="1" ht="12">
      <c r="A263" s="13"/>
      <c r="B263" s="220"/>
      <c r="C263" s="221"/>
      <c r="D263" s="222" t="s">
        <v>142</v>
      </c>
      <c r="E263" s="223" t="s">
        <v>41</v>
      </c>
      <c r="F263" s="224" t="s">
        <v>384</v>
      </c>
      <c r="G263" s="221"/>
      <c r="H263" s="223" t="s">
        <v>41</v>
      </c>
      <c r="I263" s="225"/>
      <c r="J263" s="221"/>
      <c r="K263" s="221"/>
      <c r="L263" s="226"/>
      <c r="M263" s="227"/>
      <c r="N263" s="228"/>
      <c r="O263" s="228"/>
      <c r="P263" s="228"/>
      <c r="Q263" s="228"/>
      <c r="R263" s="228"/>
      <c r="S263" s="228"/>
      <c r="T263" s="22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0" t="s">
        <v>142</v>
      </c>
      <c r="AU263" s="230" t="s">
        <v>87</v>
      </c>
      <c r="AV263" s="13" t="s">
        <v>85</v>
      </c>
      <c r="AW263" s="13" t="s">
        <v>42</v>
      </c>
      <c r="AX263" s="13" t="s">
        <v>80</v>
      </c>
      <c r="AY263" s="230" t="s">
        <v>131</v>
      </c>
    </row>
    <row r="264" spans="1:51" s="14" customFormat="1" ht="12">
      <c r="A264" s="14"/>
      <c r="B264" s="231"/>
      <c r="C264" s="232"/>
      <c r="D264" s="222" t="s">
        <v>142</v>
      </c>
      <c r="E264" s="233" t="s">
        <v>41</v>
      </c>
      <c r="F264" s="234" t="s">
        <v>385</v>
      </c>
      <c r="G264" s="232"/>
      <c r="H264" s="235">
        <v>26.774</v>
      </c>
      <c r="I264" s="236"/>
      <c r="J264" s="232"/>
      <c r="K264" s="232"/>
      <c r="L264" s="237"/>
      <c r="M264" s="238"/>
      <c r="N264" s="239"/>
      <c r="O264" s="239"/>
      <c r="P264" s="239"/>
      <c r="Q264" s="239"/>
      <c r="R264" s="239"/>
      <c r="S264" s="239"/>
      <c r="T264" s="24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1" t="s">
        <v>142</v>
      </c>
      <c r="AU264" s="241" t="s">
        <v>87</v>
      </c>
      <c r="AV264" s="14" t="s">
        <v>87</v>
      </c>
      <c r="AW264" s="14" t="s">
        <v>42</v>
      </c>
      <c r="AX264" s="14" t="s">
        <v>80</v>
      </c>
      <c r="AY264" s="241" t="s">
        <v>131</v>
      </c>
    </row>
    <row r="265" spans="1:51" s="15" customFormat="1" ht="12">
      <c r="A265" s="15"/>
      <c r="B265" s="242"/>
      <c r="C265" s="243"/>
      <c r="D265" s="222" t="s">
        <v>142</v>
      </c>
      <c r="E265" s="244" t="s">
        <v>41</v>
      </c>
      <c r="F265" s="245" t="s">
        <v>146</v>
      </c>
      <c r="G265" s="243"/>
      <c r="H265" s="246">
        <v>220.469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52" t="s">
        <v>142</v>
      </c>
      <c r="AU265" s="252" t="s">
        <v>87</v>
      </c>
      <c r="AV265" s="15" t="s">
        <v>132</v>
      </c>
      <c r="AW265" s="15" t="s">
        <v>42</v>
      </c>
      <c r="AX265" s="15" t="s">
        <v>85</v>
      </c>
      <c r="AY265" s="252" t="s">
        <v>131</v>
      </c>
    </row>
    <row r="266" spans="1:65" s="2" customFormat="1" ht="16.5" customHeight="1">
      <c r="A266" s="41"/>
      <c r="B266" s="42"/>
      <c r="C266" s="253" t="s">
        <v>386</v>
      </c>
      <c r="D266" s="253" t="s">
        <v>387</v>
      </c>
      <c r="E266" s="254" t="s">
        <v>388</v>
      </c>
      <c r="F266" s="255" t="s">
        <v>389</v>
      </c>
      <c r="G266" s="256" t="s">
        <v>311</v>
      </c>
      <c r="H266" s="257">
        <v>0.066</v>
      </c>
      <c r="I266" s="258"/>
      <c r="J266" s="259">
        <f>ROUND(I266*H266,2)</f>
        <v>0</v>
      </c>
      <c r="K266" s="255" t="s">
        <v>138</v>
      </c>
      <c r="L266" s="260"/>
      <c r="M266" s="261" t="s">
        <v>41</v>
      </c>
      <c r="N266" s="262" t="s">
        <v>51</v>
      </c>
      <c r="O266" s="87"/>
      <c r="P266" s="211">
        <f>O266*H266</f>
        <v>0</v>
      </c>
      <c r="Q266" s="211">
        <v>1</v>
      </c>
      <c r="R266" s="211">
        <f>Q266*H266</f>
        <v>0.066</v>
      </c>
      <c r="S266" s="211">
        <v>0</v>
      </c>
      <c r="T266" s="212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13" t="s">
        <v>330</v>
      </c>
      <c r="AT266" s="213" t="s">
        <v>387</v>
      </c>
      <c r="AU266" s="213" t="s">
        <v>87</v>
      </c>
      <c r="AY266" s="19" t="s">
        <v>131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19" t="s">
        <v>85</v>
      </c>
      <c r="BK266" s="214">
        <f>ROUND(I266*H266,2)</f>
        <v>0</v>
      </c>
      <c r="BL266" s="19" t="s">
        <v>233</v>
      </c>
      <c r="BM266" s="213" t="s">
        <v>390</v>
      </c>
    </row>
    <row r="267" spans="1:51" s="14" customFormat="1" ht="12">
      <c r="A267" s="14"/>
      <c r="B267" s="231"/>
      <c r="C267" s="232"/>
      <c r="D267" s="222" t="s">
        <v>142</v>
      </c>
      <c r="E267" s="232"/>
      <c r="F267" s="234" t="s">
        <v>391</v>
      </c>
      <c r="G267" s="232"/>
      <c r="H267" s="235">
        <v>0.066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1" t="s">
        <v>142</v>
      </c>
      <c r="AU267" s="241" t="s">
        <v>87</v>
      </c>
      <c r="AV267" s="14" t="s">
        <v>87</v>
      </c>
      <c r="AW267" s="14" t="s">
        <v>4</v>
      </c>
      <c r="AX267" s="14" t="s">
        <v>85</v>
      </c>
      <c r="AY267" s="241" t="s">
        <v>131</v>
      </c>
    </row>
    <row r="268" spans="1:65" s="2" customFormat="1" ht="16.5" customHeight="1">
      <c r="A268" s="41"/>
      <c r="B268" s="42"/>
      <c r="C268" s="202" t="s">
        <v>392</v>
      </c>
      <c r="D268" s="202" t="s">
        <v>134</v>
      </c>
      <c r="E268" s="203" t="s">
        <v>393</v>
      </c>
      <c r="F268" s="204" t="s">
        <v>394</v>
      </c>
      <c r="G268" s="205" t="s">
        <v>151</v>
      </c>
      <c r="H268" s="206">
        <v>172.828</v>
      </c>
      <c r="I268" s="207"/>
      <c r="J268" s="208">
        <f>ROUND(I268*H268,2)</f>
        <v>0</v>
      </c>
      <c r="K268" s="204" t="s">
        <v>138</v>
      </c>
      <c r="L268" s="47"/>
      <c r="M268" s="209" t="s">
        <v>41</v>
      </c>
      <c r="N268" s="210" t="s">
        <v>51</v>
      </c>
      <c r="O268" s="87"/>
      <c r="P268" s="211">
        <f>O268*H268</f>
        <v>0</v>
      </c>
      <c r="Q268" s="211">
        <v>0.0004</v>
      </c>
      <c r="R268" s="211">
        <f>Q268*H268</f>
        <v>0.0691312</v>
      </c>
      <c r="S268" s="211">
        <v>0</v>
      </c>
      <c r="T268" s="212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13" t="s">
        <v>233</v>
      </c>
      <c r="AT268" s="213" t="s">
        <v>134</v>
      </c>
      <c r="AU268" s="213" t="s">
        <v>87</v>
      </c>
      <c r="AY268" s="19" t="s">
        <v>131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19" t="s">
        <v>85</v>
      </c>
      <c r="BK268" s="214">
        <f>ROUND(I268*H268,2)</f>
        <v>0</v>
      </c>
      <c r="BL268" s="19" t="s">
        <v>233</v>
      </c>
      <c r="BM268" s="213" t="s">
        <v>395</v>
      </c>
    </row>
    <row r="269" spans="1:47" s="2" customFormat="1" ht="12">
      <c r="A269" s="41"/>
      <c r="B269" s="42"/>
      <c r="C269" s="43"/>
      <c r="D269" s="215" t="s">
        <v>140</v>
      </c>
      <c r="E269" s="43"/>
      <c r="F269" s="216" t="s">
        <v>396</v>
      </c>
      <c r="G269" s="43"/>
      <c r="H269" s="43"/>
      <c r="I269" s="217"/>
      <c r="J269" s="43"/>
      <c r="K269" s="43"/>
      <c r="L269" s="47"/>
      <c r="M269" s="218"/>
      <c r="N269" s="219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19" t="s">
        <v>140</v>
      </c>
      <c r="AU269" s="19" t="s">
        <v>87</v>
      </c>
    </row>
    <row r="270" spans="1:51" s="13" customFormat="1" ht="12">
      <c r="A270" s="13"/>
      <c r="B270" s="220"/>
      <c r="C270" s="221"/>
      <c r="D270" s="222" t="s">
        <v>142</v>
      </c>
      <c r="E270" s="223" t="s">
        <v>41</v>
      </c>
      <c r="F270" s="224" t="s">
        <v>378</v>
      </c>
      <c r="G270" s="221"/>
      <c r="H270" s="223" t="s">
        <v>41</v>
      </c>
      <c r="I270" s="225"/>
      <c r="J270" s="221"/>
      <c r="K270" s="221"/>
      <c r="L270" s="226"/>
      <c r="M270" s="227"/>
      <c r="N270" s="228"/>
      <c r="O270" s="228"/>
      <c r="P270" s="228"/>
      <c r="Q270" s="228"/>
      <c r="R270" s="228"/>
      <c r="S270" s="228"/>
      <c r="T270" s="22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0" t="s">
        <v>142</v>
      </c>
      <c r="AU270" s="230" t="s">
        <v>87</v>
      </c>
      <c r="AV270" s="13" t="s">
        <v>85</v>
      </c>
      <c r="AW270" s="13" t="s">
        <v>42</v>
      </c>
      <c r="AX270" s="13" t="s">
        <v>80</v>
      </c>
      <c r="AY270" s="230" t="s">
        <v>131</v>
      </c>
    </row>
    <row r="271" spans="1:51" s="14" customFormat="1" ht="12">
      <c r="A271" s="14"/>
      <c r="B271" s="231"/>
      <c r="C271" s="232"/>
      <c r="D271" s="222" t="s">
        <v>142</v>
      </c>
      <c r="E271" s="233" t="s">
        <v>41</v>
      </c>
      <c r="F271" s="234" t="s">
        <v>379</v>
      </c>
      <c r="G271" s="232"/>
      <c r="H271" s="235">
        <v>162</v>
      </c>
      <c r="I271" s="236"/>
      <c r="J271" s="232"/>
      <c r="K271" s="232"/>
      <c r="L271" s="237"/>
      <c r="M271" s="238"/>
      <c r="N271" s="239"/>
      <c r="O271" s="239"/>
      <c r="P271" s="239"/>
      <c r="Q271" s="239"/>
      <c r="R271" s="239"/>
      <c r="S271" s="239"/>
      <c r="T271" s="24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1" t="s">
        <v>142</v>
      </c>
      <c r="AU271" s="241" t="s">
        <v>87</v>
      </c>
      <c r="AV271" s="14" t="s">
        <v>87</v>
      </c>
      <c r="AW271" s="14" t="s">
        <v>42</v>
      </c>
      <c r="AX271" s="14" t="s">
        <v>80</v>
      </c>
      <c r="AY271" s="241" t="s">
        <v>131</v>
      </c>
    </row>
    <row r="272" spans="1:51" s="13" customFormat="1" ht="12">
      <c r="A272" s="13"/>
      <c r="B272" s="220"/>
      <c r="C272" s="221"/>
      <c r="D272" s="222" t="s">
        <v>142</v>
      </c>
      <c r="E272" s="223" t="s">
        <v>41</v>
      </c>
      <c r="F272" s="224" t="s">
        <v>380</v>
      </c>
      <c r="G272" s="221"/>
      <c r="H272" s="223" t="s">
        <v>41</v>
      </c>
      <c r="I272" s="225"/>
      <c r="J272" s="221"/>
      <c r="K272" s="221"/>
      <c r="L272" s="226"/>
      <c r="M272" s="227"/>
      <c r="N272" s="228"/>
      <c r="O272" s="228"/>
      <c r="P272" s="228"/>
      <c r="Q272" s="228"/>
      <c r="R272" s="228"/>
      <c r="S272" s="228"/>
      <c r="T272" s="22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0" t="s">
        <v>142</v>
      </c>
      <c r="AU272" s="230" t="s">
        <v>87</v>
      </c>
      <c r="AV272" s="13" t="s">
        <v>85</v>
      </c>
      <c r="AW272" s="13" t="s">
        <v>42</v>
      </c>
      <c r="AX272" s="13" t="s">
        <v>80</v>
      </c>
      <c r="AY272" s="230" t="s">
        <v>131</v>
      </c>
    </row>
    <row r="273" spans="1:51" s="14" customFormat="1" ht="12">
      <c r="A273" s="14"/>
      <c r="B273" s="231"/>
      <c r="C273" s="232"/>
      <c r="D273" s="222" t="s">
        <v>142</v>
      </c>
      <c r="E273" s="233" t="s">
        <v>41</v>
      </c>
      <c r="F273" s="234" t="s">
        <v>397</v>
      </c>
      <c r="G273" s="232"/>
      <c r="H273" s="235">
        <v>5.778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1" t="s">
        <v>142</v>
      </c>
      <c r="AU273" s="241" t="s">
        <v>87</v>
      </c>
      <c r="AV273" s="14" t="s">
        <v>87</v>
      </c>
      <c r="AW273" s="14" t="s">
        <v>42</v>
      </c>
      <c r="AX273" s="14" t="s">
        <v>80</v>
      </c>
      <c r="AY273" s="241" t="s">
        <v>131</v>
      </c>
    </row>
    <row r="274" spans="1:51" s="13" customFormat="1" ht="12">
      <c r="A274" s="13"/>
      <c r="B274" s="220"/>
      <c r="C274" s="221"/>
      <c r="D274" s="222" t="s">
        <v>142</v>
      </c>
      <c r="E274" s="223" t="s">
        <v>41</v>
      </c>
      <c r="F274" s="224" t="s">
        <v>398</v>
      </c>
      <c r="G274" s="221"/>
      <c r="H274" s="223" t="s">
        <v>41</v>
      </c>
      <c r="I274" s="225"/>
      <c r="J274" s="221"/>
      <c r="K274" s="221"/>
      <c r="L274" s="226"/>
      <c r="M274" s="227"/>
      <c r="N274" s="228"/>
      <c r="O274" s="228"/>
      <c r="P274" s="228"/>
      <c r="Q274" s="228"/>
      <c r="R274" s="228"/>
      <c r="S274" s="228"/>
      <c r="T274" s="22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0" t="s">
        <v>142</v>
      </c>
      <c r="AU274" s="230" t="s">
        <v>87</v>
      </c>
      <c r="AV274" s="13" t="s">
        <v>85</v>
      </c>
      <c r="AW274" s="13" t="s">
        <v>42</v>
      </c>
      <c r="AX274" s="13" t="s">
        <v>80</v>
      </c>
      <c r="AY274" s="230" t="s">
        <v>131</v>
      </c>
    </row>
    <row r="275" spans="1:51" s="14" customFormat="1" ht="12">
      <c r="A275" s="14"/>
      <c r="B275" s="231"/>
      <c r="C275" s="232"/>
      <c r="D275" s="222" t="s">
        <v>142</v>
      </c>
      <c r="E275" s="233" t="s">
        <v>41</v>
      </c>
      <c r="F275" s="234" t="s">
        <v>399</v>
      </c>
      <c r="G275" s="232"/>
      <c r="H275" s="235">
        <v>5.05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1" t="s">
        <v>142</v>
      </c>
      <c r="AU275" s="241" t="s">
        <v>87</v>
      </c>
      <c r="AV275" s="14" t="s">
        <v>87</v>
      </c>
      <c r="AW275" s="14" t="s">
        <v>42</v>
      </c>
      <c r="AX275" s="14" t="s">
        <v>80</v>
      </c>
      <c r="AY275" s="241" t="s">
        <v>131</v>
      </c>
    </row>
    <row r="276" spans="1:51" s="15" customFormat="1" ht="12">
      <c r="A276" s="15"/>
      <c r="B276" s="242"/>
      <c r="C276" s="243"/>
      <c r="D276" s="222" t="s">
        <v>142</v>
      </c>
      <c r="E276" s="244" t="s">
        <v>41</v>
      </c>
      <c r="F276" s="245" t="s">
        <v>146</v>
      </c>
      <c r="G276" s="243"/>
      <c r="H276" s="246">
        <v>172.828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2" t="s">
        <v>142</v>
      </c>
      <c r="AU276" s="252" t="s">
        <v>87</v>
      </c>
      <c r="AV276" s="15" t="s">
        <v>132</v>
      </c>
      <c r="AW276" s="15" t="s">
        <v>42</v>
      </c>
      <c r="AX276" s="15" t="s">
        <v>85</v>
      </c>
      <c r="AY276" s="252" t="s">
        <v>131</v>
      </c>
    </row>
    <row r="277" spans="1:65" s="2" customFormat="1" ht="24.15" customHeight="1">
      <c r="A277" s="41"/>
      <c r="B277" s="42"/>
      <c r="C277" s="253" t="s">
        <v>400</v>
      </c>
      <c r="D277" s="253" t="s">
        <v>387</v>
      </c>
      <c r="E277" s="254" t="s">
        <v>401</v>
      </c>
      <c r="F277" s="255" t="s">
        <v>402</v>
      </c>
      <c r="G277" s="256" t="s">
        <v>151</v>
      </c>
      <c r="H277" s="257">
        <v>201.431</v>
      </c>
      <c r="I277" s="258"/>
      <c r="J277" s="259">
        <f>ROUND(I277*H277,2)</f>
        <v>0</v>
      </c>
      <c r="K277" s="255" t="s">
        <v>138</v>
      </c>
      <c r="L277" s="260"/>
      <c r="M277" s="261" t="s">
        <v>41</v>
      </c>
      <c r="N277" s="262" t="s">
        <v>51</v>
      </c>
      <c r="O277" s="87"/>
      <c r="P277" s="211">
        <f>O277*H277</f>
        <v>0</v>
      </c>
      <c r="Q277" s="211">
        <v>0.0054</v>
      </c>
      <c r="R277" s="211">
        <f>Q277*H277</f>
        <v>1.0877274000000001</v>
      </c>
      <c r="S277" s="211">
        <v>0</v>
      </c>
      <c r="T277" s="212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13" t="s">
        <v>330</v>
      </c>
      <c r="AT277" s="213" t="s">
        <v>387</v>
      </c>
      <c r="AU277" s="213" t="s">
        <v>87</v>
      </c>
      <c r="AY277" s="19" t="s">
        <v>131</v>
      </c>
      <c r="BE277" s="214">
        <f>IF(N277="základní",J277,0)</f>
        <v>0</v>
      </c>
      <c r="BF277" s="214">
        <f>IF(N277="snížená",J277,0)</f>
        <v>0</v>
      </c>
      <c r="BG277" s="214">
        <f>IF(N277="zákl. přenesená",J277,0)</f>
        <v>0</v>
      </c>
      <c r="BH277" s="214">
        <f>IF(N277="sníž. přenesená",J277,0)</f>
        <v>0</v>
      </c>
      <c r="BI277" s="214">
        <f>IF(N277="nulová",J277,0)</f>
        <v>0</v>
      </c>
      <c r="BJ277" s="19" t="s">
        <v>85</v>
      </c>
      <c r="BK277" s="214">
        <f>ROUND(I277*H277,2)</f>
        <v>0</v>
      </c>
      <c r="BL277" s="19" t="s">
        <v>233</v>
      </c>
      <c r="BM277" s="213" t="s">
        <v>403</v>
      </c>
    </row>
    <row r="278" spans="1:51" s="14" customFormat="1" ht="12">
      <c r="A278" s="14"/>
      <c r="B278" s="231"/>
      <c r="C278" s="232"/>
      <c r="D278" s="222" t="s">
        <v>142</v>
      </c>
      <c r="E278" s="232"/>
      <c r="F278" s="234" t="s">
        <v>404</v>
      </c>
      <c r="G278" s="232"/>
      <c r="H278" s="235">
        <v>201.431</v>
      </c>
      <c r="I278" s="236"/>
      <c r="J278" s="232"/>
      <c r="K278" s="232"/>
      <c r="L278" s="237"/>
      <c r="M278" s="238"/>
      <c r="N278" s="239"/>
      <c r="O278" s="239"/>
      <c r="P278" s="239"/>
      <c r="Q278" s="239"/>
      <c r="R278" s="239"/>
      <c r="S278" s="239"/>
      <c r="T278" s="24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1" t="s">
        <v>142</v>
      </c>
      <c r="AU278" s="241" t="s">
        <v>87</v>
      </c>
      <c r="AV278" s="14" t="s">
        <v>87</v>
      </c>
      <c r="AW278" s="14" t="s">
        <v>4</v>
      </c>
      <c r="AX278" s="14" t="s">
        <v>85</v>
      </c>
      <c r="AY278" s="241" t="s">
        <v>131</v>
      </c>
    </row>
    <row r="279" spans="1:65" s="2" customFormat="1" ht="16.5" customHeight="1">
      <c r="A279" s="41"/>
      <c r="B279" s="42"/>
      <c r="C279" s="202" t="s">
        <v>405</v>
      </c>
      <c r="D279" s="202" t="s">
        <v>134</v>
      </c>
      <c r="E279" s="203" t="s">
        <v>406</v>
      </c>
      <c r="F279" s="204" t="s">
        <v>407</v>
      </c>
      <c r="G279" s="205" t="s">
        <v>151</v>
      </c>
      <c r="H279" s="206">
        <v>52.691</v>
      </c>
      <c r="I279" s="207"/>
      <c r="J279" s="208">
        <f>ROUND(I279*H279,2)</f>
        <v>0</v>
      </c>
      <c r="K279" s="204" t="s">
        <v>138</v>
      </c>
      <c r="L279" s="47"/>
      <c r="M279" s="209" t="s">
        <v>41</v>
      </c>
      <c r="N279" s="210" t="s">
        <v>51</v>
      </c>
      <c r="O279" s="87"/>
      <c r="P279" s="211">
        <f>O279*H279</f>
        <v>0</v>
      </c>
      <c r="Q279" s="211">
        <v>0.0004</v>
      </c>
      <c r="R279" s="211">
        <f>Q279*H279</f>
        <v>0.021076400000000002</v>
      </c>
      <c r="S279" s="211">
        <v>0</v>
      </c>
      <c r="T279" s="212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13" t="s">
        <v>233</v>
      </c>
      <c r="AT279" s="213" t="s">
        <v>134</v>
      </c>
      <c r="AU279" s="213" t="s">
        <v>87</v>
      </c>
      <c r="AY279" s="19" t="s">
        <v>131</v>
      </c>
      <c r="BE279" s="214">
        <f>IF(N279="základní",J279,0)</f>
        <v>0</v>
      </c>
      <c r="BF279" s="214">
        <f>IF(N279="snížená",J279,0)</f>
        <v>0</v>
      </c>
      <c r="BG279" s="214">
        <f>IF(N279="zákl. přenesená",J279,0)</f>
        <v>0</v>
      </c>
      <c r="BH279" s="214">
        <f>IF(N279="sníž. přenesená",J279,0)</f>
        <v>0</v>
      </c>
      <c r="BI279" s="214">
        <f>IF(N279="nulová",J279,0)</f>
        <v>0</v>
      </c>
      <c r="BJ279" s="19" t="s">
        <v>85</v>
      </c>
      <c r="BK279" s="214">
        <f>ROUND(I279*H279,2)</f>
        <v>0</v>
      </c>
      <c r="BL279" s="19" t="s">
        <v>233</v>
      </c>
      <c r="BM279" s="213" t="s">
        <v>408</v>
      </c>
    </row>
    <row r="280" spans="1:47" s="2" customFormat="1" ht="12">
      <c r="A280" s="41"/>
      <c r="B280" s="42"/>
      <c r="C280" s="43"/>
      <c r="D280" s="215" t="s">
        <v>140</v>
      </c>
      <c r="E280" s="43"/>
      <c r="F280" s="216" t="s">
        <v>409</v>
      </c>
      <c r="G280" s="43"/>
      <c r="H280" s="43"/>
      <c r="I280" s="217"/>
      <c r="J280" s="43"/>
      <c r="K280" s="43"/>
      <c r="L280" s="47"/>
      <c r="M280" s="218"/>
      <c r="N280" s="219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19" t="s">
        <v>140</v>
      </c>
      <c r="AU280" s="19" t="s">
        <v>87</v>
      </c>
    </row>
    <row r="281" spans="1:51" s="13" customFormat="1" ht="12">
      <c r="A281" s="13"/>
      <c r="B281" s="220"/>
      <c r="C281" s="221"/>
      <c r="D281" s="222" t="s">
        <v>142</v>
      </c>
      <c r="E281" s="223" t="s">
        <v>41</v>
      </c>
      <c r="F281" s="224" t="s">
        <v>380</v>
      </c>
      <c r="G281" s="221"/>
      <c r="H281" s="223" t="s">
        <v>41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0" t="s">
        <v>142</v>
      </c>
      <c r="AU281" s="230" t="s">
        <v>87</v>
      </c>
      <c r="AV281" s="13" t="s">
        <v>85</v>
      </c>
      <c r="AW281" s="13" t="s">
        <v>42</v>
      </c>
      <c r="AX281" s="13" t="s">
        <v>80</v>
      </c>
      <c r="AY281" s="230" t="s">
        <v>131</v>
      </c>
    </row>
    <row r="282" spans="1:51" s="14" customFormat="1" ht="12">
      <c r="A282" s="14"/>
      <c r="B282" s="231"/>
      <c r="C282" s="232"/>
      <c r="D282" s="222" t="s">
        <v>142</v>
      </c>
      <c r="E282" s="233" t="s">
        <v>41</v>
      </c>
      <c r="F282" s="234" t="s">
        <v>410</v>
      </c>
      <c r="G282" s="232"/>
      <c r="H282" s="235">
        <v>7.062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1" t="s">
        <v>142</v>
      </c>
      <c r="AU282" s="241" t="s">
        <v>87</v>
      </c>
      <c r="AV282" s="14" t="s">
        <v>87</v>
      </c>
      <c r="AW282" s="14" t="s">
        <v>42</v>
      </c>
      <c r="AX282" s="14" t="s">
        <v>80</v>
      </c>
      <c r="AY282" s="241" t="s">
        <v>131</v>
      </c>
    </row>
    <row r="283" spans="1:51" s="13" customFormat="1" ht="12">
      <c r="A283" s="13"/>
      <c r="B283" s="220"/>
      <c r="C283" s="221"/>
      <c r="D283" s="222" t="s">
        <v>142</v>
      </c>
      <c r="E283" s="223" t="s">
        <v>41</v>
      </c>
      <c r="F283" s="224" t="s">
        <v>382</v>
      </c>
      <c r="G283" s="221"/>
      <c r="H283" s="223" t="s">
        <v>41</v>
      </c>
      <c r="I283" s="225"/>
      <c r="J283" s="221"/>
      <c r="K283" s="221"/>
      <c r="L283" s="226"/>
      <c r="M283" s="227"/>
      <c r="N283" s="228"/>
      <c r="O283" s="228"/>
      <c r="P283" s="228"/>
      <c r="Q283" s="228"/>
      <c r="R283" s="228"/>
      <c r="S283" s="228"/>
      <c r="T283" s="22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0" t="s">
        <v>142</v>
      </c>
      <c r="AU283" s="230" t="s">
        <v>87</v>
      </c>
      <c r="AV283" s="13" t="s">
        <v>85</v>
      </c>
      <c r="AW283" s="13" t="s">
        <v>42</v>
      </c>
      <c r="AX283" s="13" t="s">
        <v>80</v>
      </c>
      <c r="AY283" s="230" t="s">
        <v>131</v>
      </c>
    </row>
    <row r="284" spans="1:51" s="14" customFormat="1" ht="12">
      <c r="A284" s="14"/>
      <c r="B284" s="231"/>
      <c r="C284" s="232"/>
      <c r="D284" s="222" t="s">
        <v>142</v>
      </c>
      <c r="E284" s="233" t="s">
        <v>41</v>
      </c>
      <c r="F284" s="234" t="s">
        <v>383</v>
      </c>
      <c r="G284" s="232"/>
      <c r="H284" s="235">
        <v>18.855</v>
      </c>
      <c r="I284" s="236"/>
      <c r="J284" s="232"/>
      <c r="K284" s="232"/>
      <c r="L284" s="237"/>
      <c r="M284" s="238"/>
      <c r="N284" s="239"/>
      <c r="O284" s="239"/>
      <c r="P284" s="239"/>
      <c r="Q284" s="239"/>
      <c r="R284" s="239"/>
      <c r="S284" s="239"/>
      <c r="T284" s="24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1" t="s">
        <v>142</v>
      </c>
      <c r="AU284" s="241" t="s">
        <v>87</v>
      </c>
      <c r="AV284" s="14" t="s">
        <v>87</v>
      </c>
      <c r="AW284" s="14" t="s">
        <v>42</v>
      </c>
      <c r="AX284" s="14" t="s">
        <v>80</v>
      </c>
      <c r="AY284" s="241" t="s">
        <v>131</v>
      </c>
    </row>
    <row r="285" spans="1:51" s="13" customFormat="1" ht="12">
      <c r="A285" s="13"/>
      <c r="B285" s="220"/>
      <c r="C285" s="221"/>
      <c r="D285" s="222" t="s">
        <v>142</v>
      </c>
      <c r="E285" s="223" t="s">
        <v>41</v>
      </c>
      <c r="F285" s="224" t="s">
        <v>384</v>
      </c>
      <c r="G285" s="221"/>
      <c r="H285" s="223" t="s">
        <v>41</v>
      </c>
      <c r="I285" s="225"/>
      <c r="J285" s="221"/>
      <c r="K285" s="221"/>
      <c r="L285" s="226"/>
      <c r="M285" s="227"/>
      <c r="N285" s="228"/>
      <c r="O285" s="228"/>
      <c r="P285" s="228"/>
      <c r="Q285" s="228"/>
      <c r="R285" s="228"/>
      <c r="S285" s="228"/>
      <c r="T285" s="22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0" t="s">
        <v>142</v>
      </c>
      <c r="AU285" s="230" t="s">
        <v>87</v>
      </c>
      <c r="AV285" s="13" t="s">
        <v>85</v>
      </c>
      <c r="AW285" s="13" t="s">
        <v>42</v>
      </c>
      <c r="AX285" s="13" t="s">
        <v>80</v>
      </c>
      <c r="AY285" s="230" t="s">
        <v>131</v>
      </c>
    </row>
    <row r="286" spans="1:51" s="14" customFormat="1" ht="12">
      <c r="A286" s="14"/>
      <c r="B286" s="231"/>
      <c r="C286" s="232"/>
      <c r="D286" s="222" t="s">
        <v>142</v>
      </c>
      <c r="E286" s="233" t="s">
        <v>41</v>
      </c>
      <c r="F286" s="234" t="s">
        <v>385</v>
      </c>
      <c r="G286" s="232"/>
      <c r="H286" s="235">
        <v>26.774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1" t="s">
        <v>142</v>
      </c>
      <c r="AU286" s="241" t="s">
        <v>87</v>
      </c>
      <c r="AV286" s="14" t="s">
        <v>87</v>
      </c>
      <c r="AW286" s="14" t="s">
        <v>42</v>
      </c>
      <c r="AX286" s="14" t="s">
        <v>80</v>
      </c>
      <c r="AY286" s="241" t="s">
        <v>131</v>
      </c>
    </row>
    <row r="287" spans="1:51" s="15" customFormat="1" ht="12">
      <c r="A287" s="15"/>
      <c r="B287" s="242"/>
      <c r="C287" s="243"/>
      <c r="D287" s="222" t="s">
        <v>142</v>
      </c>
      <c r="E287" s="244" t="s">
        <v>41</v>
      </c>
      <c r="F287" s="245" t="s">
        <v>146</v>
      </c>
      <c r="G287" s="243"/>
      <c r="H287" s="246">
        <v>52.691</v>
      </c>
      <c r="I287" s="247"/>
      <c r="J287" s="243"/>
      <c r="K287" s="243"/>
      <c r="L287" s="248"/>
      <c r="M287" s="249"/>
      <c r="N287" s="250"/>
      <c r="O287" s="250"/>
      <c r="P287" s="250"/>
      <c r="Q287" s="250"/>
      <c r="R287" s="250"/>
      <c r="S287" s="250"/>
      <c r="T287" s="251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52" t="s">
        <v>142</v>
      </c>
      <c r="AU287" s="252" t="s">
        <v>87</v>
      </c>
      <c r="AV287" s="15" t="s">
        <v>132</v>
      </c>
      <c r="AW287" s="15" t="s">
        <v>42</v>
      </c>
      <c r="AX287" s="15" t="s">
        <v>85</v>
      </c>
      <c r="AY287" s="252" t="s">
        <v>131</v>
      </c>
    </row>
    <row r="288" spans="1:65" s="2" customFormat="1" ht="24.15" customHeight="1">
      <c r="A288" s="41"/>
      <c r="B288" s="42"/>
      <c r="C288" s="253" t="s">
        <v>411</v>
      </c>
      <c r="D288" s="253" t="s">
        <v>387</v>
      </c>
      <c r="E288" s="254" t="s">
        <v>401</v>
      </c>
      <c r="F288" s="255" t="s">
        <v>402</v>
      </c>
      <c r="G288" s="256" t="s">
        <v>151</v>
      </c>
      <c r="H288" s="257">
        <v>64.336</v>
      </c>
      <c r="I288" s="258"/>
      <c r="J288" s="259">
        <f>ROUND(I288*H288,2)</f>
        <v>0</v>
      </c>
      <c r="K288" s="255" t="s">
        <v>138</v>
      </c>
      <c r="L288" s="260"/>
      <c r="M288" s="261" t="s">
        <v>41</v>
      </c>
      <c r="N288" s="262" t="s">
        <v>51</v>
      </c>
      <c r="O288" s="87"/>
      <c r="P288" s="211">
        <f>O288*H288</f>
        <v>0</v>
      </c>
      <c r="Q288" s="211">
        <v>0.0054</v>
      </c>
      <c r="R288" s="211">
        <f>Q288*H288</f>
        <v>0.3474144</v>
      </c>
      <c r="S288" s="211">
        <v>0</v>
      </c>
      <c r="T288" s="212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13" t="s">
        <v>330</v>
      </c>
      <c r="AT288" s="213" t="s">
        <v>387</v>
      </c>
      <c r="AU288" s="213" t="s">
        <v>87</v>
      </c>
      <c r="AY288" s="19" t="s">
        <v>131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19" t="s">
        <v>85</v>
      </c>
      <c r="BK288" s="214">
        <f>ROUND(I288*H288,2)</f>
        <v>0</v>
      </c>
      <c r="BL288" s="19" t="s">
        <v>233</v>
      </c>
      <c r="BM288" s="213" t="s">
        <v>412</v>
      </c>
    </row>
    <row r="289" spans="1:51" s="14" customFormat="1" ht="12">
      <c r="A289" s="14"/>
      <c r="B289" s="231"/>
      <c r="C289" s="232"/>
      <c r="D289" s="222" t="s">
        <v>142</v>
      </c>
      <c r="E289" s="232"/>
      <c r="F289" s="234" t="s">
        <v>413</v>
      </c>
      <c r="G289" s="232"/>
      <c r="H289" s="235">
        <v>64.336</v>
      </c>
      <c r="I289" s="236"/>
      <c r="J289" s="232"/>
      <c r="K289" s="232"/>
      <c r="L289" s="237"/>
      <c r="M289" s="238"/>
      <c r="N289" s="239"/>
      <c r="O289" s="239"/>
      <c r="P289" s="239"/>
      <c r="Q289" s="239"/>
      <c r="R289" s="239"/>
      <c r="S289" s="239"/>
      <c r="T289" s="24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1" t="s">
        <v>142</v>
      </c>
      <c r="AU289" s="241" t="s">
        <v>87</v>
      </c>
      <c r="AV289" s="14" t="s">
        <v>87</v>
      </c>
      <c r="AW289" s="14" t="s">
        <v>4</v>
      </c>
      <c r="AX289" s="14" t="s">
        <v>85</v>
      </c>
      <c r="AY289" s="241" t="s">
        <v>131</v>
      </c>
    </row>
    <row r="290" spans="1:65" s="2" customFormat="1" ht="37.8" customHeight="1">
      <c r="A290" s="41"/>
      <c r="B290" s="42"/>
      <c r="C290" s="202" t="s">
        <v>414</v>
      </c>
      <c r="D290" s="202" t="s">
        <v>134</v>
      </c>
      <c r="E290" s="203" t="s">
        <v>415</v>
      </c>
      <c r="F290" s="204" t="s">
        <v>416</v>
      </c>
      <c r="G290" s="205" t="s">
        <v>417</v>
      </c>
      <c r="H290" s="263"/>
      <c r="I290" s="207"/>
      <c r="J290" s="208">
        <f>ROUND(I290*H290,2)</f>
        <v>0</v>
      </c>
      <c r="K290" s="204" t="s">
        <v>138</v>
      </c>
      <c r="L290" s="47"/>
      <c r="M290" s="209" t="s">
        <v>41</v>
      </c>
      <c r="N290" s="210" t="s">
        <v>51</v>
      </c>
      <c r="O290" s="87"/>
      <c r="P290" s="211">
        <f>O290*H290</f>
        <v>0</v>
      </c>
      <c r="Q290" s="211">
        <v>0</v>
      </c>
      <c r="R290" s="211">
        <f>Q290*H290</f>
        <v>0</v>
      </c>
      <c r="S290" s="211">
        <v>0</v>
      </c>
      <c r="T290" s="212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13" t="s">
        <v>233</v>
      </c>
      <c r="AT290" s="213" t="s">
        <v>134</v>
      </c>
      <c r="AU290" s="213" t="s">
        <v>87</v>
      </c>
      <c r="AY290" s="19" t="s">
        <v>131</v>
      </c>
      <c r="BE290" s="214">
        <f>IF(N290="základní",J290,0)</f>
        <v>0</v>
      </c>
      <c r="BF290" s="214">
        <f>IF(N290="snížená",J290,0)</f>
        <v>0</v>
      </c>
      <c r="BG290" s="214">
        <f>IF(N290="zákl. přenesená",J290,0)</f>
        <v>0</v>
      </c>
      <c r="BH290" s="214">
        <f>IF(N290="sníž. přenesená",J290,0)</f>
        <v>0</v>
      </c>
      <c r="BI290" s="214">
        <f>IF(N290="nulová",J290,0)</f>
        <v>0</v>
      </c>
      <c r="BJ290" s="19" t="s">
        <v>85</v>
      </c>
      <c r="BK290" s="214">
        <f>ROUND(I290*H290,2)</f>
        <v>0</v>
      </c>
      <c r="BL290" s="19" t="s">
        <v>233</v>
      </c>
      <c r="BM290" s="213" t="s">
        <v>418</v>
      </c>
    </row>
    <row r="291" spans="1:47" s="2" customFormat="1" ht="12">
      <c r="A291" s="41"/>
      <c r="B291" s="42"/>
      <c r="C291" s="43"/>
      <c r="D291" s="215" t="s">
        <v>140</v>
      </c>
      <c r="E291" s="43"/>
      <c r="F291" s="216" t="s">
        <v>419</v>
      </c>
      <c r="G291" s="43"/>
      <c r="H291" s="43"/>
      <c r="I291" s="217"/>
      <c r="J291" s="43"/>
      <c r="K291" s="43"/>
      <c r="L291" s="47"/>
      <c r="M291" s="218"/>
      <c r="N291" s="219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19" t="s">
        <v>140</v>
      </c>
      <c r="AU291" s="19" t="s">
        <v>87</v>
      </c>
    </row>
    <row r="292" spans="1:65" s="2" customFormat="1" ht="37.8" customHeight="1">
      <c r="A292" s="41"/>
      <c r="B292" s="42"/>
      <c r="C292" s="202" t="s">
        <v>420</v>
      </c>
      <c r="D292" s="202" t="s">
        <v>134</v>
      </c>
      <c r="E292" s="203" t="s">
        <v>421</v>
      </c>
      <c r="F292" s="204" t="s">
        <v>422</v>
      </c>
      <c r="G292" s="205" t="s">
        <v>417</v>
      </c>
      <c r="H292" s="263"/>
      <c r="I292" s="207"/>
      <c r="J292" s="208">
        <f>ROUND(I292*H292,2)</f>
        <v>0</v>
      </c>
      <c r="K292" s="204" t="s">
        <v>138</v>
      </c>
      <c r="L292" s="47"/>
      <c r="M292" s="209" t="s">
        <v>41</v>
      </c>
      <c r="N292" s="210" t="s">
        <v>51</v>
      </c>
      <c r="O292" s="87"/>
      <c r="P292" s="211">
        <f>O292*H292</f>
        <v>0</v>
      </c>
      <c r="Q292" s="211">
        <v>0</v>
      </c>
      <c r="R292" s="211">
        <f>Q292*H292</f>
        <v>0</v>
      </c>
      <c r="S292" s="211">
        <v>0</v>
      </c>
      <c r="T292" s="212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13" t="s">
        <v>233</v>
      </c>
      <c r="AT292" s="213" t="s">
        <v>134</v>
      </c>
      <c r="AU292" s="213" t="s">
        <v>87</v>
      </c>
      <c r="AY292" s="19" t="s">
        <v>131</v>
      </c>
      <c r="BE292" s="214">
        <f>IF(N292="základní",J292,0)</f>
        <v>0</v>
      </c>
      <c r="BF292" s="214">
        <f>IF(N292="snížená",J292,0)</f>
        <v>0</v>
      </c>
      <c r="BG292" s="214">
        <f>IF(N292="zákl. přenesená",J292,0)</f>
        <v>0</v>
      </c>
      <c r="BH292" s="214">
        <f>IF(N292="sníž. přenesená",J292,0)</f>
        <v>0</v>
      </c>
      <c r="BI292" s="214">
        <f>IF(N292="nulová",J292,0)</f>
        <v>0</v>
      </c>
      <c r="BJ292" s="19" t="s">
        <v>85</v>
      </c>
      <c r="BK292" s="214">
        <f>ROUND(I292*H292,2)</f>
        <v>0</v>
      </c>
      <c r="BL292" s="19" t="s">
        <v>233</v>
      </c>
      <c r="BM292" s="213" t="s">
        <v>423</v>
      </c>
    </row>
    <row r="293" spans="1:47" s="2" customFormat="1" ht="12">
      <c r="A293" s="41"/>
      <c r="B293" s="42"/>
      <c r="C293" s="43"/>
      <c r="D293" s="215" t="s">
        <v>140</v>
      </c>
      <c r="E293" s="43"/>
      <c r="F293" s="216" t="s">
        <v>424</v>
      </c>
      <c r="G293" s="43"/>
      <c r="H293" s="43"/>
      <c r="I293" s="217"/>
      <c r="J293" s="43"/>
      <c r="K293" s="43"/>
      <c r="L293" s="47"/>
      <c r="M293" s="218"/>
      <c r="N293" s="219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19" t="s">
        <v>140</v>
      </c>
      <c r="AU293" s="19" t="s">
        <v>87</v>
      </c>
    </row>
    <row r="294" spans="1:65" s="2" customFormat="1" ht="24.15" customHeight="1">
      <c r="A294" s="41"/>
      <c r="B294" s="42"/>
      <c r="C294" s="202" t="s">
        <v>425</v>
      </c>
      <c r="D294" s="202" t="s">
        <v>134</v>
      </c>
      <c r="E294" s="203" t="s">
        <v>426</v>
      </c>
      <c r="F294" s="204" t="s">
        <v>427</v>
      </c>
      <c r="G294" s="205" t="s">
        <v>417</v>
      </c>
      <c r="H294" s="263"/>
      <c r="I294" s="207"/>
      <c r="J294" s="208">
        <f>ROUND(I294*H294,2)</f>
        <v>0</v>
      </c>
      <c r="K294" s="204" t="s">
        <v>138</v>
      </c>
      <c r="L294" s="47"/>
      <c r="M294" s="209" t="s">
        <v>41</v>
      </c>
      <c r="N294" s="210" t="s">
        <v>51</v>
      </c>
      <c r="O294" s="87"/>
      <c r="P294" s="211">
        <f>O294*H294</f>
        <v>0</v>
      </c>
      <c r="Q294" s="211">
        <v>0</v>
      </c>
      <c r="R294" s="211">
        <f>Q294*H294</f>
        <v>0</v>
      </c>
      <c r="S294" s="211">
        <v>0</v>
      </c>
      <c r="T294" s="212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13" t="s">
        <v>233</v>
      </c>
      <c r="AT294" s="213" t="s">
        <v>134</v>
      </c>
      <c r="AU294" s="213" t="s">
        <v>87</v>
      </c>
      <c r="AY294" s="19" t="s">
        <v>131</v>
      </c>
      <c r="BE294" s="214">
        <f>IF(N294="základní",J294,0)</f>
        <v>0</v>
      </c>
      <c r="BF294" s="214">
        <f>IF(N294="snížená",J294,0)</f>
        <v>0</v>
      </c>
      <c r="BG294" s="214">
        <f>IF(N294="zákl. přenesená",J294,0)</f>
        <v>0</v>
      </c>
      <c r="BH294" s="214">
        <f>IF(N294="sníž. přenesená",J294,0)</f>
        <v>0</v>
      </c>
      <c r="BI294" s="214">
        <f>IF(N294="nulová",J294,0)</f>
        <v>0</v>
      </c>
      <c r="BJ294" s="19" t="s">
        <v>85</v>
      </c>
      <c r="BK294" s="214">
        <f>ROUND(I294*H294,2)</f>
        <v>0</v>
      </c>
      <c r="BL294" s="19" t="s">
        <v>233</v>
      </c>
      <c r="BM294" s="213" t="s">
        <v>428</v>
      </c>
    </row>
    <row r="295" spans="1:47" s="2" customFormat="1" ht="12">
      <c r="A295" s="41"/>
      <c r="B295" s="42"/>
      <c r="C295" s="43"/>
      <c r="D295" s="215" t="s">
        <v>140</v>
      </c>
      <c r="E295" s="43"/>
      <c r="F295" s="216" t="s">
        <v>429</v>
      </c>
      <c r="G295" s="43"/>
      <c r="H295" s="43"/>
      <c r="I295" s="217"/>
      <c r="J295" s="43"/>
      <c r="K295" s="43"/>
      <c r="L295" s="47"/>
      <c r="M295" s="218"/>
      <c r="N295" s="219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19" t="s">
        <v>140</v>
      </c>
      <c r="AU295" s="19" t="s">
        <v>87</v>
      </c>
    </row>
    <row r="296" spans="1:63" s="12" customFormat="1" ht="22.8" customHeight="1">
      <c r="A296" s="12"/>
      <c r="B296" s="186"/>
      <c r="C296" s="187"/>
      <c r="D296" s="188" t="s">
        <v>79</v>
      </c>
      <c r="E296" s="200" t="s">
        <v>430</v>
      </c>
      <c r="F296" s="200" t="s">
        <v>431</v>
      </c>
      <c r="G296" s="187"/>
      <c r="H296" s="187"/>
      <c r="I296" s="190"/>
      <c r="J296" s="201">
        <f>BK296</f>
        <v>0</v>
      </c>
      <c r="K296" s="187"/>
      <c r="L296" s="192"/>
      <c r="M296" s="193"/>
      <c r="N296" s="194"/>
      <c r="O296" s="194"/>
      <c r="P296" s="195">
        <f>SUM(P297:P392)</f>
        <v>0</v>
      </c>
      <c r="Q296" s="194"/>
      <c r="R296" s="195">
        <f>SUM(R297:R392)</f>
        <v>0.32204003999999997</v>
      </c>
      <c r="S296" s="194"/>
      <c r="T296" s="196">
        <f>SUM(T297:T392)</f>
        <v>2.106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197" t="s">
        <v>87</v>
      </c>
      <c r="AT296" s="198" t="s">
        <v>79</v>
      </c>
      <c r="AU296" s="198" t="s">
        <v>85</v>
      </c>
      <c r="AY296" s="197" t="s">
        <v>131</v>
      </c>
      <c r="BK296" s="199">
        <f>SUM(BK297:BK392)</f>
        <v>0</v>
      </c>
    </row>
    <row r="297" spans="1:65" s="2" customFormat="1" ht="21.75" customHeight="1">
      <c r="A297" s="41"/>
      <c r="B297" s="42"/>
      <c r="C297" s="202" t="s">
        <v>432</v>
      </c>
      <c r="D297" s="202" t="s">
        <v>134</v>
      </c>
      <c r="E297" s="203" t="s">
        <v>433</v>
      </c>
      <c r="F297" s="204" t="s">
        <v>434</v>
      </c>
      <c r="G297" s="205" t="s">
        <v>151</v>
      </c>
      <c r="H297" s="206">
        <v>162</v>
      </c>
      <c r="I297" s="207"/>
      <c r="J297" s="208">
        <f>ROUND(I297*H297,2)</f>
        <v>0</v>
      </c>
      <c r="K297" s="204" t="s">
        <v>138</v>
      </c>
      <c r="L297" s="47"/>
      <c r="M297" s="209" t="s">
        <v>41</v>
      </c>
      <c r="N297" s="210" t="s">
        <v>51</v>
      </c>
      <c r="O297" s="87"/>
      <c r="P297" s="211">
        <f>O297*H297</f>
        <v>0</v>
      </c>
      <c r="Q297" s="211">
        <v>0</v>
      </c>
      <c r="R297" s="211">
        <f>Q297*H297</f>
        <v>0</v>
      </c>
      <c r="S297" s="211">
        <v>0.011</v>
      </c>
      <c r="T297" s="212">
        <f>S297*H297</f>
        <v>1.7819999999999998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13" t="s">
        <v>233</v>
      </c>
      <c r="AT297" s="213" t="s">
        <v>134</v>
      </c>
      <c r="AU297" s="213" t="s">
        <v>87</v>
      </c>
      <c r="AY297" s="19" t="s">
        <v>131</v>
      </c>
      <c r="BE297" s="214">
        <f>IF(N297="základní",J297,0)</f>
        <v>0</v>
      </c>
      <c r="BF297" s="214">
        <f>IF(N297="snížená",J297,0)</f>
        <v>0</v>
      </c>
      <c r="BG297" s="214">
        <f>IF(N297="zákl. přenesená",J297,0)</f>
        <v>0</v>
      </c>
      <c r="BH297" s="214">
        <f>IF(N297="sníž. přenesená",J297,0)</f>
        <v>0</v>
      </c>
      <c r="BI297" s="214">
        <f>IF(N297="nulová",J297,0)</f>
        <v>0</v>
      </c>
      <c r="BJ297" s="19" t="s">
        <v>85</v>
      </c>
      <c r="BK297" s="214">
        <f>ROUND(I297*H297,2)</f>
        <v>0</v>
      </c>
      <c r="BL297" s="19" t="s">
        <v>233</v>
      </c>
      <c r="BM297" s="213" t="s">
        <v>435</v>
      </c>
    </row>
    <row r="298" spans="1:47" s="2" customFormat="1" ht="12">
      <c r="A298" s="41"/>
      <c r="B298" s="42"/>
      <c r="C298" s="43"/>
      <c r="D298" s="215" t="s">
        <v>140</v>
      </c>
      <c r="E298" s="43"/>
      <c r="F298" s="216" t="s">
        <v>436</v>
      </c>
      <c r="G298" s="43"/>
      <c r="H298" s="43"/>
      <c r="I298" s="217"/>
      <c r="J298" s="43"/>
      <c r="K298" s="43"/>
      <c r="L298" s="47"/>
      <c r="M298" s="218"/>
      <c r="N298" s="219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19" t="s">
        <v>140</v>
      </c>
      <c r="AU298" s="19" t="s">
        <v>87</v>
      </c>
    </row>
    <row r="299" spans="1:51" s="14" customFormat="1" ht="12">
      <c r="A299" s="14"/>
      <c r="B299" s="231"/>
      <c r="C299" s="232"/>
      <c r="D299" s="222" t="s">
        <v>142</v>
      </c>
      <c r="E299" s="233" t="s">
        <v>41</v>
      </c>
      <c r="F299" s="234" t="s">
        <v>379</v>
      </c>
      <c r="G299" s="232"/>
      <c r="H299" s="235">
        <v>162</v>
      </c>
      <c r="I299" s="236"/>
      <c r="J299" s="232"/>
      <c r="K299" s="232"/>
      <c r="L299" s="237"/>
      <c r="M299" s="238"/>
      <c r="N299" s="239"/>
      <c r="O299" s="239"/>
      <c r="P299" s="239"/>
      <c r="Q299" s="239"/>
      <c r="R299" s="239"/>
      <c r="S299" s="239"/>
      <c r="T299" s="24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1" t="s">
        <v>142</v>
      </c>
      <c r="AU299" s="241" t="s">
        <v>87</v>
      </c>
      <c r="AV299" s="14" t="s">
        <v>87</v>
      </c>
      <c r="AW299" s="14" t="s">
        <v>42</v>
      </c>
      <c r="AX299" s="14" t="s">
        <v>80</v>
      </c>
      <c r="AY299" s="241" t="s">
        <v>131</v>
      </c>
    </row>
    <row r="300" spans="1:51" s="15" customFormat="1" ht="12">
      <c r="A300" s="15"/>
      <c r="B300" s="242"/>
      <c r="C300" s="243"/>
      <c r="D300" s="222" t="s">
        <v>142</v>
      </c>
      <c r="E300" s="244" t="s">
        <v>41</v>
      </c>
      <c r="F300" s="245" t="s">
        <v>146</v>
      </c>
      <c r="G300" s="243"/>
      <c r="H300" s="246">
        <v>162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2" t="s">
        <v>142</v>
      </c>
      <c r="AU300" s="252" t="s">
        <v>87</v>
      </c>
      <c r="AV300" s="15" t="s">
        <v>132</v>
      </c>
      <c r="AW300" s="15" t="s">
        <v>42</v>
      </c>
      <c r="AX300" s="15" t="s">
        <v>85</v>
      </c>
      <c r="AY300" s="252" t="s">
        <v>131</v>
      </c>
    </row>
    <row r="301" spans="1:65" s="2" customFormat="1" ht="16.5" customHeight="1">
      <c r="A301" s="41"/>
      <c r="B301" s="42"/>
      <c r="C301" s="202" t="s">
        <v>437</v>
      </c>
      <c r="D301" s="202" t="s">
        <v>134</v>
      </c>
      <c r="E301" s="203" t="s">
        <v>438</v>
      </c>
      <c r="F301" s="204" t="s">
        <v>439</v>
      </c>
      <c r="G301" s="205" t="s">
        <v>151</v>
      </c>
      <c r="H301" s="206">
        <v>162</v>
      </c>
      <c r="I301" s="207"/>
      <c r="J301" s="208">
        <f>ROUND(I301*H301,2)</f>
        <v>0</v>
      </c>
      <c r="K301" s="204" t="s">
        <v>138</v>
      </c>
      <c r="L301" s="47"/>
      <c r="M301" s="209" t="s">
        <v>41</v>
      </c>
      <c r="N301" s="210" t="s">
        <v>51</v>
      </c>
      <c r="O301" s="87"/>
      <c r="P301" s="211">
        <f>O301*H301</f>
        <v>0</v>
      </c>
      <c r="Q301" s="211">
        <v>3E-05</v>
      </c>
      <c r="R301" s="211">
        <f>Q301*H301</f>
        <v>0.00486</v>
      </c>
      <c r="S301" s="211">
        <v>0</v>
      </c>
      <c r="T301" s="212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13" t="s">
        <v>233</v>
      </c>
      <c r="AT301" s="213" t="s">
        <v>134</v>
      </c>
      <c r="AU301" s="213" t="s">
        <v>87</v>
      </c>
      <c r="AY301" s="19" t="s">
        <v>131</v>
      </c>
      <c r="BE301" s="214">
        <f>IF(N301="základní",J301,0)</f>
        <v>0</v>
      </c>
      <c r="BF301" s="214">
        <f>IF(N301="snížená",J301,0)</f>
        <v>0</v>
      </c>
      <c r="BG301" s="214">
        <f>IF(N301="zákl. přenesená",J301,0)</f>
        <v>0</v>
      </c>
      <c r="BH301" s="214">
        <f>IF(N301="sníž. přenesená",J301,0)</f>
        <v>0</v>
      </c>
      <c r="BI301" s="214">
        <f>IF(N301="nulová",J301,0)</f>
        <v>0</v>
      </c>
      <c r="BJ301" s="19" t="s">
        <v>85</v>
      </c>
      <c r="BK301" s="214">
        <f>ROUND(I301*H301,2)</f>
        <v>0</v>
      </c>
      <c r="BL301" s="19" t="s">
        <v>233</v>
      </c>
      <c r="BM301" s="213" t="s">
        <v>440</v>
      </c>
    </row>
    <row r="302" spans="1:47" s="2" customFormat="1" ht="12">
      <c r="A302" s="41"/>
      <c r="B302" s="42"/>
      <c r="C302" s="43"/>
      <c r="D302" s="215" t="s">
        <v>140</v>
      </c>
      <c r="E302" s="43"/>
      <c r="F302" s="216" t="s">
        <v>441</v>
      </c>
      <c r="G302" s="43"/>
      <c r="H302" s="43"/>
      <c r="I302" s="217"/>
      <c r="J302" s="43"/>
      <c r="K302" s="43"/>
      <c r="L302" s="47"/>
      <c r="M302" s="218"/>
      <c r="N302" s="219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19" t="s">
        <v>140</v>
      </c>
      <c r="AU302" s="19" t="s">
        <v>87</v>
      </c>
    </row>
    <row r="303" spans="1:65" s="2" customFormat="1" ht="16.5" customHeight="1">
      <c r="A303" s="41"/>
      <c r="B303" s="42"/>
      <c r="C303" s="253" t="s">
        <v>442</v>
      </c>
      <c r="D303" s="253" t="s">
        <v>387</v>
      </c>
      <c r="E303" s="254" t="s">
        <v>443</v>
      </c>
      <c r="F303" s="255" t="s">
        <v>444</v>
      </c>
      <c r="G303" s="256" t="s">
        <v>151</v>
      </c>
      <c r="H303" s="257">
        <v>207.692</v>
      </c>
      <c r="I303" s="258"/>
      <c r="J303" s="259">
        <f>ROUND(I303*H303,2)</f>
        <v>0</v>
      </c>
      <c r="K303" s="255" t="s">
        <v>41</v>
      </c>
      <c r="L303" s="260"/>
      <c r="M303" s="261" t="s">
        <v>41</v>
      </c>
      <c r="N303" s="262" t="s">
        <v>51</v>
      </c>
      <c r="O303" s="87"/>
      <c r="P303" s="211">
        <f>O303*H303</f>
        <v>0</v>
      </c>
      <c r="Q303" s="211">
        <v>0</v>
      </c>
      <c r="R303" s="211">
        <f>Q303*H303</f>
        <v>0</v>
      </c>
      <c r="S303" s="211">
        <v>0</v>
      </c>
      <c r="T303" s="212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13" t="s">
        <v>330</v>
      </c>
      <c r="AT303" s="213" t="s">
        <v>387</v>
      </c>
      <c r="AU303" s="213" t="s">
        <v>87</v>
      </c>
      <c r="AY303" s="19" t="s">
        <v>131</v>
      </c>
      <c r="BE303" s="214">
        <f>IF(N303="základní",J303,0)</f>
        <v>0</v>
      </c>
      <c r="BF303" s="214">
        <f>IF(N303="snížená",J303,0)</f>
        <v>0</v>
      </c>
      <c r="BG303" s="214">
        <f>IF(N303="zákl. přenesená",J303,0)</f>
        <v>0</v>
      </c>
      <c r="BH303" s="214">
        <f>IF(N303="sníž. přenesená",J303,0)</f>
        <v>0</v>
      </c>
      <c r="BI303" s="214">
        <f>IF(N303="nulová",J303,0)</f>
        <v>0</v>
      </c>
      <c r="BJ303" s="19" t="s">
        <v>85</v>
      </c>
      <c r="BK303" s="214">
        <f>ROUND(I303*H303,2)</f>
        <v>0</v>
      </c>
      <c r="BL303" s="19" t="s">
        <v>233</v>
      </c>
      <c r="BM303" s="213" t="s">
        <v>445</v>
      </c>
    </row>
    <row r="304" spans="1:51" s="14" customFormat="1" ht="12">
      <c r="A304" s="14"/>
      <c r="B304" s="231"/>
      <c r="C304" s="232"/>
      <c r="D304" s="222" t="s">
        <v>142</v>
      </c>
      <c r="E304" s="232"/>
      <c r="F304" s="234" t="s">
        <v>446</v>
      </c>
      <c r="G304" s="232"/>
      <c r="H304" s="235">
        <v>207.692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1" t="s">
        <v>142</v>
      </c>
      <c r="AU304" s="241" t="s">
        <v>87</v>
      </c>
      <c r="AV304" s="14" t="s">
        <v>87</v>
      </c>
      <c r="AW304" s="14" t="s">
        <v>4</v>
      </c>
      <c r="AX304" s="14" t="s">
        <v>85</v>
      </c>
      <c r="AY304" s="241" t="s">
        <v>131</v>
      </c>
    </row>
    <row r="305" spans="1:65" s="2" customFormat="1" ht="24.15" customHeight="1">
      <c r="A305" s="41"/>
      <c r="B305" s="42"/>
      <c r="C305" s="202" t="s">
        <v>447</v>
      </c>
      <c r="D305" s="202" t="s">
        <v>134</v>
      </c>
      <c r="E305" s="203" t="s">
        <v>448</v>
      </c>
      <c r="F305" s="204" t="s">
        <v>449</v>
      </c>
      <c r="G305" s="205" t="s">
        <v>217</v>
      </c>
      <c r="H305" s="206">
        <v>100.334</v>
      </c>
      <c r="I305" s="207"/>
      <c r="J305" s="208">
        <f>ROUND(I305*H305,2)</f>
        <v>0</v>
      </c>
      <c r="K305" s="204" t="s">
        <v>138</v>
      </c>
      <c r="L305" s="47"/>
      <c r="M305" s="209" t="s">
        <v>41</v>
      </c>
      <c r="N305" s="210" t="s">
        <v>51</v>
      </c>
      <c r="O305" s="87"/>
      <c r="P305" s="211">
        <f>O305*H305</f>
        <v>0</v>
      </c>
      <c r="Q305" s="211">
        <v>0</v>
      </c>
      <c r="R305" s="211">
        <f>Q305*H305</f>
        <v>0</v>
      </c>
      <c r="S305" s="211">
        <v>0</v>
      </c>
      <c r="T305" s="212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13" t="s">
        <v>233</v>
      </c>
      <c r="AT305" s="213" t="s">
        <v>134</v>
      </c>
      <c r="AU305" s="213" t="s">
        <v>87</v>
      </c>
      <c r="AY305" s="19" t="s">
        <v>131</v>
      </c>
      <c r="BE305" s="214">
        <f>IF(N305="základní",J305,0)</f>
        <v>0</v>
      </c>
      <c r="BF305" s="214">
        <f>IF(N305="snížená",J305,0)</f>
        <v>0</v>
      </c>
      <c r="BG305" s="214">
        <f>IF(N305="zákl. přenesená",J305,0)</f>
        <v>0</v>
      </c>
      <c r="BH305" s="214">
        <f>IF(N305="sníž. přenesená",J305,0)</f>
        <v>0</v>
      </c>
      <c r="BI305" s="214">
        <f>IF(N305="nulová",J305,0)</f>
        <v>0</v>
      </c>
      <c r="BJ305" s="19" t="s">
        <v>85</v>
      </c>
      <c r="BK305" s="214">
        <f>ROUND(I305*H305,2)</f>
        <v>0</v>
      </c>
      <c r="BL305" s="19" t="s">
        <v>233</v>
      </c>
      <c r="BM305" s="213" t="s">
        <v>450</v>
      </c>
    </row>
    <row r="306" spans="1:47" s="2" customFormat="1" ht="12">
      <c r="A306" s="41"/>
      <c r="B306" s="42"/>
      <c r="C306" s="43"/>
      <c r="D306" s="215" t="s">
        <v>140</v>
      </c>
      <c r="E306" s="43"/>
      <c r="F306" s="216" t="s">
        <v>451</v>
      </c>
      <c r="G306" s="43"/>
      <c r="H306" s="43"/>
      <c r="I306" s="217"/>
      <c r="J306" s="43"/>
      <c r="K306" s="43"/>
      <c r="L306" s="47"/>
      <c r="M306" s="218"/>
      <c r="N306" s="219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19" t="s">
        <v>140</v>
      </c>
      <c r="AU306" s="19" t="s">
        <v>87</v>
      </c>
    </row>
    <row r="307" spans="1:51" s="13" customFormat="1" ht="12">
      <c r="A307" s="13"/>
      <c r="B307" s="220"/>
      <c r="C307" s="221"/>
      <c r="D307" s="222" t="s">
        <v>142</v>
      </c>
      <c r="E307" s="223" t="s">
        <v>41</v>
      </c>
      <c r="F307" s="224" t="s">
        <v>452</v>
      </c>
      <c r="G307" s="221"/>
      <c r="H307" s="223" t="s">
        <v>41</v>
      </c>
      <c r="I307" s="225"/>
      <c r="J307" s="221"/>
      <c r="K307" s="221"/>
      <c r="L307" s="226"/>
      <c r="M307" s="227"/>
      <c r="N307" s="228"/>
      <c r="O307" s="228"/>
      <c r="P307" s="228"/>
      <c r="Q307" s="228"/>
      <c r="R307" s="228"/>
      <c r="S307" s="228"/>
      <c r="T307" s="22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0" t="s">
        <v>142</v>
      </c>
      <c r="AU307" s="230" t="s">
        <v>87</v>
      </c>
      <c r="AV307" s="13" t="s">
        <v>85</v>
      </c>
      <c r="AW307" s="13" t="s">
        <v>42</v>
      </c>
      <c r="AX307" s="13" t="s">
        <v>80</v>
      </c>
      <c r="AY307" s="230" t="s">
        <v>131</v>
      </c>
    </row>
    <row r="308" spans="1:51" s="14" customFormat="1" ht="12">
      <c r="A308" s="14"/>
      <c r="B308" s="231"/>
      <c r="C308" s="232"/>
      <c r="D308" s="222" t="s">
        <v>142</v>
      </c>
      <c r="E308" s="233" t="s">
        <v>41</v>
      </c>
      <c r="F308" s="234" t="s">
        <v>453</v>
      </c>
      <c r="G308" s="232"/>
      <c r="H308" s="235">
        <v>63.25</v>
      </c>
      <c r="I308" s="236"/>
      <c r="J308" s="232"/>
      <c r="K308" s="232"/>
      <c r="L308" s="237"/>
      <c r="M308" s="238"/>
      <c r="N308" s="239"/>
      <c r="O308" s="239"/>
      <c r="P308" s="239"/>
      <c r="Q308" s="239"/>
      <c r="R308" s="239"/>
      <c r="S308" s="239"/>
      <c r="T308" s="24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1" t="s">
        <v>142</v>
      </c>
      <c r="AU308" s="241" t="s">
        <v>87</v>
      </c>
      <c r="AV308" s="14" t="s">
        <v>87</v>
      </c>
      <c r="AW308" s="14" t="s">
        <v>42</v>
      </c>
      <c r="AX308" s="14" t="s">
        <v>80</v>
      </c>
      <c r="AY308" s="241" t="s">
        <v>131</v>
      </c>
    </row>
    <row r="309" spans="1:51" s="13" customFormat="1" ht="12">
      <c r="A309" s="13"/>
      <c r="B309" s="220"/>
      <c r="C309" s="221"/>
      <c r="D309" s="222" t="s">
        <v>142</v>
      </c>
      <c r="E309" s="223" t="s">
        <v>41</v>
      </c>
      <c r="F309" s="224" t="s">
        <v>454</v>
      </c>
      <c r="G309" s="221"/>
      <c r="H309" s="223" t="s">
        <v>41</v>
      </c>
      <c r="I309" s="225"/>
      <c r="J309" s="221"/>
      <c r="K309" s="221"/>
      <c r="L309" s="226"/>
      <c r="M309" s="227"/>
      <c r="N309" s="228"/>
      <c r="O309" s="228"/>
      <c r="P309" s="228"/>
      <c r="Q309" s="228"/>
      <c r="R309" s="228"/>
      <c r="S309" s="228"/>
      <c r="T309" s="22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0" t="s">
        <v>142</v>
      </c>
      <c r="AU309" s="230" t="s">
        <v>87</v>
      </c>
      <c r="AV309" s="13" t="s">
        <v>85</v>
      </c>
      <c r="AW309" s="13" t="s">
        <v>42</v>
      </c>
      <c r="AX309" s="13" t="s">
        <v>80</v>
      </c>
      <c r="AY309" s="230" t="s">
        <v>131</v>
      </c>
    </row>
    <row r="310" spans="1:51" s="14" customFormat="1" ht="12">
      <c r="A310" s="14"/>
      <c r="B310" s="231"/>
      <c r="C310" s="232"/>
      <c r="D310" s="222" t="s">
        <v>142</v>
      </c>
      <c r="E310" s="233" t="s">
        <v>41</v>
      </c>
      <c r="F310" s="234" t="s">
        <v>455</v>
      </c>
      <c r="G310" s="232"/>
      <c r="H310" s="235">
        <v>26.784</v>
      </c>
      <c r="I310" s="236"/>
      <c r="J310" s="232"/>
      <c r="K310" s="232"/>
      <c r="L310" s="237"/>
      <c r="M310" s="238"/>
      <c r="N310" s="239"/>
      <c r="O310" s="239"/>
      <c r="P310" s="239"/>
      <c r="Q310" s="239"/>
      <c r="R310" s="239"/>
      <c r="S310" s="239"/>
      <c r="T310" s="24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1" t="s">
        <v>142</v>
      </c>
      <c r="AU310" s="241" t="s">
        <v>87</v>
      </c>
      <c r="AV310" s="14" t="s">
        <v>87</v>
      </c>
      <c r="AW310" s="14" t="s">
        <v>42</v>
      </c>
      <c r="AX310" s="14" t="s">
        <v>80</v>
      </c>
      <c r="AY310" s="241" t="s">
        <v>131</v>
      </c>
    </row>
    <row r="311" spans="1:51" s="14" customFormat="1" ht="12">
      <c r="A311" s="14"/>
      <c r="B311" s="231"/>
      <c r="C311" s="232"/>
      <c r="D311" s="222" t="s">
        <v>142</v>
      </c>
      <c r="E311" s="233" t="s">
        <v>41</v>
      </c>
      <c r="F311" s="234" t="s">
        <v>456</v>
      </c>
      <c r="G311" s="232"/>
      <c r="H311" s="235">
        <v>8</v>
      </c>
      <c r="I311" s="236"/>
      <c r="J311" s="232"/>
      <c r="K311" s="232"/>
      <c r="L311" s="237"/>
      <c r="M311" s="238"/>
      <c r="N311" s="239"/>
      <c r="O311" s="239"/>
      <c r="P311" s="239"/>
      <c r="Q311" s="239"/>
      <c r="R311" s="239"/>
      <c r="S311" s="239"/>
      <c r="T311" s="24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1" t="s">
        <v>142</v>
      </c>
      <c r="AU311" s="241" t="s">
        <v>87</v>
      </c>
      <c r="AV311" s="14" t="s">
        <v>87</v>
      </c>
      <c r="AW311" s="14" t="s">
        <v>42</v>
      </c>
      <c r="AX311" s="14" t="s">
        <v>80</v>
      </c>
      <c r="AY311" s="241" t="s">
        <v>131</v>
      </c>
    </row>
    <row r="312" spans="1:51" s="13" customFormat="1" ht="12">
      <c r="A312" s="13"/>
      <c r="B312" s="220"/>
      <c r="C312" s="221"/>
      <c r="D312" s="222" t="s">
        <v>142</v>
      </c>
      <c r="E312" s="223" t="s">
        <v>41</v>
      </c>
      <c r="F312" s="224" t="s">
        <v>457</v>
      </c>
      <c r="G312" s="221"/>
      <c r="H312" s="223" t="s">
        <v>41</v>
      </c>
      <c r="I312" s="225"/>
      <c r="J312" s="221"/>
      <c r="K312" s="221"/>
      <c r="L312" s="226"/>
      <c r="M312" s="227"/>
      <c r="N312" s="228"/>
      <c r="O312" s="228"/>
      <c r="P312" s="228"/>
      <c r="Q312" s="228"/>
      <c r="R312" s="228"/>
      <c r="S312" s="228"/>
      <c r="T312" s="22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0" t="s">
        <v>142</v>
      </c>
      <c r="AU312" s="230" t="s">
        <v>87</v>
      </c>
      <c r="AV312" s="13" t="s">
        <v>85</v>
      </c>
      <c r="AW312" s="13" t="s">
        <v>42</v>
      </c>
      <c r="AX312" s="13" t="s">
        <v>80</v>
      </c>
      <c r="AY312" s="230" t="s">
        <v>131</v>
      </c>
    </row>
    <row r="313" spans="1:51" s="14" customFormat="1" ht="12">
      <c r="A313" s="14"/>
      <c r="B313" s="231"/>
      <c r="C313" s="232"/>
      <c r="D313" s="222" t="s">
        <v>142</v>
      </c>
      <c r="E313" s="233" t="s">
        <v>41</v>
      </c>
      <c r="F313" s="234" t="s">
        <v>458</v>
      </c>
      <c r="G313" s="232"/>
      <c r="H313" s="235">
        <v>1.9</v>
      </c>
      <c r="I313" s="236"/>
      <c r="J313" s="232"/>
      <c r="K313" s="232"/>
      <c r="L313" s="237"/>
      <c r="M313" s="238"/>
      <c r="N313" s="239"/>
      <c r="O313" s="239"/>
      <c r="P313" s="239"/>
      <c r="Q313" s="239"/>
      <c r="R313" s="239"/>
      <c r="S313" s="239"/>
      <c r="T313" s="24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1" t="s">
        <v>142</v>
      </c>
      <c r="AU313" s="241" t="s">
        <v>87</v>
      </c>
      <c r="AV313" s="14" t="s">
        <v>87</v>
      </c>
      <c r="AW313" s="14" t="s">
        <v>42</v>
      </c>
      <c r="AX313" s="14" t="s">
        <v>80</v>
      </c>
      <c r="AY313" s="241" t="s">
        <v>131</v>
      </c>
    </row>
    <row r="314" spans="1:51" s="14" customFormat="1" ht="12">
      <c r="A314" s="14"/>
      <c r="B314" s="231"/>
      <c r="C314" s="232"/>
      <c r="D314" s="222" t="s">
        <v>142</v>
      </c>
      <c r="E314" s="233" t="s">
        <v>41</v>
      </c>
      <c r="F314" s="234" t="s">
        <v>459</v>
      </c>
      <c r="G314" s="232"/>
      <c r="H314" s="235">
        <v>0.4</v>
      </c>
      <c r="I314" s="236"/>
      <c r="J314" s="232"/>
      <c r="K314" s="232"/>
      <c r="L314" s="237"/>
      <c r="M314" s="238"/>
      <c r="N314" s="239"/>
      <c r="O314" s="239"/>
      <c r="P314" s="239"/>
      <c r="Q314" s="239"/>
      <c r="R314" s="239"/>
      <c r="S314" s="239"/>
      <c r="T314" s="24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1" t="s">
        <v>142</v>
      </c>
      <c r="AU314" s="241" t="s">
        <v>87</v>
      </c>
      <c r="AV314" s="14" t="s">
        <v>87</v>
      </c>
      <c r="AW314" s="14" t="s">
        <v>42</v>
      </c>
      <c r="AX314" s="14" t="s">
        <v>80</v>
      </c>
      <c r="AY314" s="241" t="s">
        <v>131</v>
      </c>
    </row>
    <row r="315" spans="1:51" s="15" customFormat="1" ht="12">
      <c r="A315" s="15"/>
      <c r="B315" s="242"/>
      <c r="C315" s="243"/>
      <c r="D315" s="222" t="s">
        <v>142</v>
      </c>
      <c r="E315" s="244" t="s">
        <v>41</v>
      </c>
      <c r="F315" s="245" t="s">
        <v>146</v>
      </c>
      <c r="G315" s="243"/>
      <c r="H315" s="246">
        <v>100.334</v>
      </c>
      <c r="I315" s="247"/>
      <c r="J315" s="243"/>
      <c r="K315" s="243"/>
      <c r="L315" s="248"/>
      <c r="M315" s="249"/>
      <c r="N315" s="250"/>
      <c r="O315" s="250"/>
      <c r="P315" s="250"/>
      <c r="Q315" s="250"/>
      <c r="R315" s="250"/>
      <c r="S315" s="250"/>
      <c r="T315" s="251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2" t="s">
        <v>142</v>
      </c>
      <c r="AU315" s="252" t="s">
        <v>87</v>
      </c>
      <c r="AV315" s="15" t="s">
        <v>132</v>
      </c>
      <c r="AW315" s="15" t="s">
        <v>42</v>
      </c>
      <c r="AX315" s="15" t="s">
        <v>85</v>
      </c>
      <c r="AY315" s="252" t="s">
        <v>131</v>
      </c>
    </row>
    <row r="316" spans="1:65" s="2" customFormat="1" ht="33" customHeight="1">
      <c r="A316" s="41"/>
      <c r="B316" s="42"/>
      <c r="C316" s="202" t="s">
        <v>460</v>
      </c>
      <c r="D316" s="202" t="s">
        <v>134</v>
      </c>
      <c r="E316" s="203" t="s">
        <v>461</v>
      </c>
      <c r="F316" s="204" t="s">
        <v>462</v>
      </c>
      <c r="G316" s="205" t="s">
        <v>151</v>
      </c>
      <c r="H316" s="206">
        <v>26.796</v>
      </c>
      <c r="I316" s="207"/>
      <c r="J316" s="208">
        <f>ROUND(I316*H316,2)</f>
        <v>0</v>
      </c>
      <c r="K316" s="204" t="s">
        <v>138</v>
      </c>
      <c r="L316" s="47"/>
      <c r="M316" s="209" t="s">
        <v>41</v>
      </c>
      <c r="N316" s="210" t="s">
        <v>51</v>
      </c>
      <c r="O316" s="87"/>
      <c r="P316" s="211">
        <f>O316*H316</f>
        <v>0</v>
      </c>
      <c r="Q316" s="211">
        <v>0</v>
      </c>
      <c r="R316" s="211">
        <f>Q316*H316</f>
        <v>0</v>
      </c>
      <c r="S316" s="211">
        <v>0</v>
      </c>
      <c r="T316" s="212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13" t="s">
        <v>233</v>
      </c>
      <c r="AT316" s="213" t="s">
        <v>134</v>
      </c>
      <c r="AU316" s="213" t="s">
        <v>87</v>
      </c>
      <c r="AY316" s="19" t="s">
        <v>131</v>
      </c>
      <c r="BE316" s="214">
        <f>IF(N316="základní",J316,0)</f>
        <v>0</v>
      </c>
      <c r="BF316" s="214">
        <f>IF(N316="snížená",J316,0)</f>
        <v>0</v>
      </c>
      <c r="BG316" s="214">
        <f>IF(N316="zákl. přenesená",J316,0)</f>
        <v>0</v>
      </c>
      <c r="BH316" s="214">
        <f>IF(N316="sníž. přenesená",J316,0)</f>
        <v>0</v>
      </c>
      <c r="BI316" s="214">
        <f>IF(N316="nulová",J316,0)</f>
        <v>0</v>
      </c>
      <c r="BJ316" s="19" t="s">
        <v>85</v>
      </c>
      <c r="BK316" s="214">
        <f>ROUND(I316*H316,2)</f>
        <v>0</v>
      </c>
      <c r="BL316" s="19" t="s">
        <v>233</v>
      </c>
      <c r="BM316" s="213" t="s">
        <v>463</v>
      </c>
    </row>
    <row r="317" spans="1:47" s="2" customFormat="1" ht="12">
      <c r="A317" s="41"/>
      <c r="B317" s="42"/>
      <c r="C317" s="43"/>
      <c r="D317" s="215" t="s">
        <v>140</v>
      </c>
      <c r="E317" s="43"/>
      <c r="F317" s="216" t="s">
        <v>464</v>
      </c>
      <c r="G317" s="43"/>
      <c r="H317" s="43"/>
      <c r="I317" s="217"/>
      <c r="J317" s="43"/>
      <c r="K317" s="43"/>
      <c r="L317" s="47"/>
      <c r="M317" s="218"/>
      <c r="N317" s="219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19" t="s">
        <v>140</v>
      </c>
      <c r="AU317" s="19" t="s">
        <v>87</v>
      </c>
    </row>
    <row r="318" spans="1:51" s="13" customFormat="1" ht="12">
      <c r="A318" s="13"/>
      <c r="B318" s="220"/>
      <c r="C318" s="221"/>
      <c r="D318" s="222" t="s">
        <v>142</v>
      </c>
      <c r="E318" s="223" t="s">
        <v>41</v>
      </c>
      <c r="F318" s="224" t="s">
        <v>465</v>
      </c>
      <c r="G318" s="221"/>
      <c r="H318" s="223" t="s">
        <v>41</v>
      </c>
      <c r="I318" s="225"/>
      <c r="J318" s="221"/>
      <c r="K318" s="221"/>
      <c r="L318" s="226"/>
      <c r="M318" s="227"/>
      <c r="N318" s="228"/>
      <c r="O318" s="228"/>
      <c r="P318" s="228"/>
      <c r="Q318" s="228"/>
      <c r="R318" s="228"/>
      <c r="S318" s="228"/>
      <c r="T318" s="22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0" t="s">
        <v>142</v>
      </c>
      <c r="AU318" s="230" t="s">
        <v>87</v>
      </c>
      <c r="AV318" s="13" t="s">
        <v>85</v>
      </c>
      <c r="AW318" s="13" t="s">
        <v>42</v>
      </c>
      <c r="AX318" s="13" t="s">
        <v>80</v>
      </c>
      <c r="AY318" s="230" t="s">
        <v>131</v>
      </c>
    </row>
    <row r="319" spans="1:51" s="14" customFormat="1" ht="12">
      <c r="A319" s="14"/>
      <c r="B319" s="231"/>
      <c r="C319" s="232"/>
      <c r="D319" s="222" t="s">
        <v>142</v>
      </c>
      <c r="E319" s="233" t="s">
        <v>41</v>
      </c>
      <c r="F319" s="234" t="s">
        <v>466</v>
      </c>
      <c r="G319" s="232"/>
      <c r="H319" s="235">
        <v>17.976</v>
      </c>
      <c r="I319" s="236"/>
      <c r="J319" s="232"/>
      <c r="K319" s="232"/>
      <c r="L319" s="237"/>
      <c r="M319" s="238"/>
      <c r="N319" s="239"/>
      <c r="O319" s="239"/>
      <c r="P319" s="239"/>
      <c r="Q319" s="239"/>
      <c r="R319" s="239"/>
      <c r="S319" s="239"/>
      <c r="T319" s="24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1" t="s">
        <v>142</v>
      </c>
      <c r="AU319" s="241" t="s">
        <v>87</v>
      </c>
      <c r="AV319" s="14" t="s">
        <v>87</v>
      </c>
      <c r="AW319" s="14" t="s">
        <v>42</v>
      </c>
      <c r="AX319" s="14" t="s">
        <v>80</v>
      </c>
      <c r="AY319" s="241" t="s">
        <v>131</v>
      </c>
    </row>
    <row r="320" spans="1:51" s="14" customFormat="1" ht="12">
      <c r="A320" s="14"/>
      <c r="B320" s="231"/>
      <c r="C320" s="232"/>
      <c r="D320" s="222" t="s">
        <v>142</v>
      </c>
      <c r="E320" s="233" t="s">
        <v>41</v>
      </c>
      <c r="F320" s="234" t="s">
        <v>467</v>
      </c>
      <c r="G320" s="232"/>
      <c r="H320" s="235">
        <v>8.82</v>
      </c>
      <c r="I320" s="236"/>
      <c r="J320" s="232"/>
      <c r="K320" s="232"/>
      <c r="L320" s="237"/>
      <c r="M320" s="238"/>
      <c r="N320" s="239"/>
      <c r="O320" s="239"/>
      <c r="P320" s="239"/>
      <c r="Q320" s="239"/>
      <c r="R320" s="239"/>
      <c r="S320" s="239"/>
      <c r="T320" s="24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1" t="s">
        <v>142</v>
      </c>
      <c r="AU320" s="241" t="s">
        <v>87</v>
      </c>
      <c r="AV320" s="14" t="s">
        <v>87</v>
      </c>
      <c r="AW320" s="14" t="s">
        <v>42</v>
      </c>
      <c r="AX320" s="14" t="s">
        <v>80</v>
      </c>
      <c r="AY320" s="241" t="s">
        <v>131</v>
      </c>
    </row>
    <row r="321" spans="1:51" s="15" customFormat="1" ht="12">
      <c r="A321" s="15"/>
      <c r="B321" s="242"/>
      <c r="C321" s="243"/>
      <c r="D321" s="222" t="s">
        <v>142</v>
      </c>
      <c r="E321" s="244" t="s">
        <v>41</v>
      </c>
      <c r="F321" s="245" t="s">
        <v>146</v>
      </c>
      <c r="G321" s="243"/>
      <c r="H321" s="246">
        <v>26.796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2" t="s">
        <v>142</v>
      </c>
      <c r="AU321" s="252" t="s">
        <v>87</v>
      </c>
      <c r="AV321" s="15" t="s">
        <v>132</v>
      </c>
      <c r="AW321" s="15" t="s">
        <v>42</v>
      </c>
      <c r="AX321" s="15" t="s">
        <v>85</v>
      </c>
      <c r="AY321" s="252" t="s">
        <v>131</v>
      </c>
    </row>
    <row r="322" spans="1:65" s="2" customFormat="1" ht="16.5" customHeight="1">
      <c r="A322" s="41"/>
      <c r="B322" s="42"/>
      <c r="C322" s="253" t="s">
        <v>468</v>
      </c>
      <c r="D322" s="253" t="s">
        <v>387</v>
      </c>
      <c r="E322" s="254" t="s">
        <v>469</v>
      </c>
      <c r="F322" s="255" t="s">
        <v>444</v>
      </c>
      <c r="G322" s="256" t="s">
        <v>41</v>
      </c>
      <c r="H322" s="257">
        <v>31.231</v>
      </c>
      <c r="I322" s="258"/>
      <c r="J322" s="259">
        <f>ROUND(I322*H322,2)</f>
        <v>0</v>
      </c>
      <c r="K322" s="255" t="s">
        <v>41</v>
      </c>
      <c r="L322" s="260"/>
      <c r="M322" s="261" t="s">
        <v>41</v>
      </c>
      <c r="N322" s="262" t="s">
        <v>51</v>
      </c>
      <c r="O322" s="87"/>
      <c r="P322" s="211">
        <f>O322*H322</f>
        <v>0</v>
      </c>
      <c r="Q322" s="211">
        <v>0</v>
      </c>
      <c r="R322" s="211">
        <f>Q322*H322</f>
        <v>0</v>
      </c>
      <c r="S322" s="211">
        <v>0</v>
      </c>
      <c r="T322" s="212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13" t="s">
        <v>330</v>
      </c>
      <c r="AT322" s="213" t="s">
        <v>387</v>
      </c>
      <c r="AU322" s="213" t="s">
        <v>87</v>
      </c>
      <c r="AY322" s="19" t="s">
        <v>131</v>
      </c>
      <c r="BE322" s="214">
        <f>IF(N322="základní",J322,0)</f>
        <v>0</v>
      </c>
      <c r="BF322" s="214">
        <f>IF(N322="snížená",J322,0)</f>
        <v>0</v>
      </c>
      <c r="BG322" s="214">
        <f>IF(N322="zákl. přenesená",J322,0)</f>
        <v>0</v>
      </c>
      <c r="BH322" s="214">
        <f>IF(N322="sníž. přenesená",J322,0)</f>
        <v>0</v>
      </c>
      <c r="BI322" s="214">
        <f>IF(N322="nulová",J322,0)</f>
        <v>0</v>
      </c>
      <c r="BJ322" s="19" t="s">
        <v>85</v>
      </c>
      <c r="BK322" s="214">
        <f>ROUND(I322*H322,2)</f>
        <v>0</v>
      </c>
      <c r="BL322" s="19" t="s">
        <v>233</v>
      </c>
      <c r="BM322" s="213" t="s">
        <v>470</v>
      </c>
    </row>
    <row r="323" spans="1:51" s="14" customFormat="1" ht="12">
      <c r="A323" s="14"/>
      <c r="B323" s="231"/>
      <c r="C323" s="232"/>
      <c r="D323" s="222" t="s">
        <v>142</v>
      </c>
      <c r="E323" s="232"/>
      <c r="F323" s="234" t="s">
        <v>471</v>
      </c>
      <c r="G323" s="232"/>
      <c r="H323" s="235">
        <v>31.231</v>
      </c>
      <c r="I323" s="236"/>
      <c r="J323" s="232"/>
      <c r="K323" s="232"/>
      <c r="L323" s="237"/>
      <c r="M323" s="238"/>
      <c r="N323" s="239"/>
      <c r="O323" s="239"/>
      <c r="P323" s="239"/>
      <c r="Q323" s="239"/>
      <c r="R323" s="239"/>
      <c r="S323" s="239"/>
      <c r="T323" s="24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1" t="s">
        <v>142</v>
      </c>
      <c r="AU323" s="241" t="s">
        <v>87</v>
      </c>
      <c r="AV323" s="14" t="s">
        <v>87</v>
      </c>
      <c r="AW323" s="14" t="s">
        <v>4</v>
      </c>
      <c r="AX323" s="14" t="s">
        <v>85</v>
      </c>
      <c r="AY323" s="241" t="s">
        <v>131</v>
      </c>
    </row>
    <row r="324" spans="1:65" s="2" customFormat="1" ht="16.5" customHeight="1">
      <c r="A324" s="41"/>
      <c r="B324" s="42"/>
      <c r="C324" s="202" t="s">
        <v>472</v>
      </c>
      <c r="D324" s="202" t="s">
        <v>134</v>
      </c>
      <c r="E324" s="203" t="s">
        <v>473</v>
      </c>
      <c r="F324" s="204" t="s">
        <v>474</v>
      </c>
      <c r="G324" s="205" t="s">
        <v>217</v>
      </c>
      <c r="H324" s="206">
        <v>225.666</v>
      </c>
      <c r="I324" s="207"/>
      <c r="J324" s="208">
        <f>ROUND(I324*H324,2)</f>
        <v>0</v>
      </c>
      <c r="K324" s="204" t="s">
        <v>138</v>
      </c>
      <c r="L324" s="47"/>
      <c r="M324" s="209" t="s">
        <v>41</v>
      </c>
      <c r="N324" s="210" t="s">
        <v>51</v>
      </c>
      <c r="O324" s="87"/>
      <c r="P324" s="211">
        <f>O324*H324</f>
        <v>0</v>
      </c>
      <c r="Q324" s="211">
        <v>0.00135</v>
      </c>
      <c r="R324" s="211">
        <f>Q324*H324</f>
        <v>0.3046491</v>
      </c>
      <c r="S324" s="211">
        <v>0</v>
      </c>
      <c r="T324" s="212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13" t="s">
        <v>233</v>
      </c>
      <c r="AT324" s="213" t="s">
        <v>134</v>
      </c>
      <c r="AU324" s="213" t="s">
        <v>87</v>
      </c>
      <c r="AY324" s="19" t="s">
        <v>131</v>
      </c>
      <c r="BE324" s="214">
        <f>IF(N324="základní",J324,0)</f>
        <v>0</v>
      </c>
      <c r="BF324" s="214">
        <f>IF(N324="snížená",J324,0)</f>
        <v>0</v>
      </c>
      <c r="BG324" s="214">
        <f>IF(N324="zákl. přenesená",J324,0)</f>
        <v>0</v>
      </c>
      <c r="BH324" s="214">
        <f>IF(N324="sníž. přenesená",J324,0)</f>
        <v>0</v>
      </c>
      <c r="BI324" s="214">
        <f>IF(N324="nulová",J324,0)</f>
        <v>0</v>
      </c>
      <c r="BJ324" s="19" t="s">
        <v>85</v>
      </c>
      <c r="BK324" s="214">
        <f>ROUND(I324*H324,2)</f>
        <v>0</v>
      </c>
      <c r="BL324" s="19" t="s">
        <v>233</v>
      </c>
      <c r="BM324" s="213" t="s">
        <v>475</v>
      </c>
    </row>
    <row r="325" spans="1:47" s="2" customFormat="1" ht="12">
      <c r="A325" s="41"/>
      <c r="B325" s="42"/>
      <c r="C325" s="43"/>
      <c r="D325" s="215" t="s">
        <v>140</v>
      </c>
      <c r="E325" s="43"/>
      <c r="F325" s="216" t="s">
        <v>476</v>
      </c>
      <c r="G325" s="43"/>
      <c r="H325" s="43"/>
      <c r="I325" s="217"/>
      <c r="J325" s="43"/>
      <c r="K325" s="43"/>
      <c r="L325" s="47"/>
      <c r="M325" s="218"/>
      <c r="N325" s="219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19" t="s">
        <v>140</v>
      </c>
      <c r="AU325" s="19" t="s">
        <v>87</v>
      </c>
    </row>
    <row r="326" spans="1:51" s="13" customFormat="1" ht="12">
      <c r="A326" s="13"/>
      <c r="B326" s="220"/>
      <c r="C326" s="221"/>
      <c r="D326" s="222" t="s">
        <v>142</v>
      </c>
      <c r="E326" s="223" t="s">
        <v>41</v>
      </c>
      <c r="F326" s="224" t="s">
        <v>477</v>
      </c>
      <c r="G326" s="221"/>
      <c r="H326" s="223" t="s">
        <v>41</v>
      </c>
      <c r="I326" s="225"/>
      <c r="J326" s="221"/>
      <c r="K326" s="221"/>
      <c r="L326" s="226"/>
      <c r="M326" s="227"/>
      <c r="N326" s="228"/>
      <c r="O326" s="228"/>
      <c r="P326" s="228"/>
      <c r="Q326" s="228"/>
      <c r="R326" s="228"/>
      <c r="S326" s="228"/>
      <c r="T326" s="22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0" t="s">
        <v>142</v>
      </c>
      <c r="AU326" s="230" t="s">
        <v>87</v>
      </c>
      <c r="AV326" s="13" t="s">
        <v>85</v>
      </c>
      <c r="AW326" s="13" t="s">
        <v>42</v>
      </c>
      <c r="AX326" s="13" t="s">
        <v>80</v>
      </c>
      <c r="AY326" s="230" t="s">
        <v>131</v>
      </c>
    </row>
    <row r="327" spans="1:51" s="14" customFormat="1" ht="12">
      <c r="A327" s="14"/>
      <c r="B327" s="231"/>
      <c r="C327" s="232"/>
      <c r="D327" s="222" t="s">
        <v>142</v>
      </c>
      <c r="E327" s="233" t="s">
        <v>41</v>
      </c>
      <c r="F327" s="234" t="s">
        <v>478</v>
      </c>
      <c r="G327" s="232"/>
      <c r="H327" s="235">
        <v>25.2</v>
      </c>
      <c r="I327" s="236"/>
      <c r="J327" s="232"/>
      <c r="K327" s="232"/>
      <c r="L327" s="237"/>
      <c r="M327" s="238"/>
      <c r="N327" s="239"/>
      <c r="O327" s="239"/>
      <c r="P327" s="239"/>
      <c r="Q327" s="239"/>
      <c r="R327" s="239"/>
      <c r="S327" s="239"/>
      <c r="T327" s="240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1" t="s">
        <v>142</v>
      </c>
      <c r="AU327" s="241" t="s">
        <v>87</v>
      </c>
      <c r="AV327" s="14" t="s">
        <v>87</v>
      </c>
      <c r="AW327" s="14" t="s">
        <v>42</v>
      </c>
      <c r="AX327" s="14" t="s">
        <v>80</v>
      </c>
      <c r="AY327" s="241" t="s">
        <v>131</v>
      </c>
    </row>
    <row r="328" spans="1:51" s="13" customFormat="1" ht="12">
      <c r="A328" s="13"/>
      <c r="B328" s="220"/>
      <c r="C328" s="221"/>
      <c r="D328" s="222" t="s">
        <v>142</v>
      </c>
      <c r="E328" s="223" t="s">
        <v>41</v>
      </c>
      <c r="F328" s="224" t="s">
        <v>479</v>
      </c>
      <c r="G328" s="221"/>
      <c r="H328" s="223" t="s">
        <v>41</v>
      </c>
      <c r="I328" s="225"/>
      <c r="J328" s="221"/>
      <c r="K328" s="221"/>
      <c r="L328" s="226"/>
      <c r="M328" s="227"/>
      <c r="N328" s="228"/>
      <c r="O328" s="228"/>
      <c r="P328" s="228"/>
      <c r="Q328" s="228"/>
      <c r="R328" s="228"/>
      <c r="S328" s="228"/>
      <c r="T328" s="22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0" t="s">
        <v>142</v>
      </c>
      <c r="AU328" s="230" t="s">
        <v>87</v>
      </c>
      <c r="AV328" s="13" t="s">
        <v>85</v>
      </c>
      <c r="AW328" s="13" t="s">
        <v>42</v>
      </c>
      <c r="AX328" s="13" t="s">
        <v>80</v>
      </c>
      <c r="AY328" s="230" t="s">
        <v>131</v>
      </c>
    </row>
    <row r="329" spans="1:51" s="14" customFormat="1" ht="12">
      <c r="A329" s="14"/>
      <c r="B329" s="231"/>
      <c r="C329" s="232"/>
      <c r="D329" s="222" t="s">
        <v>142</v>
      </c>
      <c r="E329" s="233" t="s">
        <v>41</v>
      </c>
      <c r="F329" s="234" t="s">
        <v>478</v>
      </c>
      <c r="G329" s="232"/>
      <c r="H329" s="235">
        <v>25.2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1" t="s">
        <v>142</v>
      </c>
      <c r="AU329" s="241" t="s">
        <v>87</v>
      </c>
      <c r="AV329" s="14" t="s">
        <v>87</v>
      </c>
      <c r="AW329" s="14" t="s">
        <v>42</v>
      </c>
      <c r="AX329" s="14" t="s">
        <v>80</v>
      </c>
      <c r="AY329" s="241" t="s">
        <v>131</v>
      </c>
    </row>
    <row r="330" spans="1:51" s="13" customFormat="1" ht="12">
      <c r="A330" s="13"/>
      <c r="B330" s="220"/>
      <c r="C330" s="221"/>
      <c r="D330" s="222" t="s">
        <v>142</v>
      </c>
      <c r="E330" s="223" t="s">
        <v>41</v>
      </c>
      <c r="F330" s="224" t="s">
        <v>480</v>
      </c>
      <c r="G330" s="221"/>
      <c r="H330" s="223" t="s">
        <v>41</v>
      </c>
      <c r="I330" s="225"/>
      <c r="J330" s="221"/>
      <c r="K330" s="221"/>
      <c r="L330" s="226"/>
      <c r="M330" s="227"/>
      <c r="N330" s="228"/>
      <c r="O330" s="228"/>
      <c r="P330" s="228"/>
      <c r="Q330" s="228"/>
      <c r="R330" s="228"/>
      <c r="S330" s="228"/>
      <c r="T330" s="22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0" t="s">
        <v>142</v>
      </c>
      <c r="AU330" s="230" t="s">
        <v>87</v>
      </c>
      <c r="AV330" s="13" t="s">
        <v>85</v>
      </c>
      <c r="AW330" s="13" t="s">
        <v>42</v>
      </c>
      <c r="AX330" s="13" t="s">
        <v>80</v>
      </c>
      <c r="AY330" s="230" t="s">
        <v>131</v>
      </c>
    </row>
    <row r="331" spans="1:51" s="14" customFormat="1" ht="12">
      <c r="A331" s="14"/>
      <c r="B331" s="231"/>
      <c r="C331" s="232"/>
      <c r="D331" s="222" t="s">
        <v>142</v>
      </c>
      <c r="E331" s="233" t="s">
        <v>41</v>
      </c>
      <c r="F331" s="234" t="s">
        <v>478</v>
      </c>
      <c r="G331" s="232"/>
      <c r="H331" s="235">
        <v>25.2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1" t="s">
        <v>142</v>
      </c>
      <c r="AU331" s="241" t="s">
        <v>87</v>
      </c>
      <c r="AV331" s="14" t="s">
        <v>87</v>
      </c>
      <c r="AW331" s="14" t="s">
        <v>42</v>
      </c>
      <c r="AX331" s="14" t="s">
        <v>80</v>
      </c>
      <c r="AY331" s="241" t="s">
        <v>131</v>
      </c>
    </row>
    <row r="332" spans="1:51" s="13" customFormat="1" ht="12">
      <c r="A332" s="13"/>
      <c r="B332" s="220"/>
      <c r="C332" s="221"/>
      <c r="D332" s="222" t="s">
        <v>142</v>
      </c>
      <c r="E332" s="223" t="s">
        <v>41</v>
      </c>
      <c r="F332" s="224" t="s">
        <v>481</v>
      </c>
      <c r="G332" s="221"/>
      <c r="H332" s="223" t="s">
        <v>41</v>
      </c>
      <c r="I332" s="225"/>
      <c r="J332" s="221"/>
      <c r="K332" s="221"/>
      <c r="L332" s="226"/>
      <c r="M332" s="227"/>
      <c r="N332" s="228"/>
      <c r="O332" s="228"/>
      <c r="P332" s="228"/>
      <c r="Q332" s="228"/>
      <c r="R332" s="228"/>
      <c r="S332" s="228"/>
      <c r="T332" s="22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0" t="s">
        <v>142</v>
      </c>
      <c r="AU332" s="230" t="s">
        <v>87</v>
      </c>
      <c r="AV332" s="13" t="s">
        <v>85</v>
      </c>
      <c r="AW332" s="13" t="s">
        <v>42</v>
      </c>
      <c r="AX332" s="13" t="s">
        <v>80</v>
      </c>
      <c r="AY332" s="230" t="s">
        <v>131</v>
      </c>
    </row>
    <row r="333" spans="1:51" s="14" customFormat="1" ht="12">
      <c r="A333" s="14"/>
      <c r="B333" s="231"/>
      <c r="C333" s="232"/>
      <c r="D333" s="222" t="s">
        <v>142</v>
      </c>
      <c r="E333" s="233" t="s">
        <v>41</v>
      </c>
      <c r="F333" s="234" t="s">
        <v>478</v>
      </c>
      <c r="G333" s="232"/>
      <c r="H333" s="235">
        <v>25.2</v>
      </c>
      <c r="I333" s="236"/>
      <c r="J333" s="232"/>
      <c r="K333" s="232"/>
      <c r="L333" s="237"/>
      <c r="M333" s="238"/>
      <c r="N333" s="239"/>
      <c r="O333" s="239"/>
      <c r="P333" s="239"/>
      <c r="Q333" s="239"/>
      <c r="R333" s="239"/>
      <c r="S333" s="239"/>
      <c r="T333" s="24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1" t="s">
        <v>142</v>
      </c>
      <c r="AU333" s="241" t="s">
        <v>87</v>
      </c>
      <c r="AV333" s="14" t="s">
        <v>87</v>
      </c>
      <c r="AW333" s="14" t="s">
        <v>42</v>
      </c>
      <c r="AX333" s="14" t="s">
        <v>80</v>
      </c>
      <c r="AY333" s="241" t="s">
        <v>131</v>
      </c>
    </row>
    <row r="334" spans="1:51" s="13" customFormat="1" ht="12">
      <c r="A334" s="13"/>
      <c r="B334" s="220"/>
      <c r="C334" s="221"/>
      <c r="D334" s="222" t="s">
        <v>142</v>
      </c>
      <c r="E334" s="223" t="s">
        <v>41</v>
      </c>
      <c r="F334" s="224" t="s">
        <v>482</v>
      </c>
      <c r="G334" s="221"/>
      <c r="H334" s="223" t="s">
        <v>41</v>
      </c>
      <c r="I334" s="225"/>
      <c r="J334" s="221"/>
      <c r="K334" s="221"/>
      <c r="L334" s="226"/>
      <c r="M334" s="227"/>
      <c r="N334" s="228"/>
      <c r="O334" s="228"/>
      <c r="P334" s="228"/>
      <c r="Q334" s="228"/>
      <c r="R334" s="228"/>
      <c r="S334" s="228"/>
      <c r="T334" s="22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0" t="s">
        <v>142</v>
      </c>
      <c r="AU334" s="230" t="s">
        <v>87</v>
      </c>
      <c r="AV334" s="13" t="s">
        <v>85</v>
      </c>
      <c r="AW334" s="13" t="s">
        <v>42</v>
      </c>
      <c r="AX334" s="13" t="s">
        <v>80</v>
      </c>
      <c r="AY334" s="230" t="s">
        <v>131</v>
      </c>
    </row>
    <row r="335" spans="1:51" s="14" customFormat="1" ht="12">
      <c r="A335" s="14"/>
      <c r="B335" s="231"/>
      <c r="C335" s="232"/>
      <c r="D335" s="222" t="s">
        <v>142</v>
      </c>
      <c r="E335" s="233" t="s">
        <v>41</v>
      </c>
      <c r="F335" s="234" t="s">
        <v>478</v>
      </c>
      <c r="G335" s="232"/>
      <c r="H335" s="235">
        <v>25.2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1" t="s">
        <v>142</v>
      </c>
      <c r="AU335" s="241" t="s">
        <v>87</v>
      </c>
      <c r="AV335" s="14" t="s">
        <v>87</v>
      </c>
      <c r="AW335" s="14" t="s">
        <v>42</v>
      </c>
      <c r="AX335" s="14" t="s">
        <v>80</v>
      </c>
      <c r="AY335" s="241" t="s">
        <v>131</v>
      </c>
    </row>
    <row r="336" spans="1:51" s="13" customFormat="1" ht="12">
      <c r="A336" s="13"/>
      <c r="B336" s="220"/>
      <c r="C336" s="221"/>
      <c r="D336" s="222" t="s">
        <v>142</v>
      </c>
      <c r="E336" s="223" t="s">
        <v>41</v>
      </c>
      <c r="F336" s="224" t="s">
        <v>483</v>
      </c>
      <c r="G336" s="221"/>
      <c r="H336" s="223" t="s">
        <v>41</v>
      </c>
      <c r="I336" s="225"/>
      <c r="J336" s="221"/>
      <c r="K336" s="221"/>
      <c r="L336" s="226"/>
      <c r="M336" s="227"/>
      <c r="N336" s="228"/>
      <c r="O336" s="228"/>
      <c r="P336" s="228"/>
      <c r="Q336" s="228"/>
      <c r="R336" s="228"/>
      <c r="S336" s="228"/>
      <c r="T336" s="22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0" t="s">
        <v>142</v>
      </c>
      <c r="AU336" s="230" t="s">
        <v>87</v>
      </c>
      <c r="AV336" s="13" t="s">
        <v>85</v>
      </c>
      <c r="AW336" s="13" t="s">
        <v>42</v>
      </c>
      <c r="AX336" s="13" t="s">
        <v>80</v>
      </c>
      <c r="AY336" s="230" t="s">
        <v>131</v>
      </c>
    </row>
    <row r="337" spans="1:51" s="14" customFormat="1" ht="12">
      <c r="A337" s="14"/>
      <c r="B337" s="231"/>
      <c r="C337" s="232"/>
      <c r="D337" s="222" t="s">
        <v>142</v>
      </c>
      <c r="E337" s="233" t="s">
        <v>41</v>
      </c>
      <c r="F337" s="234" t="s">
        <v>478</v>
      </c>
      <c r="G337" s="232"/>
      <c r="H337" s="235">
        <v>25.2</v>
      </c>
      <c r="I337" s="236"/>
      <c r="J337" s="232"/>
      <c r="K337" s="232"/>
      <c r="L337" s="237"/>
      <c r="M337" s="238"/>
      <c r="N337" s="239"/>
      <c r="O337" s="239"/>
      <c r="P337" s="239"/>
      <c r="Q337" s="239"/>
      <c r="R337" s="239"/>
      <c r="S337" s="239"/>
      <c r="T337" s="24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1" t="s">
        <v>142</v>
      </c>
      <c r="AU337" s="241" t="s">
        <v>87</v>
      </c>
      <c r="AV337" s="14" t="s">
        <v>87</v>
      </c>
      <c r="AW337" s="14" t="s">
        <v>42</v>
      </c>
      <c r="AX337" s="14" t="s">
        <v>80</v>
      </c>
      <c r="AY337" s="241" t="s">
        <v>131</v>
      </c>
    </row>
    <row r="338" spans="1:51" s="13" customFormat="1" ht="12">
      <c r="A338" s="13"/>
      <c r="B338" s="220"/>
      <c r="C338" s="221"/>
      <c r="D338" s="222" t="s">
        <v>142</v>
      </c>
      <c r="E338" s="223" t="s">
        <v>41</v>
      </c>
      <c r="F338" s="224" t="s">
        <v>484</v>
      </c>
      <c r="G338" s="221"/>
      <c r="H338" s="223" t="s">
        <v>41</v>
      </c>
      <c r="I338" s="225"/>
      <c r="J338" s="221"/>
      <c r="K338" s="221"/>
      <c r="L338" s="226"/>
      <c r="M338" s="227"/>
      <c r="N338" s="228"/>
      <c r="O338" s="228"/>
      <c r="P338" s="228"/>
      <c r="Q338" s="228"/>
      <c r="R338" s="228"/>
      <c r="S338" s="228"/>
      <c r="T338" s="22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0" t="s">
        <v>142</v>
      </c>
      <c r="AU338" s="230" t="s">
        <v>87</v>
      </c>
      <c r="AV338" s="13" t="s">
        <v>85</v>
      </c>
      <c r="AW338" s="13" t="s">
        <v>42</v>
      </c>
      <c r="AX338" s="13" t="s">
        <v>80</v>
      </c>
      <c r="AY338" s="230" t="s">
        <v>131</v>
      </c>
    </row>
    <row r="339" spans="1:51" s="14" customFormat="1" ht="12">
      <c r="A339" s="14"/>
      <c r="B339" s="231"/>
      <c r="C339" s="232"/>
      <c r="D339" s="222" t="s">
        <v>142</v>
      </c>
      <c r="E339" s="233" t="s">
        <v>41</v>
      </c>
      <c r="F339" s="234" t="s">
        <v>478</v>
      </c>
      <c r="G339" s="232"/>
      <c r="H339" s="235">
        <v>25.2</v>
      </c>
      <c r="I339" s="236"/>
      <c r="J339" s="232"/>
      <c r="K339" s="232"/>
      <c r="L339" s="237"/>
      <c r="M339" s="238"/>
      <c r="N339" s="239"/>
      <c r="O339" s="239"/>
      <c r="P339" s="239"/>
      <c r="Q339" s="239"/>
      <c r="R339" s="239"/>
      <c r="S339" s="239"/>
      <c r="T339" s="240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1" t="s">
        <v>142</v>
      </c>
      <c r="AU339" s="241" t="s">
        <v>87</v>
      </c>
      <c r="AV339" s="14" t="s">
        <v>87</v>
      </c>
      <c r="AW339" s="14" t="s">
        <v>42</v>
      </c>
      <c r="AX339" s="14" t="s">
        <v>80</v>
      </c>
      <c r="AY339" s="241" t="s">
        <v>131</v>
      </c>
    </row>
    <row r="340" spans="1:51" s="13" customFormat="1" ht="12">
      <c r="A340" s="13"/>
      <c r="B340" s="220"/>
      <c r="C340" s="221"/>
      <c r="D340" s="222" t="s">
        <v>142</v>
      </c>
      <c r="E340" s="223" t="s">
        <v>41</v>
      </c>
      <c r="F340" s="224" t="s">
        <v>485</v>
      </c>
      <c r="G340" s="221"/>
      <c r="H340" s="223" t="s">
        <v>41</v>
      </c>
      <c r="I340" s="225"/>
      <c r="J340" s="221"/>
      <c r="K340" s="221"/>
      <c r="L340" s="226"/>
      <c r="M340" s="227"/>
      <c r="N340" s="228"/>
      <c r="O340" s="228"/>
      <c r="P340" s="228"/>
      <c r="Q340" s="228"/>
      <c r="R340" s="228"/>
      <c r="S340" s="228"/>
      <c r="T340" s="22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0" t="s">
        <v>142</v>
      </c>
      <c r="AU340" s="230" t="s">
        <v>87</v>
      </c>
      <c r="AV340" s="13" t="s">
        <v>85</v>
      </c>
      <c r="AW340" s="13" t="s">
        <v>42</v>
      </c>
      <c r="AX340" s="13" t="s">
        <v>80</v>
      </c>
      <c r="AY340" s="230" t="s">
        <v>131</v>
      </c>
    </row>
    <row r="341" spans="1:51" s="14" customFormat="1" ht="12">
      <c r="A341" s="14"/>
      <c r="B341" s="231"/>
      <c r="C341" s="232"/>
      <c r="D341" s="222" t="s">
        <v>142</v>
      </c>
      <c r="E341" s="233" t="s">
        <v>41</v>
      </c>
      <c r="F341" s="234" t="s">
        <v>486</v>
      </c>
      <c r="G341" s="232"/>
      <c r="H341" s="235">
        <v>12.84</v>
      </c>
      <c r="I341" s="236"/>
      <c r="J341" s="232"/>
      <c r="K341" s="232"/>
      <c r="L341" s="237"/>
      <c r="M341" s="238"/>
      <c r="N341" s="239"/>
      <c r="O341" s="239"/>
      <c r="P341" s="239"/>
      <c r="Q341" s="239"/>
      <c r="R341" s="239"/>
      <c r="S341" s="239"/>
      <c r="T341" s="24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1" t="s">
        <v>142</v>
      </c>
      <c r="AU341" s="241" t="s">
        <v>87</v>
      </c>
      <c r="AV341" s="14" t="s">
        <v>87</v>
      </c>
      <c r="AW341" s="14" t="s">
        <v>42</v>
      </c>
      <c r="AX341" s="14" t="s">
        <v>80</v>
      </c>
      <c r="AY341" s="241" t="s">
        <v>131</v>
      </c>
    </row>
    <row r="342" spans="1:51" s="13" customFormat="1" ht="12">
      <c r="A342" s="13"/>
      <c r="B342" s="220"/>
      <c r="C342" s="221"/>
      <c r="D342" s="222" t="s">
        <v>142</v>
      </c>
      <c r="E342" s="223" t="s">
        <v>41</v>
      </c>
      <c r="F342" s="224" t="s">
        <v>487</v>
      </c>
      <c r="G342" s="221"/>
      <c r="H342" s="223" t="s">
        <v>41</v>
      </c>
      <c r="I342" s="225"/>
      <c r="J342" s="221"/>
      <c r="K342" s="221"/>
      <c r="L342" s="226"/>
      <c r="M342" s="227"/>
      <c r="N342" s="228"/>
      <c r="O342" s="228"/>
      <c r="P342" s="228"/>
      <c r="Q342" s="228"/>
      <c r="R342" s="228"/>
      <c r="S342" s="228"/>
      <c r="T342" s="22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0" t="s">
        <v>142</v>
      </c>
      <c r="AU342" s="230" t="s">
        <v>87</v>
      </c>
      <c r="AV342" s="13" t="s">
        <v>85</v>
      </c>
      <c r="AW342" s="13" t="s">
        <v>42</v>
      </c>
      <c r="AX342" s="13" t="s">
        <v>80</v>
      </c>
      <c r="AY342" s="230" t="s">
        <v>131</v>
      </c>
    </row>
    <row r="343" spans="1:51" s="14" customFormat="1" ht="12">
      <c r="A343" s="14"/>
      <c r="B343" s="231"/>
      <c r="C343" s="232"/>
      <c r="D343" s="222" t="s">
        <v>142</v>
      </c>
      <c r="E343" s="233" t="s">
        <v>41</v>
      </c>
      <c r="F343" s="234" t="s">
        <v>486</v>
      </c>
      <c r="G343" s="232"/>
      <c r="H343" s="235">
        <v>12.84</v>
      </c>
      <c r="I343" s="236"/>
      <c r="J343" s="232"/>
      <c r="K343" s="232"/>
      <c r="L343" s="237"/>
      <c r="M343" s="238"/>
      <c r="N343" s="239"/>
      <c r="O343" s="239"/>
      <c r="P343" s="239"/>
      <c r="Q343" s="239"/>
      <c r="R343" s="239"/>
      <c r="S343" s="239"/>
      <c r="T343" s="240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1" t="s">
        <v>142</v>
      </c>
      <c r="AU343" s="241" t="s">
        <v>87</v>
      </c>
      <c r="AV343" s="14" t="s">
        <v>87</v>
      </c>
      <c r="AW343" s="14" t="s">
        <v>42</v>
      </c>
      <c r="AX343" s="14" t="s">
        <v>80</v>
      </c>
      <c r="AY343" s="241" t="s">
        <v>131</v>
      </c>
    </row>
    <row r="344" spans="1:51" s="13" customFormat="1" ht="12">
      <c r="A344" s="13"/>
      <c r="B344" s="220"/>
      <c r="C344" s="221"/>
      <c r="D344" s="222" t="s">
        <v>142</v>
      </c>
      <c r="E344" s="223" t="s">
        <v>41</v>
      </c>
      <c r="F344" s="224" t="s">
        <v>488</v>
      </c>
      <c r="G344" s="221"/>
      <c r="H344" s="223" t="s">
        <v>41</v>
      </c>
      <c r="I344" s="225"/>
      <c r="J344" s="221"/>
      <c r="K344" s="221"/>
      <c r="L344" s="226"/>
      <c r="M344" s="227"/>
      <c r="N344" s="228"/>
      <c r="O344" s="228"/>
      <c r="P344" s="228"/>
      <c r="Q344" s="228"/>
      <c r="R344" s="228"/>
      <c r="S344" s="228"/>
      <c r="T344" s="22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0" t="s">
        <v>142</v>
      </c>
      <c r="AU344" s="230" t="s">
        <v>87</v>
      </c>
      <c r="AV344" s="13" t="s">
        <v>85</v>
      </c>
      <c r="AW344" s="13" t="s">
        <v>42</v>
      </c>
      <c r="AX344" s="13" t="s">
        <v>80</v>
      </c>
      <c r="AY344" s="230" t="s">
        <v>131</v>
      </c>
    </row>
    <row r="345" spans="1:51" s="14" customFormat="1" ht="12">
      <c r="A345" s="14"/>
      <c r="B345" s="231"/>
      <c r="C345" s="232"/>
      <c r="D345" s="222" t="s">
        <v>142</v>
      </c>
      <c r="E345" s="233" t="s">
        <v>41</v>
      </c>
      <c r="F345" s="234" t="s">
        <v>486</v>
      </c>
      <c r="G345" s="232"/>
      <c r="H345" s="235">
        <v>12.84</v>
      </c>
      <c r="I345" s="236"/>
      <c r="J345" s="232"/>
      <c r="K345" s="232"/>
      <c r="L345" s="237"/>
      <c r="M345" s="238"/>
      <c r="N345" s="239"/>
      <c r="O345" s="239"/>
      <c r="P345" s="239"/>
      <c r="Q345" s="239"/>
      <c r="R345" s="239"/>
      <c r="S345" s="239"/>
      <c r="T345" s="24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1" t="s">
        <v>142</v>
      </c>
      <c r="AU345" s="241" t="s">
        <v>87</v>
      </c>
      <c r="AV345" s="14" t="s">
        <v>87</v>
      </c>
      <c r="AW345" s="14" t="s">
        <v>42</v>
      </c>
      <c r="AX345" s="14" t="s">
        <v>80</v>
      </c>
      <c r="AY345" s="241" t="s">
        <v>131</v>
      </c>
    </row>
    <row r="346" spans="1:51" s="15" customFormat="1" ht="12">
      <c r="A346" s="15"/>
      <c r="B346" s="242"/>
      <c r="C346" s="243"/>
      <c r="D346" s="222" t="s">
        <v>142</v>
      </c>
      <c r="E346" s="244" t="s">
        <v>41</v>
      </c>
      <c r="F346" s="245" t="s">
        <v>146</v>
      </c>
      <c r="G346" s="243"/>
      <c r="H346" s="246">
        <v>214.92</v>
      </c>
      <c r="I346" s="247"/>
      <c r="J346" s="243"/>
      <c r="K346" s="243"/>
      <c r="L346" s="248"/>
      <c r="M346" s="249"/>
      <c r="N346" s="250"/>
      <c r="O346" s="250"/>
      <c r="P346" s="250"/>
      <c r="Q346" s="250"/>
      <c r="R346" s="250"/>
      <c r="S346" s="250"/>
      <c r="T346" s="251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2" t="s">
        <v>142</v>
      </c>
      <c r="AU346" s="252" t="s">
        <v>87</v>
      </c>
      <c r="AV346" s="15" t="s">
        <v>132</v>
      </c>
      <c r="AW346" s="15" t="s">
        <v>42</v>
      </c>
      <c r="AX346" s="15" t="s">
        <v>85</v>
      </c>
      <c r="AY346" s="252" t="s">
        <v>131</v>
      </c>
    </row>
    <row r="347" spans="1:51" s="14" customFormat="1" ht="12">
      <c r="A347" s="14"/>
      <c r="B347" s="231"/>
      <c r="C347" s="232"/>
      <c r="D347" s="222" t="s">
        <v>142</v>
      </c>
      <c r="E347" s="232"/>
      <c r="F347" s="234" t="s">
        <v>489</v>
      </c>
      <c r="G347" s="232"/>
      <c r="H347" s="235">
        <v>225.666</v>
      </c>
      <c r="I347" s="236"/>
      <c r="J347" s="232"/>
      <c r="K347" s="232"/>
      <c r="L347" s="237"/>
      <c r="M347" s="238"/>
      <c r="N347" s="239"/>
      <c r="O347" s="239"/>
      <c r="P347" s="239"/>
      <c r="Q347" s="239"/>
      <c r="R347" s="239"/>
      <c r="S347" s="239"/>
      <c r="T347" s="240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1" t="s">
        <v>142</v>
      </c>
      <c r="AU347" s="241" t="s">
        <v>87</v>
      </c>
      <c r="AV347" s="14" t="s">
        <v>87</v>
      </c>
      <c r="AW347" s="14" t="s">
        <v>4</v>
      </c>
      <c r="AX347" s="14" t="s">
        <v>85</v>
      </c>
      <c r="AY347" s="241" t="s">
        <v>131</v>
      </c>
    </row>
    <row r="348" spans="1:65" s="2" customFormat="1" ht="16.5" customHeight="1">
      <c r="A348" s="41"/>
      <c r="B348" s="42"/>
      <c r="C348" s="253" t="s">
        <v>490</v>
      </c>
      <c r="D348" s="253" t="s">
        <v>387</v>
      </c>
      <c r="E348" s="254" t="s">
        <v>491</v>
      </c>
      <c r="F348" s="255" t="s">
        <v>492</v>
      </c>
      <c r="G348" s="256" t="s">
        <v>217</v>
      </c>
      <c r="H348" s="257">
        <v>119.322</v>
      </c>
      <c r="I348" s="258"/>
      <c r="J348" s="259">
        <f>ROUND(I348*H348,2)</f>
        <v>0</v>
      </c>
      <c r="K348" s="255" t="s">
        <v>41</v>
      </c>
      <c r="L348" s="260"/>
      <c r="M348" s="261" t="s">
        <v>41</v>
      </c>
      <c r="N348" s="262" t="s">
        <v>51</v>
      </c>
      <c r="O348" s="87"/>
      <c r="P348" s="211">
        <f>O348*H348</f>
        <v>0</v>
      </c>
      <c r="Q348" s="211">
        <v>0</v>
      </c>
      <c r="R348" s="211">
        <f>Q348*H348</f>
        <v>0</v>
      </c>
      <c r="S348" s="211">
        <v>0</v>
      </c>
      <c r="T348" s="212">
        <f>S348*H348</f>
        <v>0</v>
      </c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R348" s="213" t="s">
        <v>330</v>
      </c>
      <c r="AT348" s="213" t="s">
        <v>387</v>
      </c>
      <c r="AU348" s="213" t="s">
        <v>87</v>
      </c>
      <c r="AY348" s="19" t="s">
        <v>131</v>
      </c>
      <c r="BE348" s="214">
        <f>IF(N348="základní",J348,0)</f>
        <v>0</v>
      </c>
      <c r="BF348" s="214">
        <f>IF(N348="snížená",J348,0)</f>
        <v>0</v>
      </c>
      <c r="BG348" s="214">
        <f>IF(N348="zákl. přenesená",J348,0)</f>
        <v>0</v>
      </c>
      <c r="BH348" s="214">
        <f>IF(N348="sníž. přenesená",J348,0)</f>
        <v>0</v>
      </c>
      <c r="BI348" s="214">
        <f>IF(N348="nulová",J348,0)</f>
        <v>0</v>
      </c>
      <c r="BJ348" s="19" t="s">
        <v>85</v>
      </c>
      <c r="BK348" s="214">
        <f>ROUND(I348*H348,2)</f>
        <v>0</v>
      </c>
      <c r="BL348" s="19" t="s">
        <v>233</v>
      </c>
      <c r="BM348" s="213" t="s">
        <v>493</v>
      </c>
    </row>
    <row r="349" spans="1:51" s="14" customFormat="1" ht="12">
      <c r="A349" s="14"/>
      <c r="B349" s="231"/>
      <c r="C349" s="232"/>
      <c r="D349" s="222" t="s">
        <v>142</v>
      </c>
      <c r="E349" s="233" t="s">
        <v>41</v>
      </c>
      <c r="F349" s="234" t="s">
        <v>494</v>
      </c>
      <c r="G349" s="232"/>
      <c r="H349" s="235">
        <v>113.64</v>
      </c>
      <c r="I349" s="236"/>
      <c r="J349" s="232"/>
      <c r="K349" s="232"/>
      <c r="L349" s="237"/>
      <c r="M349" s="238"/>
      <c r="N349" s="239"/>
      <c r="O349" s="239"/>
      <c r="P349" s="239"/>
      <c r="Q349" s="239"/>
      <c r="R349" s="239"/>
      <c r="S349" s="239"/>
      <c r="T349" s="24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1" t="s">
        <v>142</v>
      </c>
      <c r="AU349" s="241" t="s">
        <v>87</v>
      </c>
      <c r="AV349" s="14" t="s">
        <v>87</v>
      </c>
      <c r="AW349" s="14" t="s">
        <v>42</v>
      </c>
      <c r="AX349" s="14" t="s">
        <v>80</v>
      </c>
      <c r="AY349" s="241" t="s">
        <v>131</v>
      </c>
    </row>
    <row r="350" spans="1:51" s="15" customFormat="1" ht="12">
      <c r="A350" s="15"/>
      <c r="B350" s="242"/>
      <c r="C350" s="243"/>
      <c r="D350" s="222" t="s">
        <v>142</v>
      </c>
      <c r="E350" s="244" t="s">
        <v>41</v>
      </c>
      <c r="F350" s="245" t="s">
        <v>146</v>
      </c>
      <c r="G350" s="243"/>
      <c r="H350" s="246">
        <v>113.64</v>
      </c>
      <c r="I350" s="247"/>
      <c r="J350" s="243"/>
      <c r="K350" s="243"/>
      <c r="L350" s="248"/>
      <c r="M350" s="249"/>
      <c r="N350" s="250"/>
      <c r="O350" s="250"/>
      <c r="P350" s="250"/>
      <c r="Q350" s="250"/>
      <c r="R350" s="250"/>
      <c r="S350" s="250"/>
      <c r="T350" s="251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2" t="s">
        <v>142</v>
      </c>
      <c r="AU350" s="252" t="s">
        <v>87</v>
      </c>
      <c r="AV350" s="15" t="s">
        <v>132</v>
      </c>
      <c r="AW350" s="15" t="s">
        <v>42</v>
      </c>
      <c r="AX350" s="15" t="s">
        <v>85</v>
      </c>
      <c r="AY350" s="252" t="s">
        <v>131</v>
      </c>
    </row>
    <row r="351" spans="1:51" s="14" customFormat="1" ht="12">
      <c r="A351" s="14"/>
      <c r="B351" s="231"/>
      <c r="C351" s="232"/>
      <c r="D351" s="222" t="s">
        <v>142</v>
      </c>
      <c r="E351" s="232"/>
      <c r="F351" s="234" t="s">
        <v>495</v>
      </c>
      <c r="G351" s="232"/>
      <c r="H351" s="235">
        <v>119.322</v>
      </c>
      <c r="I351" s="236"/>
      <c r="J351" s="232"/>
      <c r="K351" s="232"/>
      <c r="L351" s="237"/>
      <c r="M351" s="238"/>
      <c r="N351" s="239"/>
      <c r="O351" s="239"/>
      <c r="P351" s="239"/>
      <c r="Q351" s="239"/>
      <c r="R351" s="239"/>
      <c r="S351" s="239"/>
      <c r="T351" s="24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1" t="s">
        <v>142</v>
      </c>
      <c r="AU351" s="241" t="s">
        <v>87</v>
      </c>
      <c r="AV351" s="14" t="s">
        <v>87</v>
      </c>
      <c r="AW351" s="14" t="s">
        <v>4</v>
      </c>
      <c r="AX351" s="14" t="s">
        <v>85</v>
      </c>
      <c r="AY351" s="241" t="s">
        <v>131</v>
      </c>
    </row>
    <row r="352" spans="1:65" s="2" customFormat="1" ht="16.5" customHeight="1">
      <c r="A352" s="41"/>
      <c r="B352" s="42"/>
      <c r="C352" s="253" t="s">
        <v>496</v>
      </c>
      <c r="D352" s="253" t="s">
        <v>387</v>
      </c>
      <c r="E352" s="254" t="s">
        <v>497</v>
      </c>
      <c r="F352" s="255" t="s">
        <v>498</v>
      </c>
      <c r="G352" s="256" t="s">
        <v>217</v>
      </c>
      <c r="H352" s="257">
        <v>39.942</v>
      </c>
      <c r="I352" s="258"/>
      <c r="J352" s="259">
        <f>ROUND(I352*H352,2)</f>
        <v>0</v>
      </c>
      <c r="K352" s="255" t="s">
        <v>41</v>
      </c>
      <c r="L352" s="260"/>
      <c r="M352" s="261" t="s">
        <v>41</v>
      </c>
      <c r="N352" s="262" t="s">
        <v>51</v>
      </c>
      <c r="O352" s="87"/>
      <c r="P352" s="211">
        <f>O352*H352</f>
        <v>0</v>
      </c>
      <c r="Q352" s="211">
        <v>0</v>
      </c>
      <c r="R352" s="211">
        <f>Q352*H352</f>
        <v>0</v>
      </c>
      <c r="S352" s="211">
        <v>0</v>
      </c>
      <c r="T352" s="212">
        <f>S352*H352</f>
        <v>0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13" t="s">
        <v>330</v>
      </c>
      <c r="AT352" s="213" t="s">
        <v>387</v>
      </c>
      <c r="AU352" s="213" t="s">
        <v>87</v>
      </c>
      <c r="AY352" s="19" t="s">
        <v>131</v>
      </c>
      <c r="BE352" s="214">
        <f>IF(N352="základní",J352,0)</f>
        <v>0</v>
      </c>
      <c r="BF352" s="214">
        <f>IF(N352="snížená",J352,0)</f>
        <v>0</v>
      </c>
      <c r="BG352" s="214">
        <f>IF(N352="zákl. přenesená",J352,0)</f>
        <v>0</v>
      </c>
      <c r="BH352" s="214">
        <f>IF(N352="sníž. přenesená",J352,0)</f>
        <v>0</v>
      </c>
      <c r="BI352" s="214">
        <f>IF(N352="nulová",J352,0)</f>
        <v>0</v>
      </c>
      <c r="BJ352" s="19" t="s">
        <v>85</v>
      </c>
      <c r="BK352" s="214">
        <f>ROUND(I352*H352,2)</f>
        <v>0</v>
      </c>
      <c r="BL352" s="19" t="s">
        <v>233</v>
      </c>
      <c r="BM352" s="213" t="s">
        <v>499</v>
      </c>
    </row>
    <row r="353" spans="1:51" s="14" customFormat="1" ht="12">
      <c r="A353" s="14"/>
      <c r="B353" s="231"/>
      <c r="C353" s="232"/>
      <c r="D353" s="222" t="s">
        <v>142</v>
      </c>
      <c r="E353" s="233" t="s">
        <v>41</v>
      </c>
      <c r="F353" s="234" t="s">
        <v>500</v>
      </c>
      <c r="G353" s="232"/>
      <c r="H353" s="235">
        <v>38.04</v>
      </c>
      <c r="I353" s="236"/>
      <c r="J353" s="232"/>
      <c r="K353" s="232"/>
      <c r="L353" s="237"/>
      <c r="M353" s="238"/>
      <c r="N353" s="239"/>
      <c r="O353" s="239"/>
      <c r="P353" s="239"/>
      <c r="Q353" s="239"/>
      <c r="R353" s="239"/>
      <c r="S353" s="239"/>
      <c r="T353" s="24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1" t="s">
        <v>142</v>
      </c>
      <c r="AU353" s="241" t="s">
        <v>87</v>
      </c>
      <c r="AV353" s="14" t="s">
        <v>87</v>
      </c>
      <c r="AW353" s="14" t="s">
        <v>42</v>
      </c>
      <c r="AX353" s="14" t="s">
        <v>80</v>
      </c>
      <c r="AY353" s="241" t="s">
        <v>131</v>
      </c>
    </row>
    <row r="354" spans="1:51" s="15" customFormat="1" ht="12">
      <c r="A354" s="15"/>
      <c r="B354" s="242"/>
      <c r="C354" s="243"/>
      <c r="D354" s="222" t="s">
        <v>142</v>
      </c>
      <c r="E354" s="244" t="s">
        <v>41</v>
      </c>
      <c r="F354" s="245" t="s">
        <v>146</v>
      </c>
      <c r="G354" s="243"/>
      <c r="H354" s="246">
        <v>38.04</v>
      </c>
      <c r="I354" s="247"/>
      <c r="J354" s="243"/>
      <c r="K354" s="243"/>
      <c r="L354" s="248"/>
      <c r="M354" s="249"/>
      <c r="N354" s="250"/>
      <c r="O354" s="250"/>
      <c r="P354" s="250"/>
      <c r="Q354" s="250"/>
      <c r="R354" s="250"/>
      <c r="S354" s="250"/>
      <c r="T354" s="251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52" t="s">
        <v>142</v>
      </c>
      <c r="AU354" s="252" t="s">
        <v>87</v>
      </c>
      <c r="AV354" s="15" t="s">
        <v>132</v>
      </c>
      <c r="AW354" s="15" t="s">
        <v>42</v>
      </c>
      <c r="AX354" s="15" t="s">
        <v>85</v>
      </c>
      <c r="AY354" s="252" t="s">
        <v>131</v>
      </c>
    </row>
    <row r="355" spans="1:51" s="14" customFormat="1" ht="12">
      <c r="A355" s="14"/>
      <c r="B355" s="231"/>
      <c r="C355" s="232"/>
      <c r="D355" s="222" t="s">
        <v>142</v>
      </c>
      <c r="E355" s="232"/>
      <c r="F355" s="234" t="s">
        <v>501</v>
      </c>
      <c r="G355" s="232"/>
      <c r="H355" s="235">
        <v>39.942</v>
      </c>
      <c r="I355" s="236"/>
      <c r="J355" s="232"/>
      <c r="K355" s="232"/>
      <c r="L355" s="237"/>
      <c r="M355" s="238"/>
      <c r="N355" s="239"/>
      <c r="O355" s="239"/>
      <c r="P355" s="239"/>
      <c r="Q355" s="239"/>
      <c r="R355" s="239"/>
      <c r="S355" s="239"/>
      <c r="T355" s="240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1" t="s">
        <v>142</v>
      </c>
      <c r="AU355" s="241" t="s">
        <v>87</v>
      </c>
      <c r="AV355" s="14" t="s">
        <v>87</v>
      </c>
      <c r="AW355" s="14" t="s">
        <v>4</v>
      </c>
      <c r="AX355" s="14" t="s">
        <v>85</v>
      </c>
      <c r="AY355" s="241" t="s">
        <v>131</v>
      </c>
    </row>
    <row r="356" spans="1:65" s="2" customFormat="1" ht="16.5" customHeight="1">
      <c r="A356" s="41"/>
      <c r="B356" s="42"/>
      <c r="C356" s="253" t="s">
        <v>502</v>
      </c>
      <c r="D356" s="253" t="s">
        <v>387</v>
      </c>
      <c r="E356" s="254" t="s">
        <v>503</v>
      </c>
      <c r="F356" s="255" t="s">
        <v>504</v>
      </c>
      <c r="G356" s="256" t="s">
        <v>217</v>
      </c>
      <c r="H356" s="257">
        <v>66.402</v>
      </c>
      <c r="I356" s="258"/>
      <c r="J356" s="259">
        <f>ROUND(I356*H356,2)</f>
        <v>0</v>
      </c>
      <c r="K356" s="255" t="s">
        <v>41</v>
      </c>
      <c r="L356" s="260"/>
      <c r="M356" s="261" t="s">
        <v>41</v>
      </c>
      <c r="N356" s="262" t="s">
        <v>51</v>
      </c>
      <c r="O356" s="87"/>
      <c r="P356" s="211">
        <f>O356*H356</f>
        <v>0</v>
      </c>
      <c r="Q356" s="211">
        <v>0</v>
      </c>
      <c r="R356" s="211">
        <f>Q356*H356</f>
        <v>0</v>
      </c>
      <c r="S356" s="211">
        <v>0</v>
      </c>
      <c r="T356" s="212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13" t="s">
        <v>330</v>
      </c>
      <c r="AT356" s="213" t="s">
        <v>387</v>
      </c>
      <c r="AU356" s="213" t="s">
        <v>87</v>
      </c>
      <c r="AY356" s="19" t="s">
        <v>131</v>
      </c>
      <c r="BE356" s="214">
        <f>IF(N356="základní",J356,0)</f>
        <v>0</v>
      </c>
      <c r="BF356" s="214">
        <f>IF(N356="snížená",J356,0)</f>
        <v>0</v>
      </c>
      <c r="BG356" s="214">
        <f>IF(N356="zákl. přenesená",J356,0)</f>
        <v>0</v>
      </c>
      <c r="BH356" s="214">
        <f>IF(N356="sníž. přenesená",J356,0)</f>
        <v>0</v>
      </c>
      <c r="BI356" s="214">
        <f>IF(N356="nulová",J356,0)</f>
        <v>0</v>
      </c>
      <c r="BJ356" s="19" t="s">
        <v>85</v>
      </c>
      <c r="BK356" s="214">
        <f>ROUND(I356*H356,2)</f>
        <v>0</v>
      </c>
      <c r="BL356" s="19" t="s">
        <v>233</v>
      </c>
      <c r="BM356" s="213" t="s">
        <v>505</v>
      </c>
    </row>
    <row r="357" spans="1:51" s="14" customFormat="1" ht="12">
      <c r="A357" s="14"/>
      <c r="B357" s="231"/>
      <c r="C357" s="232"/>
      <c r="D357" s="222" t="s">
        <v>142</v>
      </c>
      <c r="E357" s="233" t="s">
        <v>41</v>
      </c>
      <c r="F357" s="234" t="s">
        <v>506</v>
      </c>
      <c r="G357" s="232"/>
      <c r="H357" s="235">
        <v>63.24</v>
      </c>
      <c r="I357" s="236"/>
      <c r="J357" s="232"/>
      <c r="K357" s="232"/>
      <c r="L357" s="237"/>
      <c r="M357" s="238"/>
      <c r="N357" s="239"/>
      <c r="O357" s="239"/>
      <c r="P357" s="239"/>
      <c r="Q357" s="239"/>
      <c r="R357" s="239"/>
      <c r="S357" s="239"/>
      <c r="T357" s="24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1" t="s">
        <v>142</v>
      </c>
      <c r="AU357" s="241" t="s">
        <v>87</v>
      </c>
      <c r="AV357" s="14" t="s">
        <v>87</v>
      </c>
      <c r="AW357" s="14" t="s">
        <v>42</v>
      </c>
      <c r="AX357" s="14" t="s">
        <v>80</v>
      </c>
      <c r="AY357" s="241" t="s">
        <v>131</v>
      </c>
    </row>
    <row r="358" spans="1:51" s="15" customFormat="1" ht="12">
      <c r="A358" s="15"/>
      <c r="B358" s="242"/>
      <c r="C358" s="243"/>
      <c r="D358" s="222" t="s">
        <v>142</v>
      </c>
      <c r="E358" s="244" t="s">
        <v>41</v>
      </c>
      <c r="F358" s="245" t="s">
        <v>146</v>
      </c>
      <c r="G358" s="243"/>
      <c r="H358" s="246">
        <v>63.24</v>
      </c>
      <c r="I358" s="247"/>
      <c r="J358" s="243"/>
      <c r="K358" s="243"/>
      <c r="L358" s="248"/>
      <c r="M358" s="249"/>
      <c r="N358" s="250"/>
      <c r="O358" s="250"/>
      <c r="P358" s="250"/>
      <c r="Q358" s="250"/>
      <c r="R358" s="250"/>
      <c r="S358" s="250"/>
      <c r="T358" s="251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2" t="s">
        <v>142</v>
      </c>
      <c r="AU358" s="252" t="s">
        <v>87</v>
      </c>
      <c r="AV358" s="15" t="s">
        <v>132</v>
      </c>
      <c r="AW358" s="15" t="s">
        <v>42</v>
      </c>
      <c r="AX358" s="15" t="s">
        <v>85</v>
      </c>
      <c r="AY358" s="252" t="s">
        <v>131</v>
      </c>
    </row>
    <row r="359" spans="1:51" s="14" customFormat="1" ht="12">
      <c r="A359" s="14"/>
      <c r="B359" s="231"/>
      <c r="C359" s="232"/>
      <c r="D359" s="222" t="s">
        <v>142</v>
      </c>
      <c r="E359" s="232"/>
      <c r="F359" s="234" t="s">
        <v>507</v>
      </c>
      <c r="G359" s="232"/>
      <c r="H359" s="235">
        <v>66.402</v>
      </c>
      <c r="I359" s="236"/>
      <c r="J359" s="232"/>
      <c r="K359" s="232"/>
      <c r="L359" s="237"/>
      <c r="M359" s="238"/>
      <c r="N359" s="239"/>
      <c r="O359" s="239"/>
      <c r="P359" s="239"/>
      <c r="Q359" s="239"/>
      <c r="R359" s="239"/>
      <c r="S359" s="239"/>
      <c r="T359" s="240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1" t="s">
        <v>142</v>
      </c>
      <c r="AU359" s="241" t="s">
        <v>87</v>
      </c>
      <c r="AV359" s="14" t="s">
        <v>87</v>
      </c>
      <c r="AW359" s="14" t="s">
        <v>4</v>
      </c>
      <c r="AX359" s="14" t="s">
        <v>85</v>
      </c>
      <c r="AY359" s="241" t="s">
        <v>131</v>
      </c>
    </row>
    <row r="360" spans="1:65" s="2" customFormat="1" ht="16.5" customHeight="1">
      <c r="A360" s="41"/>
      <c r="B360" s="42"/>
      <c r="C360" s="253" t="s">
        <v>508</v>
      </c>
      <c r="D360" s="253" t="s">
        <v>387</v>
      </c>
      <c r="E360" s="254" t="s">
        <v>509</v>
      </c>
      <c r="F360" s="255" t="s">
        <v>510</v>
      </c>
      <c r="G360" s="256" t="s">
        <v>217</v>
      </c>
      <c r="H360" s="257">
        <v>26.46</v>
      </c>
      <c r="I360" s="258"/>
      <c r="J360" s="259">
        <f>ROUND(I360*H360,2)</f>
        <v>0</v>
      </c>
      <c r="K360" s="255" t="s">
        <v>41</v>
      </c>
      <c r="L360" s="260"/>
      <c r="M360" s="261" t="s">
        <v>41</v>
      </c>
      <c r="N360" s="262" t="s">
        <v>51</v>
      </c>
      <c r="O360" s="87"/>
      <c r="P360" s="211">
        <f>O360*H360</f>
        <v>0</v>
      </c>
      <c r="Q360" s="211">
        <v>0</v>
      </c>
      <c r="R360" s="211">
        <f>Q360*H360</f>
        <v>0</v>
      </c>
      <c r="S360" s="211">
        <v>0</v>
      </c>
      <c r="T360" s="212">
        <f>S360*H360</f>
        <v>0</v>
      </c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R360" s="213" t="s">
        <v>330</v>
      </c>
      <c r="AT360" s="213" t="s">
        <v>387</v>
      </c>
      <c r="AU360" s="213" t="s">
        <v>87</v>
      </c>
      <c r="AY360" s="19" t="s">
        <v>131</v>
      </c>
      <c r="BE360" s="214">
        <f>IF(N360="základní",J360,0)</f>
        <v>0</v>
      </c>
      <c r="BF360" s="214">
        <f>IF(N360="snížená",J360,0)</f>
        <v>0</v>
      </c>
      <c r="BG360" s="214">
        <f>IF(N360="zákl. přenesená",J360,0)</f>
        <v>0</v>
      </c>
      <c r="BH360" s="214">
        <f>IF(N360="sníž. přenesená",J360,0)</f>
        <v>0</v>
      </c>
      <c r="BI360" s="214">
        <f>IF(N360="nulová",J360,0)</f>
        <v>0</v>
      </c>
      <c r="BJ360" s="19" t="s">
        <v>85</v>
      </c>
      <c r="BK360" s="214">
        <f>ROUND(I360*H360,2)</f>
        <v>0</v>
      </c>
      <c r="BL360" s="19" t="s">
        <v>233</v>
      </c>
      <c r="BM360" s="213" t="s">
        <v>511</v>
      </c>
    </row>
    <row r="361" spans="1:51" s="14" customFormat="1" ht="12">
      <c r="A361" s="14"/>
      <c r="B361" s="231"/>
      <c r="C361" s="232"/>
      <c r="D361" s="222" t="s">
        <v>142</v>
      </c>
      <c r="E361" s="233" t="s">
        <v>41</v>
      </c>
      <c r="F361" s="234" t="s">
        <v>478</v>
      </c>
      <c r="G361" s="232"/>
      <c r="H361" s="235">
        <v>25.2</v>
      </c>
      <c r="I361" s="236"/>
      <c r="J361" s="232"/>
      <c r="K361" s="232"/>
      <c r="L361" s="237"/>
      <c r="M361" s="238"/>
      <c r="N361" s="239"/>
      <c r="O361" s="239"/>
      <c r="P361" s="239"/>
      <c r="Q361" s="239"/>
      <c r="R361" s="239"/>
      <c r="S361" s="239"/>
      <c r="T361" s="240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1" t="s">
        <v>142</v>
      </c>
      <c r="AU361" s="241" t="s">
        <v>87</v>
      </c>
      <c r="AV361" s="14" t="s">
        <v>87</v>
      </c>
      <c r="AW361" s="14" t="s">
        <v>42</v>
      </c>
      <c r="AX361" s="14" t="s">
        <v>85</v>
      </c>
      <c r="AY361" s="241" t="s">
        <v>131</v>
      </c>
    </row>
    <row r="362" spans="1:51" s="14" customFormat="1" ht="12">
      <c r="A362" s="14"/>
      <c r="B362" s="231"/>
      <c r="C362" s="232"/>
      <c r="D362" s="222" t="s">
        <v>142</v>
      </c>
      <c r="E362" s="232"/>
      <c r="F362" s="234" t="s">
        <v>512</v>
      </c>
      <c r="G362" s="232"/>
      <c r="H362" s="235">
        <v>26.46</v>
      </c>
      <c r="I362" s="236"/>
      <c r="J362" s="232"/>
      <c r="K362" s="232"/>
      <c r="L362" s="237"/>
      <c r="M362" s="238"/>
      <c r="N362" s="239"/>
      <c r="O362" s="239"/>
      <c r="P362" s="239"/>
      <c r="Q362" s="239"/>
      <c r="R362" s="239"/>
      <c r="S362" s="239"/>
      <c r="T362" s="24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1" t="s">
        <v>142</v>
      </c>
      <c r="AU362" s="241" t="s">
        <v>87</v>
      </c>
      <c r="AV362" s="14" t="s">
        <v>87</v>
      </c>
      <c r="AW362" s="14" t="s">
        <v>4</v>
      </c>
      <c r="AX362" s="14" t="s">
        <v>85</v>
      </c>
      <c r="AY362" s="241" t="s">
        <v>131</v>
      </c>
    </row>
    <row r="363" spans="1:65" s="2" customFormat="1" ht="21.75" customHeight="1">
      <c r="A363" s="41"/>
      <c r="B363" s="42"/>
      <c r="C363" s="202" t="s">
        <v>513</v>
      </c>
      <c r="D363" s="202" t="s">
        <v>134</v>
      </c>
      <c r="E363" s="203" t="s">
        <v>514</v>
      </c>
      <c r="F363" s="204" t="s">
        <v>515</v>
      </c>
      <c r="G363" s="205" t="s">
        <v>151</v>
      </c>
      <c r="H363" s="206">
        <v>33.756</v>
      </c>
      <c r="I363" s="207"/>
      <c r="J363" s="208">
        <f>ROUND(I363*H363,2)</f>
        <v>0</v>
      </c>
      <c r="K363" s="204" t="s">
        <v>138</v>
      </c>
      <c r="L363" s="47"/>
      <c r="M363" s="209" t="s">
        <v>41</v>
      </c>
      <c r="N363" s="210" t="s">
        <v>51</v>
      </c>
      <c r="O363" s="87"/>
      <c r="P363" s="211">
        <f>O363*H363</f>
        <v>0</v>
      </c>
      <c r="Q363" s="211">
        <v>0</v>
      </c>
      <c r="R363" s="211">
        <f>Q363*H363</f>
        <v>0</v>
      </c>
      <c r="S363" s="211">
        <v>0</v>
      </c>
      <c r="T363" s="212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13" t="s">
        <v>233</v>
      </c>
      <c r="AT363" s="213" t="s">
        <v>134</v>
      </c>
      <c r="AU363" s="213" t="s">
        <v>87</v>
      </c>
      <c r="AY363" s="19" t="s">
        <v>131</v>
      </c>
      <c r="BE363" s="214">
        <f>IF(N363="základní",J363,0)</f>
        <v>0</v>
      </c>
      <c r="BF363" s="214">
        <f>IF(N363="snížená",J363,0)</f>
        <v>0</v>
      </c>
      <c r="BG363" s="214">
        <f>IF(N363="zákl. přenesená",J363,0)</f>
        <v>0</v>
      </c>
      <c r="BH363" s="214">
        <f>IF(N363="sníž. přenesená",J363,0)</f>
        <v>0</v>
      </c>
      <c r="BI363" s="214">
        <f>IF(N363="nulová",J363,0)</f>
        <v>0</v>
      </c>
      <c r="BJ363" s="19" t="s">
        <v>85</v>
      </c>
      <c r="BK363" s="214">
        <f>ROUND(I363*H363,2)</f>
        <v>0</v>
      </c>
      <c r="BL363" s="19" t="s">
        <v>233</v>
      </c>
      <c r="BM363" s="213" t="s">
        <v>516</v>
      </c>
    </row>
    <row r="364" spans="1:47" s="2" customFormat="1" ht="12">
      <c r="A364" s="41"/>
      <c r="B364" s="42"/>
      <c r="C364" s="43"/>
      <c r="D364" s="215" t="s">
        <v>140</v>
      </c>
      <c r="E364" s="43"/>
      <c r="F364" s="216" t="s">
        <v>517</v>
      </c>
      <c r="G364" s="43"/>
      <c r="H364" s="43"/>
      <c r="I364" s="217"/>
      <c r="J364" s="43"/>
      <c r="K364" s="43"/>
      <c r="L364" s="47"/>
      <c r="M364" s="218"/>
      <c r="N364" s="219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19" t="s">
        <v>140</v>
      </c>
      <c r="AU364" s="19" t="s">
        <v>87</v>
      </c>
    </row>
    <row r="365" spans="1:51" s="13" customFormat="1" ht="12">
      <c r="A365" s="13"/>
      <c r="B365" s="220"/>
      <c r="C365" s="221"/>
      <c r="D365" s="222" t="s">
        <v>142</v>
      </c>
      <c r="E365" s="223" t="s">
        <v>41</v>
      </c>
      <c r="F365" s="224" t="s">
        <v>186</v>
      </c>
      <c r="G365" s="221"/>
      <c r="H365" s="223" t="s">
        <v>41</v>
      </c>
      <c r="I365" s="225"/>
      <c r="J365" s="221"/>
      <c r="K365" s="221"/>
      <c r="L365" s="226"/>
      <c r="M365" s="227"/>
      <c r="N365" s="228"/>
      <c r="O365" s="228"/>
      <c r="P365" s="228"/>
      <c r="Q365" s="228"/>
      <c r="R365" s="228"/>
      <c r="S365" s="228"/>
      <c r="T365" s="22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0" t="s">
        <v>142</v>
      </c>
      <c r="AU365" s="230" t="s">
        <v>87</v>
      </c>
      <c r="AV365" s="13" t="s">
        <v>85</v>
      </c>
      <c r="AW365" s="13" t="s">
        <v>42</v>
      </c>
      <c r="AX365" s="13" t="s">
        <v>80</v>
      </c>
      <c r="AY365" s="230" t="s">
        <v>131</v>
      </c>
    </row>
    <row r="366" spans="1:51" s="14" customFormat="1" ht="12">
      <c r="A366" s="14"/>
      <c r="B366" s="231"/>
      <c r="C366" s="232"/>
      <c r="D366" s="222" t="s">
        <v>142</v>
      </c>
      <c r="E366" s="233" t="s">
        <v>41</v>
      </c>
      <c r="F366" s="234" t="s">
        <v>381</v>
      </c>
      <c r="G366" s="232"/>
      <c r="H366" s="235">
        <v>12.84</v>
      </c>
      <c r="I366" s="236"/>
      <c r="J366" s="232"/>
      <c r="K366" s="232"/>
      <c r="L366" s="237"/>
      <c r="M366" s="238"/>
      <c r="N366" s="239"/>
      <c r="O366" s="239"/>
      <c r="P366" s="239"/>
      <c r="Q366" s="239"/>
      <c r="R366" s="239"/>
      <c r="S366" s="239"/>
      <c r="T366" s="24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1" t="s">
        <v>142</v>
      </c>
      <c r="AU366" s="241" t="s">
        <v>87</v>
      </c>
      <c r="AV366" s="14" t="s">
        <v>87</v>
      </c>
      <c r="AW366" s="14" t="s">
        <v>42</v>
      </c>
      <c r="AX366" s="14" t="s">
        <v>80</v>
      </c>
      <c r="AY366" s="241" t="s">
        <v>131</v>
      </c>
    </row>
    <row r="367" spans="1:51" s="13" customFormat="1" ht="12">
      <c r="A367" s="13"/>
      <c r="B367" s="220"/>
      <c r="C367" s="221"/>
      <c r="D367" s="222" t="s">
        <v>142</v>
      </c>
      <c r="E367" s="223" t="s">
        <v>41</v>
      </c>
      <c r="F367" s="224" t="s">
        <v>185</v>
      </c>
      <c r="G367" s="221"/>
      <c r="H367" s="223" t="s">
        <v>41</v>
      </c>
      <c r="I367" s="225"/>
      <c r="J367" s="221"/>
      <c r="K367" s="221"/>
      <c r="L367" s="226"/>
      <c r="M367" s="227"/>
      <c r="N367" s="228"/>
      <c r="O367" s="228"/>
      <c r="P367" s="228"/>
      <c r="Q367" s="228"/>
      <c r="R367" s="228"/>
      <c r="S367" s="228"/>
      <c r="T367" s="22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0" t="s">
        <v>142</v>
      </c>
      <c r="AU367" s="230" t="s">
        <v>87</v>
      </c>
      <c r="AV367" s="13" t="s">
        <v>85</v>
      </c>
      <c r="AW367" s="13" t="s">
        <v>42</v>
      </c>
      <c r="AX367" s="13" t="s">
        <v>80</v>
      </c>
      <c r="AY367" s="230" t="s">
        <v>131</v>
      </c>
    </row>
    <row r="368" spans="1:51" s="14" customFormat="1" ht="12">
      <c r="A368" s="14"/>
      <c r="B368" s="231"/>
      <c r="C368" s="232"/>
      <c r="D368" s="222" t="s">
        <v>142</v>
      </c>
      <c r="E368" s="233" t="s">
        <v>41</v>
      </c>
      <c r="F368" s="234" t="s">
        <v>518</v>
      </c>
      <c r="G368" s="232"/>
      <c r="H368" s="235">
        <v>9.324</v>
      </c>
      <c r="I368" s="236"/>
      <c r="J368" s="232"/>
      <c r="K368" s="232"/>
      <c r="L368" s="237"/>
      <c r="M368" s="238"/>
      <c r="N368" s="239"/>
      <c r="O368" s="239"/>
      <c r="P368" s="239"/>
      <c r="Q368" s="239"/>
      <c r="R368" s="239"/>
      <c r="S368" s="239"/>
      <c r="T368" s="24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1" t="s">
        <v>142</v>
      </c>
      <c r="AU368" s="241" t="s">
        <v>87</v>
      </c>
      <c r="AV368" s="14" t="s">
        <v>87</v>
      </c>
      <c r="AW368" s="14" t="s">
        <v>42</v>
      </c>
      <c r="AX368" s="14" t="s">
        <v>80</v>
      </c>
      <c r="AY368" s="241" t="s">
        <v>131</v>
      </c>
    </row>
    <row r="369" spans="1:51" s="13" customFormat="1" ht="12">
      <c r="A369" s="13"/>
      <c r="B369" s="220"/>
      <c r="C369" s="221"/>
      <c r="D369" s="222" t="s">
        <v>142</v>
      </c>
      <c r="E369" s="223" t="s">
        <v>41</v>
      </c>
      <c r="F369" s="224" t="s">
        <v>519</v>
      </c>
      <c r="G369" s="221"/>
      <c r="H369" s="223" t="s">
        <v>41</v>
      </c>
      <c r="I369" s="225"/>
      <c r="J369" s="221"/>
      <c r="K369" s="221"/>
      <c r="L369" s="226"/>
      <c r="M369" s="227"/>
      <c r="N369" s="228"/>
      <c r="O369" s="228"/>
      <c r="P369" s="228"/>
      <c r="Q369" s="228"/>
      <c r="R369" s="228"/>
      <c r="S369" s="228"/>
      <c r="T369" s="22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0" t="s">
        <v>142</v>
      </c>
      <c r="AU369" s="230" t="s">
        <v>87</v>
      </c>
      <c r="AV369" s="13" t="s">
        <v>85</v>
      </c>
      <c r="AW369" s="13" t="s">
        <v>42</v>
      </c>
      <c r="AX369" s="13" t="s">
        <v>80</v>
      </c>
      <c r="AY369" s="230" t="s">
        <v>131</v>
      </c>
    </row>
    <row r="370" spans="1:51" s="14" customFormat="1" ht="12">
      <c r="A370" s="14"/>
      <c r="B370" s="231"/>
      <c r="C370" s="232"/>
      <c r="D370" s="222" t="s">
        <v>142</v>
      </c>
      <c r="E370" s="233" t="s">
        <v>41</v>
      </c>
      <c r="F370" s="234" t="s">
        <v>520</v>
      </c>
      <c r="G370" s="232"/>
      <c r="H370" s="235">
        <v>11.592</v>
      </c>
      <c r="I370" s="236"/>
      <c r="J370" s="232"/>
      <c r="K370" s="232"/>
      <c r="L370" s="237"/>
      <c r="M370" s="238"/>
      <c r="N370" s="239"/>
      <c r="O370" s="239"/>
      <c r="P370" s="239"/>
      <c r="Q370" s="239"/>
      <c r="R370" s="239"/>
      <c r="S370" s="239"/>
      <c r="T370" s="240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1" t="s">
        <v>142</v>
      </c>
      <c r="AU370" s="241" t="s">
        <v>87</v>
      </c>
      <c r="AV370" s="14" t="s">
        <v>87</v>
      </c>
      <c r="AW370" s="14" t="s">
        <v>42</v>
      </c>
      <c r="AX370" s="14" t="s">
        <v>80</v>
      </c>
      <c r="AY370" s="241" t="s">
        <v>131</v>
      </c>
    </row>
    <row r="371" spans="1:51" s="15" customFormat="1" ht="12">
      <c r="A371" s="15"/>
      <c r="B371" s="242"/>
      <c r="C371" s="243"/>
      <c r="D371" s="222" t="s">
        <v>142</v>
      </c>
      <c r="E371" s="244" t="s">
        <v>41</v>
      </c>
      <c r="F371" s="245" t="s">
        <v>146</v>
      </c>
      <c r="G371" s="243"/>
      <c r="H371" s="246">
        <v>33.756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52" t="s">
        <v>142</v>
      </c>
      <c r="AU371" s="252" t="s">
        <v>87</v>
      </c>
      <c r="AV371" s="15" t="s">
        <v>132</v>
      </c>
      <c r="AW371" s="15" t="s">
        <v>42</v>
      </c>
      <c r="AX371" s="15" t="s">
        <v>85</v>
      </c>
      <c r="AY371" s="252" t="s">
        <v>131</v>
      </c>
    </row>
    <row r="372" spans="1:65" s="2" customFormat="1" ht="16.5" customHeight="1">
      <c r="A372" s="41"/>
      <c r="B372" s="42"/>
      <c r="C372" s="253" t="s">
        <v>521</v>
      </c>
      <c r="D372" s="253" t="s">
        <v>387</v>
      </c>
      <c r="E372" s="254" t="s">
        <v>522</v>
      </c>
      <c r="F372" s="255" t="s">
        <v>523</v>
      </c>
      <c r="G372" s="256" t="s">
        <v>151</v>
      </c>
      <c r="H372" s="257">
        <v>38.988</v>
      </c>
      <c r="I372" s="258"/>
      <c r="J372" s="259">
        <f>ROUND(I372*H372,2)</f>
        <v>0</v>
      </c>
      <c r="K372" s="255" t="s">
        <v>138</v>
      </c>
      <c r="L372" s="260"/>
      <c r="M372" s="261" t="s">
        <v>41</v>
      </c>
      <c r="N372" s="262" t="s">
        <v>51</v>
      </c>
      <c r="O372" s="87"/>
      <c r="P372" s="211">
        <f>O372*H372</f>
        <v>0</v>
      </c>
      <c r="Q372" s="211">
        <v>0.0003</v>
      </c>
      <c r="R372" s="211">
        <f>Q372*H372</f>
        <v>0.0116964</v>
      </c>
      <c r="S372" s="211">
        <v>0</v>
      </c>
      <c r="T372" s="212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13" t="s">
        <v>330</v>
      </c>
      <c r="AT372" s="213" t="s">
        <v>387</v>
      </c>
      <c r="AU372" s="213" t="s">
        <v>87</v>
      </c>
      <c r="AY372" s="19" t="s">
        <v>131</v>
      </c>
      <c r="BE372" s="214">
        <f>IF(N372="základní",J372,0)</f>
        <v>0</v>
      </c>
      <c r="BF372" s="214">
        <f>IF(N372="snížená",J372,0)</f>
        <v>0</v>
      </c>
      <c r="BG372" s="214">
        <f>IF(N372="zákl. přenesená",J372,0)</f>
        <v>0</v>
      </c>
      <c r="BH372" s="214">
        <f>IF(N372="sníž. přenesená",J372,0)</f>
        <v>0</v>
      </c>
      <c r="BI372" s="214">
        <f>IF(N372="nulová",J372,0)</f>
        <v>0</v>
      </c>
      <c r="BJ372" s="19" t="s">
        <v>85</v>
      </c>
      <c r="BK372" s="214">
        <f>ROUND(I372*H372,2)</f>
        <v>0</v>
      </c>
      <c r="BL372" s="19" t="s">
        <v>233</v>
      </c>
      <c r="BM372" s="213" t="s">
        <v>524</v>
      </c>
    </row>
    <row r="373" spans="1:51" s="14" customFormat="1" ht="12">
      <c r="A373" s="14"/>
      <c r="B373" s="231"/>
      <c r="C373" s="232"/>
      <c r="D373" s="222" t="s">
        <v>142</v>
      </c>
      <c r="E373" s="232"/>
      <c r="F373" s="234" t="s">
        <v>525</v>
      </c>
      <c r="G373" s="232"/>
      <c r="H373" s="235">
        <v>38.988</v>
      </c>
      <c r="I373" s="236"/>
      <c r="J373" s="232"/>
      <c r="K373" s="232"/>
      <c r="L373" s="237"/>
      <c r="M373" s="238"/>
      <c r="N373" s="239"/>
      <c r="O373" s="239"/>
      <c r="P373" s="239"/>
      <c r="Q373" s="239"/>
      <c r="R373" s="239"/>
      <c r="S373" s="239"/>
      <c r="T373" s="240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1" t="s">
        <v>142</v>
      </c>
      <c r="AU373" s="241" t="s">
        <v>87</v>
      </c>
      <c r="AV373" s="14" t="s">
        <v>87</v>
      </c>
      <c r="AW373" s="14" t="s">
        <v>4</v>
      </c>
      <c r="AX373" s="14" t="s">
        <v>85</v>
      </c>
      <c r="AY373" s="241" t="s">
        <v>131</v>
      </c>
    </row>
    <row r="374" spans="1:65" s="2" customFormat="1" ht="21.75" customHeight="1">
      <c r="A374" s="41"/>
      <c r="B374" s="42"/>
      <c r="C374" s="202" t="s">
        <v>526</v>
      </c>
      <c r="D374" s="202" t="s">
        <v>134</v>
      </c>
      <c r="E374" s="203" t="s">
        <v>527</v>
      </c>
      <c r="F374" s="204" t="s">
        <v>528</v>
      </c>
      <c r="G374" s="205" t="s">
        <v>151</v>
      </c>
      <c r="H374" s="206">
        <v>162</v>
      </c>
      <c r="I374" s="207"/>
      <c r="J374" s="208">
        <f>ROUND(I374*H374,2)</f>
        <v>0</v>
      </c>
      <c r="K374" s="204" t="s">
        <v>138</v>
      </c>
      <c r="L374" s="47"/>
      <c r="M374" s="209" t="s">
        <v>41</v>
      </c>
      <c r="N374" s="210" t="s">
        <v>51</v>
      </c>
      <c r="O374" s="87"/>
      <c r="P374" s="211">
        <f>O374*H374</f>
        <v>0</v>
      </c>
      <c r="Q374" s="211">
        <v>0</v>
      </c>
      <c r="R374" s="211">
        <f>Q374*H374</f>
        <v>0</v>
      </c>
      <c r="S374" s="211">
        <v>0.002</v>
      </c>
      <c r="T374" s="212">
        <f>S374*H374</f>
        <v>0.324</v>
      </c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R374" s="213" t="s">
        <v>233</v>
      </c>
      <c r="AT374" s="213" t="s">
        <v>134</v>
      </c>
      <c r="AU374" s="213" t="s">
        <v>87</v>
      </c>
      <c r="AY374" s="19" t="s">
        <v>131</v>
      </c>
      <c r="BE374" s="214">
        <f>IF(N374="základní",J374,0)</f>
        <v>0</v>
      </c>
      <c r="BF374" s="214">
        <f>IF(N374="snížená",J374,0)</f>
        <v>0</v>
      </c>
      <c r="BG374" s="214">
        <f>IF(N374="zákl. přenesená",J374,0)</f>
        <v>0</v>
      </c>
      <c r="BH374" s="214">
        <f>IF(N374="sníž. přenesená",J374,0)</f>
        <v>0</v>
      </c>
      <c r="BI374" s="214">
        <f>IF(N374="nulová",J374,0)</f>
        <v>0</v>
      </c>
      <c r="BJ374" s="19" t="s">
        <v>85</v>
      </c>
      <c r="BK374" s="214">
        <f>ROUND(I374*H374,2)</f>
        <v>0</v>
      </c>
      <c r="BL374" s="19" t="s">
        <v>233</v>
      </c>
      <c r="BM374" s="213" t="s">
        <v>529</v>
      </c>
    </row>
    <row r="375" spans="1:47" s="2" customFormat="1" ht="12">
      <c r="A375" s="41"/>
      <c r="B375" s="42"/>
      <c r="C375" s="43"/>
      <c r="D375" s="215" t="s">
        <v>140</v>
      </c>
      <c r="E375" s="43"/>
      <c r="F375" s="216" t="s">
        <v>530</v>
      </c>
      <c r="G375" s="43"/>
      <c r="H375" s="43"/>
      <c r="I375" s="217"/>
      <c r="J375" s="43"/>
      <c r="K375" s="43"/>
      <c r="L375" s="47"/>
      <c r="M375" s="218"/>
      <c r="N375" s="219"/>
      <c r="O375" s="87"/>
      <c r="P375" s="87"/>
      <c r="Q375" s="87"/>
      <c r="R375" s="87"/>
      <c r="S375" s="87"/>
      <c r="T375" s="88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T375" s="19" t="s">
        <v>140</v>
      </c>
      <c r="AU375" s="19" t="s">
        <v>87</v>
      </c>
    </row>
    <row r="376" spans="1:65" s="2" customFormat="1" ht="24.15" customHeight="1">
      <c r="A376" s="41"/>
      <c r="B376" s="42"/>
      <c r="C376" s="202" t="s">
        <v>531</v>
      </c>
      <c r="D376" s="202" t="s">
        <v>134</v>
      </c>
      <c r="E376" s="203" t="s">
        <v>532</v>
      </c>
      <c r="F376" s="204" t="s">
        <v>533</v>
      </c>
      <c r="G376" s="205" t="s">
        <v>151</v>
      </c>
      <c r="H376" s="206">
        <v>27.818</v>
      </c>
      <c r="I376" s="207"/>
      <c r="J376" s="208">
        <f>ROUND(I376*H376,2)</f>
        <v>0</v>
      </c>
      <c r="K376" s="204" t="s">
        <v>138</v>
      </c>
      <c r="L376" s="47"/>
      <c r="M376" s="209" t="s">
        <v>41</v>
      </c>
      <c r="N376" s="210" t="s">
        <v>51</v>
      </c>
      <c r="O376" s="87"/>
      <c r="P376" s="211">
        <f>O376*H376</f>
        <v>0</v>
      </c>
      <c r="Q376" s="211">
        <v>3E-05</v>
      </c>
      <c r="R376" s="211">
        <f>Q376*H376</f>
        <v>0.00083454</v>
      </c>
      <c r="S376" s="211">
        <v>0</v>
      </c>
      <c r="T376" s="212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13" t="s">
        <v>233</v>
      </c>
      <c r="AT376" s="213" t="s">
        <v>134</v>
      </c>
      <c r="AU376" s="213" t="s">
        <v>87</v>
      </c>
      <c r="AY376" s="19" t="s">
        <v>131</v>
      </c>
      <c r="BE376" s="214">
        <f>IF(N376="základní",J376,0)</f>
        <v>0</v>
      </c>
      <c r="BF376" s="214">
        <f>IF(N376="snížená",J376,0)</f>
        <v>0</v>
      </c>
      <c r="BG376" s="214">
        <f>IF(N376="zákl. přenesená",J376,0)</f>
        <v>0</v>
      </c>
      <c r="BH376" s="214">
        <f>IF(N376="sníž. přenesená",J376,0)</f>
        <v>0</v>
      </c>
      <c r="BI376" s="214">
        <f>IF(N376="nulová",J376,0)</f>
        <v>0</v>
      </c>
      <c r="BJ376" s="19" t="s">
        <v>85</v>
      </c>
      <c r="BK376" s="214">
        <f>ROUND(I376*H376,2)</f>
        <v>0</v>
      </c>
      <c r="BL376" s="19" t="s">
        <v>233</v>
      </c>
      <c r="BM376" s="213" t="s">
        <v>534</v>
      </c>
    </row>
    <row r="377" spans="1:47" s="2" customFormat="1" ht="12">
      <c r="A377" s="41"/>
      <c r="B377" s="42"/>
      <c r="C377" s="43"/>
      <c r="D377" s="215" t="s">
        <v>140</v>
      </c>
      <c r="E377" s="43"/>
      <c r="F377" s="216" t="s">
        <v>535</v>
      </c>
      <c r="G377" s="43"/>
      <c r="H377" s="43"/>
      <c r="I377" s="217"/>
      <c r="J377" s="43"/>
      <c r="K377" s="43"/>
      <c r="L377" s="47"/>
      <c r="M377" s="218"/>
      <c r="N377" s="219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T377" s="19" t="s">
        <v>140</v>
      </c>
      <c r="AU377" s="19" t="s">
        <v>87</v>
      </c>
    </row>
    <row r="378" spans="1:51" s="13" customFormat="1" ht="12">
      <c r="A378" s="13"/>
      <c r="B378" s="220"/>
      <c r="C378" s="221"/>
      <c r="D378" s="222" t="s">
        <v>142</v>
      </c>
      <c r="E378" s="223" t="s">
        <v>41</v>
      </c>
      <c r="F378" s="224" t="s">
        <v>536</v>
      </c>
      <c r="G378" s="221"/>
      <c r="H378" s="223" t="s">
        <v>41</v>
      </c>
      <c r="I378" s="225"/>
      <c r="J378" s="221"/>
      <c r="K378" s="221"/>
      <c r="L378" s="226"/>
      <c r="M378" s="227"/>
      <c r="N378" s="228"/>
      <c r="O378" s="228"/>
      <c r="P378" s="228"/>
      <c r="Q378" s="228"/>
      <c r="R378" s="228"/>
      <c r="S378" s="228"/>
      <c r="T378" s="229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0" t="s">
        <v>142</v>
      </c>
      <c r="AU378" s="230" t="s">
        <v>87</v>
      </c>
      <c r="AV378" s="13" t="s">
        <v>85</v>
      </c>
      <c r="AW378" s="13" t="s">
        <v>42</v>
      </c>
      <c r="AX378" s="13" t="s">
        <v>80</v>
      </c>
      <c r="AY378" s="230" t="s">
        <v>131</v>
      </c>
    </row>
    <row r="379" spans="1:51" s="14" customFormat="1" ht="12">
      <c r="A379" s="14"/>
      <c r="B379" s="231"/>
      <c r="C379" s="232"/>
      <c r="D379" s="222" t="s">
        <v>142</v>
      </c>
      <c r="E379" s="233" t="s">
        <v>41</v>
      </c>
      <c r="F379" s="234" t="s">
        <v>537</v>
      </c>
      <c r="G379" s="232"/>
      <c r="H379" s="235">
        <v>10.206</v>
      </c>
      <c r="I379" s="236"/>
      <c r="J379" s="232"/>
      <c r="K379" s="232"/>
      <c r="L379" s="237"/>
      <c r="M379" s="238"/>
      <c r="N379" s="239"/>
      <c r="O379" s="239"/>
      <c r="P379" s="239"/>
      <c r="Q379" s="239"/>
      <c r="R379" s="239"/>
      <c r="S379" s="239"/>
      <c r="T379" s="240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1" t="s">
        <v>142</v>
      </c>
      <c r="AU379" s="241" t="s">
        <v>87</v>
      </c>
      <c r="AV379" s="14" t="s">
        <v>87</v>
      </c>
      <c r="AW379" s="14" t="s">
        <v>42</v>
      </c>
      <c r="AX379" s="14" t="s">
        <v>80</v>
      </c>
      <c r="AY379" s="241" t="s">
        <v>131</v>
      </c>
    </row>
    <row r="380" spans="1:51" s="13" customFormat="1" ht="12">
      <c r="A380" s="13"/>
      <c r="B380" s="220"/>
      <c r="C380" s="221"/>
      <c r="D380" s="222" t="s">
        <v>142</v>
      </c>
      <c r="E380" s="223" t="s">
        <v>41</v>
      </c>
      <c r="F380" s="224" t="s">
        <v>538</v>
      </c>
      <c r="G380" s="221"/>
      <c r="H380" s="223" t="s">
        <v>41</v>
      </c>
      <c r="I380" s="225"/>
      <c r="J380" s="221"/>
      <c r="K380" s="221"/>
      <c r="L380" s="226"/>
      <c r="M380" s="227"/>
      <c r="N380" s="228"/>
      <c r="O380" s="228"/>
      <c r="P380" s="228"/>
      <c r="Q380" s="228"/>
      <c r="R380" s="228"/>
      <c r="S380" s="228"/>
      <c r="T380" s="22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0" t="s">
        <v>142</v>
      </c>
      <c r="AU380" s="230" t="s">
        <v>87</v>
      </c>
      <c r="AV380" s="13" t="s">
        <v>85</v>
      </c>
      <c r="AW380" s="13" t="s">
        <v>42</v>
      </c>
      <c r="AX380" s="13" t="s">
        <v>80</v>
      </c>
      <c r="AY380" s="230" t="s">
        <v>131</v>
      </c>
    </row>
    <row r="381" spans="1:51" s="14" customFormat="1" ht="12">
      <c r="A381" s="14"/>
      <c r="B381" s="231"/>
      <c r="C381" s="232"/>
      <c r="D381" s="222" t="s">
        <v>142</v>
      </c>
      <c r="E381" s="233" t="s">
        <v>41</v>
      </c>
      <c r="F381" s="234" t="s">
        <v>539</v>
      </c>
      <c r="G381" s="232"/>
      <c r="H381" s="235">
        <v>12.348</v>
      </c>
      <c r="I381" s="236"/>
      <c r="J381" s="232"/>
      <c r="K381" s="232"/>
      <c r="L381" s="237"/>
      <c r="M381" s="238"/>
      <c r="N381" s="239"/>
      <c r="O381" s="239"/>
      <c r="P381" s="239"/>
      <c r="Q381" s="239"/>
      <c r="R381" s="239"/>
      <c r="S381" s="239"/>
      <c r="T381" s="240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1" t="s">
        <v>142</v>
      </c>
      <c r="AU381" s="241" t="s">
        <v>87</v>
      </c>
      <c r="AV381" s="14" t="s">
        <v>87</v>
      </c>
      <c r="AW381" s="14" t="s">
        <v>42</v>
      </c>
      <c r="AX381" s="14" t="s">
        <v>80</v>
      </c>
      <c r="AY381" s="241" t="s">
        <v>131</v>
      </c>
    </row>
    <row r="382" spans="1:51" s="13" customFormat="1" ht="12">
      <c r="A382" s="13"/>
      <c r="B382" s="220"/>
      <c r="C382" s="221"/>
      <c r="D382" s="222" t="s">
        <v>142</v>
      </c>
      <c r="E382" s="223" t="s">
        <v>41</v>
      </c>
      <c r="F382" s="224" t="s">
        <v>186</v>
      </c>
      <c r="G382" s="221"/>
      <c r="H382" s="223" t="s">
        <v>41</v>
      </c>
      <c r="I382" s="225"/>
      <c r="J382" s="221"/>
      <c r="K382" s="221"/>
      <c r="L382" s="226"/>
      <c r="M382" s="227"/>
      <c r="N382" s="228"/>
      <c r="O382" s="228"/>
      <c r="P382" s="228"/>
      <c r="Q382" s="228"/>
      <c r="R382" s="228"/>
      <c r="S382" s="228"/>
      <c r="T382" s="22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0" t="s">
        <v>142</v>
      </c>
      <c r="AU382" s="230" t="s">
        <v>87</v>
      </c>
      <c r="AV382" s="13" t="s">
        <v>85</v>
      </c>
      <c r="AW382" s="13" t="s">
        <v>42</v>
      </c>
      <c r="AX382" s="13" t="s">
        <v>80</v>
      </c>
      <c r="AY382" s="230" t="s">
        <v>131</v>
      </c>
    </row>
    <row r="383" spans="1:51" s="14" customFormat="1" ht="12">
      <c r="A383" s="14"/>
      <c r="B383" s="231"/>
      <c r="C383" s="232"/>
      <c r="D383" s="222" t="s">
        <v>142</v>
      </c>
      <c r="E383" s="233" t="s">
        <v>41</v>
      </c>
      <c r="F383" s="234" t="s">
        <v>540</v>
      </c>
      <c r="G383" s="232"/>
      <c r="H383" s="235">
        <v>5.264</v>
      </c>
      <c r="I383" s="236"/>
      <c r="J383" s="232"/>
      <c r="K383" s="232"/>
      <c r="L383" s="237"/>
      <c r="M383" s="238"/>
      <c r="N383" s="239"/>
      <c r="O383" s="239"/>
      <c r="P383" s="239"/>
      <c r="Q383" s="239"/>
      <c r="R383" s="239"/>
      <c r="S383" s="239"/>
      <c r="T383" s="240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1" t="s">
        <v>142</v>
      </c>
      <c r="AU383" s="241" t="s">
        <v>87</v>
      </c>
      <c r="AV383" s="14" t="s">
        <v>87</v>
      </c>
      <c r="AW383" s="14" t="s">
        <v>42</v>
      </c>
      <c r="AX383" s="14" t="s">
        <v>80</v>
      </c>
      <c r="AY383" s="241" t="s">
        <v>131</v>
      </c>
    </row>
    <row r="384" spans="1:51" s="15" customFormat="1" ht="12">
      <c r="A384" s="15"/>
      <c r="B384" s="242"/>
      <c r="C384" s="243"/>
      <c r="D384" s="222" t="s">
        <v>142</v>
      </c>
      <c r="E384" s="244" t="s">
        <v>41</v>
      </c>
      <c r="F384" s="245" t="s">
        <v>146</v>
      </c>
      <c r="G384" s="243"/>
      <c r="H384" s="246">
        <v>27.818</v>
      </c>
      <c r="I384" s="247"/>
      <c r="J384" s="243"/>
      <c r="K384" s="243"/>
      <c r="L384" s="248"/>
      <c r="M384" s="249"/>
      <c r="N384" s="250"/>
      <c r="O384" s="250"/>
      <c r="P384" s="250"/>
      <c r="Q384" s="250"/>
      <c r="R384" s="250"/>
      <c r="S384" s="250"/>
      <c r="T384" s="251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2" t="s">
        <v>142</v>
      </c>
      <c r="AU384" s="252" t="s">
        <v>87</v>
      </c>
      <c r="AV384" s="15" t="s">
        <v>132</v>
      </c>
      <c r="AW384" s="15" t="s">
        <v>42</v>
      </c>
      <c r="AX384" s="15" t="s">
        <v>85</v>
      </c>
      <c r="AY384" s="252" t="s">
        <v>131</v>
      </c>
    </row>
    <row r="385" spans="1:65" s="2" customFormat="1" ht="16.5" customHeight="1">
      <c r="A385" s="41"/>
      <c r="B385" s="42"/>
      <c r="C385" s="253" t="s">
        <v>541</v>
      </c>
      <c r="D385" s="253" t="s">
        <v>387</v>
      </c>
      <c r="E385" s="254" t="s">
        <v>542</v>
      </c>
      <c r="F385" s="255" t="s">
        <v>444</v>
      </c>
      <c r="G385" s="256" t="s">
        <v>151</v>
      </c>
      <c r="H385" s="257">
        <v>32.422</v>
      </c>
      <c r="I385" s="258"/>
      <c r="J385" s="259">
        <f>ROUND(I385*H385,2)</f>
        <v>0</v>
      </c>
      <c r="K385" s="255" t="s">
        <v>41</v>
      </c>
      <c r="L385" s="260"/>
      <c r="M385" s="261" t="s">
        <v>41</v>
      </c>
      <c r="N385" s="262" t="s">
        <v>51</v>
      </c>
      <c r="O385" s="87"/>
      <c r="P385" s="211">
        <f>O385*H385</f>
        <v>0</v>
      </c>
      <c r="Q385" s="211">
        <v>0</v>
      </c>
      <c r="R385" s="211">
        <f>Q385*H385</f>
        <v>0</v>
      </c>
      <c r="S385" s="211">
        <v>0</v>
      </c>
      <c r="T385" s="212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13" t="s">
        <v>330</v>
      </c>
      <c r="AT385" s="213" t="s">
        <v>387</v>
      </c>
      <c r="AU385" s="213" t="s">
        <v>87</v>
      </c>
      <c r="AY385" s="19" t="s">
        <v>131</v>
      </c>
      <c r="BE385" s="214">
        <f>IF(N385="základní",J385,0)</f>
        <v>0</v>
      </c>
      <c r="BF385" s="214">
        <f>IF(N385="snížená",J385,0)</f>
        <v>0</v>
      </c>
      <c r="BG385" s="214">
        <f>IF(N385="zákl. přenesená",J385,0)</f>
        <v>0</v>
      </c>
      <c r="BH385" s="214">
        <f>IF(N385="sníž. přenesená",J385,0)</f>
        <v>0</v>
      </c>
      <c r="BI385" s="214">
        <f>IF(N385="nulová",J385,0)</f>
        <v>0</v>
      </c>
      <c r="BJ385" s="19" t="s">
        <v>85</v>
      </c>
      <c r="BK385" s="214">
        <f>ROUND(I385*H385,2)</f>
        <v>0</v>
      </c>
      <c r="BL385" s="19" t="s">
        <v>233</v>
      </c>
      <c r="BM385" s="213" t="s">
        <v>543</v>
      </c>
    </row>
    <row r="386" spans="1:51" s="14" customFormat="1" ht="12">
      <c r="A386" s="14"/>
      <c r="B386" s="231"/>
      <c r="C386" s="232"/>
      <c r="D386" s="222" t="s">
        <v>142</v>
      </c>
      <c r="E386" s="232"/>
      <c r="F386" s="234" t="s">
        <v>544</v>
      </c>
      <c r="G386" s="232"/>
      <c r="H386" s="235">
        <v>32.422</v>
      </c>
      <c r="I386" s="236"/>
      <c r="J386" s="232"/>
      <c r="K386" s="232"/>
      <c r="L386" s="237"/>
      <c r="M386" s="238"/>
      <c r="N386" s="239"/>
      <c r="O386" s="239"/>
      <c r="P386" s="239"/>
      <c r="Q386" s="239"/>
      <c r="R386" s="239"/>
      <c r="S386" s="239"/>
      <c r="T386" s="24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1" t="s">
        <v>142</v>
      </c>
      <c r="AU386" s="241" t="s">
        <v>87</v>
      </c>
      <c r="AV386" s="14" t="s">
        <v>87</v>
      </c>
      <c r="AW386" s="14" t="s">
        <v>4</v>
      </c>
      <c r="AX386" s="14" t="s">
        <v>85</v>
      </c>
      <c r="AY386" s="241" t="s">
        <v>131</v>
      </c>
    </row>
    <row r="387" spans="1:65" s="2" customFormat="1" ht="33" customHeight="1">
      <c r="A387" s="41"/>
      <c r="B387" s="42"/>
      <c r="C387" s="202" t="s">
        <v>545</v>
      </c>
      <c r="D387" s="202" t="s">
        <v>134</v>
      </c>
      <c r="E387" s="203" t="s">
        <v>546</v>
      </c>
      <c r="F387" s="204" t="s">
        <v>547</v>
      </c>
      <c r="G387" s="205" t="s">
        <v>417</v>
      </c>
      <c r="H387" s="263"/>
      <c r="I387" s="207"/>
      <c r="J387" s="208">
        <f>ROUND(I387*H387,2)</f>
        <v>0</v>
      </c>
      <c r="K387" s="204" t="s">
        <v>138</v>
      </c>
      <c r="L387" s="47"/>
      <c r="M387" s="209" t="s">
        <v>41</v>
      </c>
      <c r="N387" s="210" t="s">
        <v>51</v>
      </c>
      <c r="O387" s="87"/>
      <c r="P387" s="211">
        <f>O387*H387</f>
        <v>0</v>
      </c>
      <c r="Q387" s="211">
        <v>0</v>
      </c>
      <c r="R387" s="211">
        <f>Q387*H387</f>
        <v>0</v>
      </c>
      <c r="S387" s="211">
        <v>0</v>
      </c>
      <c r="T387" s="212">
        <f>S387*H387</f>
        <v>0</v>
      </c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R387" s="213" t="s">
        <v>233</v>
      </c>
      <c r="AT387" s="213" t="s">
        <v>134</v>
      </c>
      <c r="AU387" s="213" t="s">
        <v>87</v>
      </c>
      <c r="AY387" s="19" t="s">
        <v>131</v>
      </c>
      <c r="BE387" s="214">
        <f>IF(N387="základní",J387,0)</f>
        <v>0</v>
      </c>
      <c r="BF387" s="214">
        <f>IF(N387="snížená",J387,0)</f>
        <v>0</v>
      </c>
      <c r="BG387" s="214">
        <f>IF(N387="zákl. přenesená",J387,0)</f>
        <v>0</v>
      </c>
      <c r="BH387" s="214">
        <f>IF(N387="sníž. přenesená",J387,0)</f>
        <v>0</v>
      </c>
      <c r="BI387" s="214">
        <f>IF(N387="nulová",J387,0)</f>
        <v>0</v>
      </c>
      <c r="BJ387" s="19" t="s">
        <v>85</v>
      </c>
      <c r="BK387" s="214">
        <f>ROUND(I387*H387,2)</f>
        <v>0</v>
      </c>
      <c r="BL387" s="19" t="s">
        <v>233</v>
      </c>
      <c r="BM387" s="213" t="s">
        <v>548</v>
      </c>
    </row>
    <row r="388" spans="1:47" s="2" customFormat="1" ht="12">
      <c r="A388" s="41"/>
      <c r="B388" s="42"/>
      <c r="C388" s="43"/>
      <c r="D388" s="215" t="s">
        <v>140</v>
      </c>
      <c r="E388" s="43"/>
      <c r="F388" s="216" t="s">
        <v>549</v>
      </c>
      <c r="G388" s="43"/>
      <c r="H388" s="43"/>
      <c r="I388" s="217"/>
      <c r="J388" s="43"/>
      <c r="K388" s="43"/>
      <c r="L388" s="47"/>
      <c r="M388" s="218"/>
      <c r="N388" s="219"/>
      <c r="O388" s="87"/>
      <c r="P388" s="87"/>
      <c r="Q388" s="87"/>
      <c r="R388" s="87"/>
      <c r="S388" s="87"/>
      <c r="T388" s="88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T388" s="19" t="s">
        <v>140</v>
      </c>
      <c r="AU388" s="19" t="s">
        <v>87</v>
      </c>
    </row>
    <row r="389" spans="1:65" s="2" customFormat="1" ht="37.8" customHeight="1">
      <c r="A389" s="41"/>
      <c r="B389" s="42"/>
      <c r="C389" s="202" t="s">
        <v>550</v>
      </c>
      <c r="D389" s="202" t="s">
        <v>134</v>
      </c>
      <c r="E389" s="203" t="s">
        <v>551</v>
      </c>
      <c r="F389" s="204" t="s">
        <v>552</v>
      </c>
      <c r="G389" s="205" t="s">
        <v>417</v>
      </c>
      <c r="H389" s="263"/>
      <c r="I389" s="207"/>
      <c r="J389" s="208">
        <f>ROUND(I389*H389,2)</f>
        <v>0</v>
      </c>
      <c r="K389" s="204" t="s">
        <v>138</v>
      </c>
      <c r="L389" s="47"/>
      <c r="M389" s="209" t="s">
        <v>41</v>
      </c>
      <c r="N389" s="210" t="s">
        <v>51</v>
      </c>
      <c r="O389" s="87"/>
      <c r="P389" s="211">
        <f>O389*H389</f>
        <v>0</v>
      </c>
      <c r="Q389" s="211">
        <v>0</v>
      </c>
      <c r="R389" s="211">
        <f>Q389*H389</f>
        <v>0</v>
      </c>
      <c r="S389" s="211">
        <v>0</v>
      </c>
      <c r="T389" s="212">
        <f>S389*H389</f>
        <v>0</v>
      </c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R389" s="213" t="s">
        <v>233</v>
      </c>
      <c r="AT389" s="213" t="s">
        <v>134</v>
      </c>
      <c r="AU389" s="213" t="s">
        <v>87</v>
      </c>
      <c r="AY389" s="19" t="s">
        <v>131</v>
      </c>
      <c r="BE389" s="214">
        <f>IF(N389="základní",J389,0)</f>
        <v>0</v>
      </c>
      <c r="BF389" s="214">
        <f>IF(N389="snížená",J389,0)</f>
        <v>0</v>
      </c>
      <c r="BG389" s="214">
        <f>IF(N389="zákl. přenesená",J389,0)</f>
        <v>0</v>
      </c>
      <c r="BH389" s="214">
        <f>IF(N389="sníž. přenesená",J389,0)</f>
        <v>0</v>
      </c>
      <c r="BI389" s="214">
        <f>IF(N389="nulová",J389,0)</f>
        <v>0</v>
      </c>
      <c r="BJ389" s="19" t="s">
        <v>85</v>
      </c>
      <c r="BK389" s="214">
        <f>ROUND(I389*H389,2)</f>
        <v>0</v>
      </c>
      <c r="BL389" s="19" t="s">
        <v>233</v>
      </c>
      <c r="BM389" s="213" t="s">
        <v>553</v>
      </c>
    </row>
    <row r="390" spans="1:47" s="2" customFormat="1" ht="12">
      <c r="A390" s="41"/>
      <c r="B390" s="42"/>
      <c r="C390" s="43"/>
      <c r="D390" s="215" t="s">
        <v>140</v>
      </c>
      <c r="E390" s="43"/>
      <c r="F390" s="216" t="s">
        <v>554</v>
      </c>
      <c r="G390" s="43"/>
      <c r="H390" s="43"/>
      <c r="I390" s="217"/>
      <c r="J390" s="43"/>
      <c r="K390" s="43"/>
      <c r="L390" s="47"/>
      <c r="M390" s="218"/>
      <c r="N390" s="219"/>
      <c r="O390" s="87"/>
      <c r="P390" s="87"/>
      <c r="Q390" s="87"/>
      <c r="R390" s="87"/>
      <c r="S390" s="87"/>
      <c r="T390" s="88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T390" s="19" t="s">
        <v>140</v>
      </c>
      <c r="AU390" s="19" t="s">
        <v>87</v>
      </c>
    </row>
    <row r="391" spans="1:65" s="2" customFormat="1" ht="24.15" customHeight="1">
      <c r="A391" s="41"/>
      <c r="B391" s="42"/>
      <c r="C391" s="202" t="s">
        <v>555</v>
      </c>
      <c r="D391" s="202" t="s">
        <v>134</v>
      </c>
      <c r="E391" s="203" t="s">
        <v>556</v>
      </c>
      <c r="F391" s="204" t="s">
        <v>557</v>
      </c>
      <c r="G391" s="205" t="s">
        <v>417</v>
      </c>
      <c r="H391" s="263"/>
      <c r="I391" s="207"/>
      <c r="J391" s="208">
        <f>ROUND(I391*H391,2)</f>
        <v>0</v>
      </c>
      <c r="K391" s="204" t="s">
        <v>138</v>
      </c>
      <c r="L391" s="47"/>
      <c r="M391" s="209" t="s">
        <v>41</v>
      </c>
      <c r="N391" s="210" t="s">
        <v>51</v>
      </c>
      <c r="O391" s="87"/>
      <c r="P391" s="211">
        <f>O391*H391</f>
        <v>0</v>
      </c>
      <c r="Q391" s="211">
        <v>0</v>
      </c>
      <c r="R391" s="211">
        <f>Q391*H391</f>
        <v>0</v>
      </c>
      <c r="S391" s="211">
        <v>0</v>
      </c>
      <c r="T391" s="212">
        <f>S391*H391</f>
        <v>0</v>
      </c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R391" s="213" t="s">
        <v>233</v>
      </c>
      <c r="AT391" s="213" t="s">
        <v>134</v>
      </c>
      <c r="AU391" s="213" t="s">
        <v>87</v>
      </c>
      <c r="AY391" s="19" t="s">
        <v>131</v>
      </c>
      <c r="BE391" s="214">
        <f>IF(N391="základní",J391,0)</f>
        <v>0</v>
      </c>
      <c r="BF391" s="214">
        <f>IF(N391="snížená",J391,0)</f>
        <v>0</v>
      </c>
      <c r="BG391" s="214">
        <f>IF(N391="zákl. přenesená",J391,0)</f>
        <v>0</v>
      </c>
      <c r="BH391" s="214">
        <f>IF(N391="sníž. přenesená",J391,0)</f>
        <v>0</v>
      </c>
      <c r="BI391" s="214">
        <f>IF(N391="nulová",J391,0)</f>
        <v>0</v>
      </c>
      <c r="BJ391" s="19" t="s">
        <v>85</v>
      </c>
      <c r="BK391" s="214">
        <f>ROUND(I391*H391,2)</f>
        <v>0</v>
      </c>
      <c r="BL391" s="19" t="s">
        <v>233</v>
      </c>
      <c r="BM391" s="213" t="s">
        <v>558</v>
      </c>
    </row>
    <row r="392" spans="1:47" s="2" customFormat="1" ht="12">
      <c r="A392" s="41"/>
      <c r="B392" s="42"/>
      <c r="C392" s="43"/>
      <c r="D392" s="215" t="s">
        <v>140</v>
      </c>
      <c r="E392" s="43"/>
      <c r="F392" s="216" t="s">
        <v>559</v>
      </c>
      <c r="G392" s="43"/>
      <c r="H392" s="43"/>
      <c r="I392" s="217"/>
      <c r="J392" s="43"/>
      <c r="K392" s="43"/>
      <c r="L392" s="47"/>
      <c r="M392" s="218"/>
      <c r="N392" s="219"/>
      <c r="O392" s="87"/>
      <c r="P392" s="87"/>
      <c r="Q392" s="87"/>
      <c r="R392" s="87"/>
      <c r="S392" s="87"/>
      <c r="T392" s="88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T392" s="19" t="s">
        <v>140</v>
      </c>
      <c r="AU392" s="19" t="s">
        <v>87</v>
      </c>
    </row>
    <row r="393" spans="1:63" s="12" customFormat="1" ht="22.8" customHeight="1">
      <c r="A393" s="12"/>
      <c r="B393" s="186"/>
      <c r="C393" s="187"/>
      <c r="D393" s="188" t="s">
        <v>79</v>
      </c>
      <c r="E393" s="200" t="s">
        <v>560</v>
      </c>
      <c r="F393" s="200" t="s">
        <v>561</v>
      </c>
      <c r="G393" s="187"/>
      <c r="H393" s="187"/>
      <c r="I393" s="190"/>
      <c r="J393" s="201">
        <f>BK393</f>
        <v>0</v>
      </c>
      <c r="K393" s="187"/>
      <c r="L393" s="192"/>
      <c r="M393" s="193"/>
      <c r="N393" s="194"/>
      <c r="O393" s="194"/>
      <c r="P393" s="195">
        <f>SUM(P394:P491)</f>
        <v>0</v>
      </c>
      <c r="Q393" s="194"/>
      <c r="R393" s="195">
        <f>SUM(R394:R491)</f>
        <v>1.94371011</v>
      </c>
      <c r="S393" s="194"/>
      <c r="T393" s="196">
        <f>SUM(T394:T491)</f>
        <v>8.1858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197" t="s">
        <v>87</v>
      </c>
      <c r="AT393" s="198" t="s">
        <v>79</v>
      </c>
      <c r="AU393" s="198" t="s">
        <v>85</v>
      </c>
      <c r="AY393" s="197" t="s">
        <v>131</v>
      </c>
      <c r="BK393" s="199">
        <f>SUM(BK394:BK491)</f>
        <v>0</v>
      </c>
    </row>
    <row r="394" spans="1:65" s="2" customFormat="1" ht="24.15" customHeight="1">
      <c r="A394" s="41"/>
      <c r="B394" s="42"/>
      <c r="C394" s="202" t="s">
        <v>562</v>
      </c>
      <c r="D394" s="202" t="s">
        <v>134</v>
      </c>
      <c r="E394" s="203" t="s">
        <v>563</v>
      </c>
      <c r="F394" s="204" t="s">
        <v>564</v>
      </c>
      <c r="G394" s="205" t="s">
        <v>151</v>
      </c>
      <c r="H394" s="206">
        <v>27.405</v>
      </c>
      <c r="I394" s="207"/>
      <c r="J394" s="208">
        <f>ROUND(I394*H394,2)</f>
        <v>0</v>
      </c>
      <c r="K394" s="204" t="s">
        <v>138</v>
      </c>
      <c r="L394" s="47"/>
      <c r="M394" s="209" t="s">
        <v>41</v>
      </c>
      <c r="N394" s="210" t="s">
        <v>51</v>
      </c>
      <c r="O394" s="87"/>
      <c r="P394" s="211">
        <f>O394*H394</f>
        <v>0</v>
      </c>
      <c r="Q394" s="211">
        <v>0.00612</v>
      </c>
      <c r="R394" s="211">
        <f>Q394*H394</f>
        <v>0.1677186</v>
      </c>
      <c r="S394" s="211">
        <v>0</v>
      </c>
      <c r="T394" s="212">
        <f>S394*H394</f>
        <v>0</v>
      </c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R394" s="213" t="s">
        <v>233</v>
      </c>
      <c r="AT394" s="213" t="s">
        <v>134</v>
      </c>
      <c r="AU394" s="213" t="s">
        <v>87</v>
      </c>
      <c r="AY394" s="19" t="s">
        <v>131</v>
      </c>
      <c r="BE394" s="214">
        <f>IF(N394="základní",J394,0)</f>
        <v>0</v>
      </c>
      <c r="BF394" s="214">
        <f>IF(N394="snížená",J394,0)</f>
        <v>0</v>
      </c>
      <c r="BG394" s="214">
        <f>IF(N394="zákl. přenesená",J394,0)</f>
        <v>0</v>
      </c>
      <c r="BH394" s="214">
        <f>IF(N394="sníž. přenesená",J394,0)</f>
        <v>0</v>
      </c>
      <c r="BI394" s="214">
        <f>IF(N394="nulová",J394,0)</f>
        <v>0</v>
      </c>
      <c r="BJ394" s="19" t="s">
        <v>85</v>
      </c>
      <c r="BK394" s="214">
        <f>ROUND(I394*H394,2)</f>
        <v>0</v>
      </c>
      <c r="BL394" s="19" t="s">
        <v>233</v>
      </c>
      <c r="BM394" s="213" t="s">
        <v>565</v>
      </c>
    </row>
    <row r="395" spans="1:47" s="2" customFormat="1" ht="12">
      <c r="A395" s="41"/>
      <c r="B395" s="42"/>
      <c r="C395" s="43"/>
      <c r="D395" s="215" t="s">
        <v>140</v>
      </c>
      <c r="E395" s="43"/>
      <c r="F395" s="216" t="s">
        <v>566</v>
      </c>
      <c r="G395" s="43"/>
      <c r="H395" s="43"/>
      <c r="I395" s="217"/>
      <c r="J395" s="43"/>
      <c r="K395" s="43"/>
      <c r="L395" s="47"/>
      <c r="M395" s="218"/>
      <c r="N395" s="219"/>
      <c r="O395" s="87"/>
      <c r="P395" s="87"/>
      <c r="Q395" s="87"/>
      <c r="R395" s="87"/>
      <c r="S395" s="87"/>
      <c r="T395" s="88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T395" s="19" t="s">
        <v>140</v>
      </c>
      <c r="AU395" s="19" t="s">
        <v>87</v>
      </c>
    </row>
    <row r="396" spans="1:51" s="13" customFormat="1" ht="12">
      <c r="A396" s="13"/>
      <c r="B396" s="220"/>
      <c r="C396" s="221"/>
      <c r="D396" s="222" t="s">
        <v>142</v>
      </c>
      <c r="E396" s="223" t="s">
        <v>41</v>
      </c>
      <c r="F396" s="224" t="s">
        <v>567</v>
      </c>
      <c r="G396" s="221"/>
      <c r="H396" s="223" t="s">
        <v>41</v>
      </c>
      <c r="I396" s="225"/>
      <c r="J396" s="221"/>
      <c r="K396" s="221"/>
      <c r="L396" s="226"/>
      <c r="M396" s="227"/>
      <c r="N396" s="228"/>
      <c r="O396" s="228"/>
      <c r="P396" s="228"/>
      <c r="Q396" s="228"/>
      <c r="R396" s="228"/>
      <c r="S396" s="228"/>
      <c r="T396" s="22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0" t="s">
        <v>142</v>
      </c>
      <c r="AU396" s="230" t="s">
        <v>87</v>
      </c>
      <c r="AV396" s="13" t="s">
        <v>85</v>
      </c>
      <c r="AW396" s="13" t="s">
        <v>42</v>
      </c>
      <c r="AX396" s="13" t="s">
        <v>80</v>
      </c>
      <c r="AY396" s="230" t="s">
        <v>131</v>
      </c>
    </row>
    <row r="397" spans="1:51" s="14" customFormat="1" ht="12">
      <c r="A397" s="14"/>
      <c r="B397" s="231"/>
      <c r="C397" s="232"/>
      <c r="D397" s="222" t="s">
        <v>142</v>
      </c>
      <c r="E397" s="233" t="s">
        <v>41</v>
      </c>
      <c r="F397" s="234" t="s">
        <v>568</v>
      </c>
      <c r="G397" s="232"/>
      <c r="H397" s="235">
        <v>2.82</v>
      </c>
      <c r="I397" s="236"/>
      <c r="J397" s="232"/>
      <c r="K397" s="232"/>
      <c r="L397" s="237"/>
      <c r="M397" s="238"/>
      <c r="N397" s="239"/>
      <c r="O397" s="239"/>
      <c r="P397" s="239"/>
      <c r="Q397" s="239"/>
      <c r="R397" s="239"/>
      <c r="S397" s="239"/>
      <c r="T397" s="240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1" t="s">
        <v>142</v>
      </c>
      <c r="AU397" s="241" t="s">
        <v>87</v>
      </c>
      <c r="AV397" s="14" t="s">
        <v>87</v>
      </c>
      <c r="AW397" s="14" t="s">
        <v>42</v>
      </c>
      <c r="AX397" s="14" t="s">
        <v>80</v>
      </c>
      <c r="AY397" s="241" t="s">
        <v>131</v>
      </c>
    </row>
    <row r="398" spans="1:51" s="13" customFormat="1" ht="12">
      <c r="A398" s="13"/>
      <c r="B398" s="220"/>
      <c r="C398" s="221"/>
      <c r="D398" s="222" t="s">
        <v>142</v>
      </c>
      <c r="E398" s="223" t="s">
        <v>41</v>
      </c>
      <c r="F398" s="224" t="s">
        <v>569</v>
      </c>
      <c r="G398" s="221"/>
      <c r="H398" s="223" t="s">
        <v>41</v>
      </c>
      <c r="I398" s="225"/>
      <c r="J398" s="221"/>
      <c r="K398" s="221"/>
      <c r="L398" s="226"/>
      <c r="M398" s="227"/>
      <c r="N398" s="228"/>
      <c r="O398" s="228"/>
      <c r="P398" s="228"/>
      <c r="Q398" s="228"/>
      <c r="R398" s="228"/>
      <c r="S398" s="228"/>
      <c r="T398" s="229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0" t="s">
        <v>142</v>
      </c>
      <c r="AU398" s="230" t="s">
        <v>87</v>
      </c>
      <c r="AV398" s="13" t="s">
        <v>85</v>
      </c>
      <c r="AW398" s="13" t="s">
        <v>42</v>
      </c>
      <c r="AX398" s="13" t="s">
        <v>80</v>
      </c>
      <c r="AY398" s="230" t="s">
        <v>131</v>
      </c>
    </row>
    <row r="399" spans="1:51" s="14" customFormat="1" ht="12">
      <c r="A399" s="14"/>
      <c r="B399" s="231"/>
      <c r="C399" s="232"/>
      <c r="D399" s="222" t="s">
        <v>142</v>
      </c>
      <c r="E399" s="233" t="s">
        <v>41</v>
      </c>
      <c r="F399" s="234" t="s">
        <v>570</v>
      </c>
      <c r="G399" s="232"/>
      <c r="H399" s="235">
        <v>8.19</v>
      </c>
      <c r="I399" s="236"/>
      <c r="J399" s="232"/>
      <c r="K399" s="232"/>
      <c r="L399" s="237"/>
      <c r="M399" s="238"/>
      <c r="N399" s="239"/>
      <c r="O399" s="239"/>
      <c r="P399" s="239"/>
      <c r="Q399" s="239"/>
      <c r="R399" s="239"/>
      <c r="S399" s="239"/>
      <c r="T399" s="240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1" t="s">
        <v>142</v>
      </c>
      <c r="AU399" s="241" t="s">
        <v>87</v>
      </c>
      <c r="AV399" s="14" t="s">
        <v>87</v>
      </c>
      <c r="AW399" s="14" t="s">
        <v>42</v>
      </c>
      <c r="AX399" s="14" t="s">
        <v>80</v>
      </c>
      <c r="AY399" s="241" t="s">
        <v>131</v>
      </c>
    </row>
    <row r="400" spans="1:51" s="13" customFormat="1" ht="12">
      <c r="A400" s="13"/>
      <c r="B400" s="220"/>
      <c r="C400" s="221"/>
      <c r="D400" s="222" t="s">
        <v>142</v>
      </c>
      <c r="E400" s="223" t="s">
        <v>41</v>
      </c>
      <c r="F400" s="224" t="s">
        <v>571</v>
      </c>
      <c r="G400" s="221"/>
      <c r="H400" s="223" t="s">
        <v>41</v>
      </c>
      <c r="I400" s="225"/>
      <c r="J400" s="221"/>
      <c r="K400" s="221"/>
      <c r="L400" s="226"/>
      <c r="M400" s="227"/>
      <c r="N400" s="228"/>
      <c r="O400" s="228"/>
      <c r="P400" s="228"/>
      <c r="Q400" s="228"/>
      <c r="R400" s="228"/>
      <c r="S400" s="228"/>
      <c r="T400" s="22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0" t="s">
        <v>142</v>
      </c>
      <c r="AU400" s="230" t="s">
        <v>87</v>
      </c>
      <c r="AV400" s="13" t="s">
        <v>85</v>
      </c>
      <c r="AW400" s="13" t="s">
        <v>42</v>
      </c>
      <c r="AX400" s="13" t="s">
        <v>80</v>
      </c>
      <c r="AY400" s="230" t="s">
        <v>131</v>
      </c>
    </row>
    <row r="401" spans="1:51" s="14" customFormat="1" ht="12">
      <c r="A401" s="14"/>
      <c r="B401" s="231"/>
      <c r="C401" s="232"/>
      <c r="D401" s="222" t="s">
        <v>142</v>
      </c>
      <c r="E401" s="233" t="s">
        <v>41</v>
      </c>
      <c r="F401" s="234" t="s">
        <v>572</v>
      </c>
      <c r="G401" s="232"/>
      <c r="H401" s="235">
        <v>9.954</v>
      </c>
      <c r="I401" s="236"/>
      <c r="J401" s="232"/>
      <c r="K401" s="232"/>
      <c r="L401" s="237"/>
      <c r="M401" s="238"/>
      <c r="N401" s="239"/>
      <c r="O401" s="239"/>
      <c r="P401" s="239"/>
      <c r="Q401" s="239"/>
      <c r="R401" s="239"/>
      <c r="S401" s="239"/>
      <c r="T401" s="240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1" t="s">
        <v>142</v>
      </c>
      <c r="AU401" s="241" t="s">
        <v>87</v>
      </c>
      <c r="AV401" s="14" t="s">
        <v>87</v>
      </c>
      <c r="AW401" s="14" t="s">
        <v>42</v>
      </c>
      <c r="AX401" s="14" t="s">
        <v>80</v>
      </c>
      <c r="AY401" s="241" t="s">
        <v>131</v>
      </c>
    </row>
    <row r="402" spans="1:51" s="13" customFormat="1" ht="12">
      <c r="A402" s="13"/>
      <c r="B402" s="220"/>
      <c r="C402" s="221"/>
      <c r="D402" s="222" t="s">
        <v>142</v>
      </c>
      <c r="E402" s="223" t="s">
        <v>41</v>
      </c>
      <c r="F402" s="224" t="s">
        <v>573</v>
      </c>
      <c r="G402" s="221"/>
      <c r="H402" s="223" t="s">
        <v>41</v>
      </c>
      <c r="I402" s="225"/>
      <c r="J402" s="221"/>
      <c r="K402" s="221"/>
      <c r="L402" s="226"/>
      <c r="M402" s="227"/>
      <c r="N402" s="228"/>
      <c r="O402" s="228"/>
      <c r="P402" s="228"/>
      <c r="Q402" s="228"/>
      <c r="R402" s="228"/>
      <c r="S402" s="228"/>
      <c r="T402" s="22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0" t="s">
        <v>142</v>
      </c>
      <c r="AU402" s="230" t="s">
        <v>87</v>
      </c>
      <c r="AV402" s="13" t="s">
        <v>85</v>
      </c>
      <c r="AW402" s="13" t="s">
        <v>42</v>
      </c>
      <c r="AX402" s="13" t="s">
        <v>80</v>
      </c>
      <c r="AY402" s="230" t="s">
        <v>131</v>
      </c>
    </row>
    <row r="403" spans="1:51" s="14" customFormat="1" ht="12">
      <c r="A403" s="14"/>
      <c r="B403" s="231"/>
      <c r="C403" s="232"/>
      <c r="D403" s="222" t="s">
        <v>142</v>
      </c>
      <c r="E403" s="233" t="s">
        <v>41</v>
      </c>
      <c r="F403" s="234" t="s">
        <v>574</v>
      </c>
      <c r="G403" s="232"/>
      <c r="H403" s="235">
        <v>5.136</v>
      </c>
      <c r="I403" s="236"/>
      <c r="J403" s="232"/>
      <c r="K403" s="232"/>
      <c r="L403" s="237"/>
      <c r="M403" s="238"/>
      <c r="N403" s="239"/>
      <c r="O403" s="239"/>
      <c r="P403" s="239"/>
      <c r="Q403" s="239"/>
      <c r="R403" s="239"/>
      <c r="S403" s="239"/>
      <c r="T403" s="24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1" t="s">
        <v>142</v>
      </c>
      <c r="AU403" s="241" t="s">
        <v>87</v>
      </c>
      <c r="AV403" s="14" t="s">
        <v>87</v>
      </c>
      <c r="AW403" s="14" t="s">
        <v>42</v>
      </c>
      <c r="AX403" s="14" t="s">
        <v>80</v>
      </c>
      <c r="AY403" s="241" t="s">
        <v>131</v>
      </c>
    </row>
    <row r="404" spans="1:51" s="15" customFormat="1" ht="12">
      <c r="A404" s="15"/>
      <c r="B404" s="242"/>
      <c r="C404" s="243"/>
      <c r="D404" s="222" t="s">
        <v>142</v>
      </c>
      <c r="E404" s="244" t="s">
        <v>41</v>
      </c>
      <c r="F404" s="245" t="s">
        <v>146</v>
      </c>
      <c r="G404" s="243"/>
      <c r="H404" s="246">
        <v>26.099999999999998</v>
      </c>
      <c r="I404" s="247"/>
      <c r="J404" s="243"/>
      <c r="K404" s="243"/>
      <c r="L404" s="248"/>
      <c r="M404" s="249"/>
      <c r="N404" s="250"/>
      <c r="O404" s="250"/>
      <c r="P404" s="250"/>
      <c r="Q404" s="250"/>
      <c r="R404" s="250"/>
      <c r="S404" s="250"/>
      <c r="T404" s="251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52" t="s">
        <v>142</v>
      </c>
      <c r="AU404" s="252" t="s">
        <v>87</v>
      </c>
      <c r="AV404" s="15" t="s">
        <v>132</v>
      </c>
      <c r="AW404" s="15" t="s">
        <v>42</v>
      </c>
      <c r="AX404" s="15" t="s">
        <v>85</v>
      </c>
      <c r="AY404" s="252" t="s">
        <v>131</v>
      </c>
    </row>
    <row r="405" spans="1:51" s="14" customFormat="1" ht="12">
      <c r="A405" s="14"/>
      <c r="B405" s="231"/>
      <c r="C405" s="232"/>
      <c r="D405" s="222" t="s">
        <v>142</v>
      </c>
      <c r="E405" s="232"/>
      <c r="F405" s="234" t="s">
        <v>575</v>
      </c>
      <c r="G405" s="232"/>
      <c r="H405" s="235">
        <v>27.405</v>
      </c>
      <c r="I405" s="236"/>
      <c r="J405" s="232"/>
      <c r="K405" s="232"/>
      <c r="L405" s="237"/>
      <c r="M405" s="238"/>
      <c r="N405" s="239"/>
      <c r="O405" s="239"/>
      <c r="P405" s="239"/>
      <c r="Q405" s="239"/>
      <c r="R405" s="239"/>
      <c r="S405" s="239"/>
      <c r="T405" s="240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1" t="s">
        <v>142</v>
      </c>
      <c r="AU405" s="241" t="s">
        <v>87</v>
      </c>
      <c r="AV405" s="14" t="s">
        <v>87</v>
      </c>
      <c r="AW405" s="14" t="s">
        <v>4</v>
      </c>
      <c r="AX405" s="14" t="s">
        <v>85</v>
      </c>
      <c r="AY405" s="241" t="s">
        <v>131</v>
      </c>
    </row>
    <row r="406" spans="1:65" s="2" customFormat="1" ht="16.5" customHeight="1">
      <c r="A406" s="41"/>
      <c r="B406" s="42"/>
      <c r="C406" s="253" t="s">
        <v>576</v>
      </c>
      <c r="D406" s="253" t="s">
        <v>387</v>
      </c>
      <c r="E406" s="254" t="s">
        <v>577</v>
      </c>
      <c r="F406" s="255" t="s">
        <v>578</v>
      </c>
      <c r="G406" s="256" t="s">
        <v>151</v>
      </c>
      <c r="H406" s="257">
        <v>13.992</v>
      </c>
      <c r="I406" s="258"/>
      <c r="J406" s="259">
        <f>ROUND(I406*H406,2)</f>
        <v>0</v>
      </c>
      <c r="K406" s="255" t="s">
        <v>138</v>
      </c>
      <c r="L406" s="260"/>
      <c r="M406" s="261" t="s">
        <v>41</v>
      </c>
      <c r="N406" s="262" t="s">
        <v>51</v>
      </c>
      <c r="O406" s="87"/>
      <c r="P406" s="211">
        <f>O406*H406</f>
        <v>0</v>
      </c>
      <c r="Q406" s="211">
        <v>0.0015</v>
      </c>
      <c r="R406" s="211">
        <f>Q406*H406</f>
        <v>0.020988000000000003</v>
      </c>
      <c r="S406" s="211">
        <v>0</v>
      </c>
      <c r="T406" s="212">
        <f>S406*H406</f>
        <v>0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R406" s="213" t="s">
        <v>330</v>
      </c>
      <c r="AT406" s="213" t="s">
        <v>387</v>
      </c>
      <c r="AU406" s="213" t="s">
        <v>87</v>
      </c>
      <c r="AY406" s="19" t="s">
        <v>131</v>
      </c>
      <c r="BE406" s="214">
        <f>IF(N406="základní",J406,0)</f>
        <v>0</v>
      </c>
      <c r="BF406" s="214">
        <f>IF(N406="snížená",J406,0)</f>
        <v>0</v>
      </c>
      <c r="BG406" s="214">
        <f>IF(N406="zákl. přenesená",J406,0)</f>
        <v>0</v>
      </c>
      <c r="BH406" s="214">
        <f>IF(N406="sníž. přenesená",J406,0)</f>
        <v>0</v>
      </c>
      <c r="BI406" s="214">
        <f>IF(N406="nulová",J406,0)</f>
        <v>0</v>
      </c>
      <c r="BJ406" s="19" t="s">
        <v>85</v>
      </c>
      <c r="BK406" s="214">
        <f>ROUND(I406*H406,2)</f>
        <v>0</v>
      </c>
      <c r="BL406" s="19" t="s">
        <v>233</v>
      </c>
      <c r="BM406" s="213" t="s">
        <v>579</v>
      </c>
    </row>
    <row r="407" spans="1:51" s="14" customFormat="1" ht="12">
      <c r="A407" s="14"/>
      <c r="B407" s="231"/>
      <c r="C407" s="232"/>
      <c r="D407" s="222" t="s">
        <v>142</v>
      </c>
      <c r="E407" s="233" t="s">
        <v>41</v>
      </c>
      <c r="F407" s="234" t="s">
        <v>580</v>
      </c>
      <c r="G407" s="232"/>
      <c r="H407" s="235">
        <v>13.326</v>
      </c>
      <c r="I407" s="236"/>
      <c r="J407" s="232"/>
      <c r="K407" s="232"/>
      <c r="L407" s="237"/>
      <c r="M407" s="238"/>
      <c r="N407" s="239"/>
      <c r="O407" s="239"/>
      <c r="P407" s="239"/>
      <c r="Q407" s="239"/>
      <c r="R407" s="239"/>
      <c r="S407" s="239"/>
      <c r="T407" s="240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1" t="s">
        <v>142</v>
      </c>
      <c r="AU407" s="241" t="s">
        <v>87</v>
      </c>
      <c r="AV407" s="14" t="s">
        <v>87</v>
      </c>
      <c r="AW407" s="14" t="s">
        <v>42</v>
      </c>
      <c r="AX407" s="14" t="s">
        <v>80</v>
      </c>
      <c r="AY407" s="241" t="s">
        <v>131</v>
      </c>
    </row>
    <row r="408" spans="1:51" s="15" customFormat="1" ht="12">
      <c r="A408" s="15"/>
      <c r="B408" s="242"/>
      <c r="C408" s="243"/>
      <c r="D408" s="222" t="s">
        <v>142</v>
      </c>
      <c r="E408" s="244" t="s">
        <v>41</v>
      </c>
      <c r="F408" s="245" t="s">
        <v>146</v>
      </c>
      <c r="G408" s="243"/>
      <c r="H408" s="246">
        <v>13.326</v>
      </c>
      <c r="I408" s="247"/>
      <c r="J408" s="243"/>
      <c r="K408" s="243"/>
      <c r="L408" s="248"/>
      <c r="M408" s="249"/>
      <c r="N408" s="250"/>
      <c r="O408" s="250"/>
      <c r="P408" s="250"/>
      <c r="Q408" s="250"/>
      <c r="R408" s="250"/>
      <c r="S408" s="250"/>
      <c r="T408" s="251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52" t="s">
        <v>142</v>
      </c>
      <c r="AU408" s="252" t="s">
        <v>87</v>
      </c>
      <c r="AV408" s="15" t="s">
        <v>132</v>
      </c>
      <c r="AW408" s="15" t="s">
        <v>42</v>
      </c>
      <c r="AX408" s="15" t="s">
        <v>85</v>
      </c>
      <c r="AY408" s="252" t="s">
        <v>131</v>
      </c>
    </row>
    <row r="409" spans="1:51" s="14" customFormat="1" ht="12">
      <c r="A409" s="14"/>
      <c r="B409" s="231"/>
      <c r="C409" s="232"/>
      <c r="D409" s="222" t="s">
        <v>142</v>
      </c>
      <c r="E409" s="232"/>
      <c r="F409" s="234" t="s">
        <v>581</v>
      </c>
      <c r="G409" s="232"/>
      <c r="H409" s="235">
        <v>13.992</v>
      </c>
      <c r="I409" s="236"/>
      <c r="J409" s="232"/>
      <c r="K409" s="232"/>
      <c r="L409" s="237"/>
      <c r="M409" s="238"/>
      <c r="N409" s="239"/>
      <c r="O409" s="239"/>
      <c r="P409" s="239"/>
      <c r="Q409" s="239"/>
      <c r="R409" s="239"/>
      <c r="S409" s="239"/>
      <c r="T409" s="24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1" t="s">
        <v>142</v>
      </c>
      <c r="AU409" s="241" t="s">
        <v>87</v>
      </c>
      <c r="AV409" s="14" t="s">
        <v>87</v>
      </c>
      <c r="AW409" s="14" t="s">
        <v>4</v>
      </c>
      <c r="AX409" s="14" t="s">
        <v>85</v>
      </c>
      <c r="AY409" s="241" t="s">
        <v>131</v>
      </c>
    </row>
    <row r="410" spans="1:65" s="2" customFormat="1" ht="16.5" customHeight="1">
      <c r="A410" s="41"/>
      <c r="B410" s="42"/>
      <c r="C410" s="253" t="s">
        <v>582</v>
      </c>
      <c r="D410" s="253" t="s">
        <v>387</v>
      </c>
      <c r="E410" s="254" t="s">
        <v>583</v>
      </c>
      <c r="F410" s="255" t="s">
        <v>584</v>
      </c>
      <c r="G410" s="256" t="s">
        <v>151</v>
      </c>
      <c r="H410" s="257">
        <v>13.413</v>
      </c>
      <c r="I410" s="258"/>
      <c r="J410" s="259">
        <f>ROUND(I410*H410,2)</f>
        <v>0</v>
      </c>
      <c r="K410" s="255" t="s">
        <v>138</v>
      </c>
      <c r="L410" s="260"/>
      <c r="M410" s="261" t="s">
        <v>41</v>
      </c>
      <c r="N410" s="262" t="s">
        <v>51</v>
      </c>
      <c r="O410" s="87"/>
      <c r="P410" s="211">
        <f>O410*H410</f>
        <v>0</v>
      </c>
      <c r="Q410" s="211">
        <v>0.0012</v>
      </c>
      <c r="R410" s="211">
        <f>Q410*H410</f>
        <v>0.016095599999999998</v>
      </c>
      <c r="S410" s="211">
        <v>0</v>
      </c>
      <c r="T410" s="212">
        <f>S410*H410</f>
        <v>0</v>
      </c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R410" s="213" t="s">
        <v>330</v>
      </c>
      <c r="AT410" s="213" t="s">
        <v>387</v>
      </c>
      <c r="AU410" s="213" t="s">
        <v>87</v>
      </c>
      <c r="AY410" s="19" t="s">
        <v>131</v>
      </c>
      <c r="BE410" s="214">
        <f>IF(N410="základní",J410,0)</f>
        <v>0</v>
      </c>
      <c r="BF410" s="214">
        <f>IF(N410="snížená",J410,0)</f>
        <v>0</v>
      </c>
      <c r="BG410" s="214">
        <f>IF(N410="zákl. přenesená",J410,0)</f>
        <v>0</v>
      </c>
      <c r="BH410" s="214">
        <f>IF(N410="sníž. přenesená",J410,0)</f>
        <v>0</v>
      </c>
      <c r="BI410" s="214">
        <f>IF(N410="nulová",J410,0)</f>
        <v>0</v>
      </c>
      <c r="BJ410" s="19" t="s">
        <v>85</v>
      </c>
      <c r="BK410" s="214">
        <f>ROUND(I410*H410,2)</f>
        <v>0</v>
      </c>
      <c r="BL410" s="19" t="s">
        <v>233</v>
      </c>
      <c r="BM410" s="213" t="s">
        <v>585</v>
      </c>
    </row>
    <row r="411" spans="1:51" s="14" customFormat="1" ht="12">
      <c r="A411" s="14"/>
      <c r="B411" s="231"/>
      <c r="C411" s="232"/>
      <c r="D411" s="222" t="s">
        <v>142</v>
      </c>
      <c r="E411" s="233" t="s">
        <v>41</v>
      </c>
      <c r="F411" s="234" t="s">
        <v>586</v>
      </c>
      <c r="G411" s="232"/>
      <c r="H411" s="235">
        <v>12.774</v>
      </c>
      <c r="I411" s="236"/>
      <c r="J411" s="232"/>
      <c r="K411" s="232"/>
      <c r="L411" s="237"/>
      <c r="M411" s="238"/>
      <c r="N411" s="239"/>
      <c r="O411" s="239"/>
      <c r="P411" s="239"/>
      <c r="Q411" s="239"/>
      <c r="R411" s="239"/>
      <c r="S411" s="239"/>
      <c r="T411" s="240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1" t="s">
        <v>142</v>
      </c>
      <c r="AU411" s="241" t="s">
        <v>87</v>
      </c>
      <c r="AV411" s="14" t="s">
        <v>87</v>
      </c>
      <c r="AW411" s="14" t="s">
        <v>42</v>
      </c>
      <c r="AX411" s="14" t="s">
        <v>80</v>
      </c>
      <c r="AY411" s="241" t="s">
        <v>131</v>
      </c>
    </row>
    <row r="412" spans="1:51" s="15" customFormat="1" ht="12">
      <c r="A412" s="15"/>
      <c r="B412" s="242"/>
      <c r="C412" s="243"/>
      <c r="D412" s="222" t="s">
        <v>142</v>
      </c>
      <c r="E412" s="244" t="s">
        <v>41</v>
      </c>
      <c r="F412" s="245" t="s">
        <v>146</v>
      </c>
      <c r="G412" s="243"/>
      <c r="H412" s="246">
        <v>12.774</v>
      </c>
      <c r="I412" s="247"/>
      <c r="J412" s="243"/>
      <c r="K412" s="243"/>
      <c r="L412" s="248"/>
      <c r="M412" s="249"/>
      <c r="N412" s="250"/>
      <c r="O412" s="250"/>
      <c r="P412" s="250"/>
      <c r="Q412" s="250"/>
      <c r="R412" s="250"/>
      <c r="S412" s="250"/>
      <c r="T412" s="251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2" t="s">
        <v>142</v>
      </c>
      <c r="AU412" s="252" t="s">
        <v>87</v>
      </c>
      <c r="AV412" s="15" t="s">
        <v>132</v>
      </c>
      <c r="AW412" s="15" t="s">
        <v>42</v>
      </c>
      <c r="AX412" s="15" t="s">
        <v>85</v>
      </c>
      <c r="AY412" s="252" t="s">
        <v>131</v>
      </c>
    </row>
    <row r="413" spans="1:51" s="14" customFormat="1" ht="12">
      <c r="A413" s="14"/>
      <c r="B413" s="231"/>
      <c r="C413" s="232"/>
      <c r="D413" s="222" t="s">
        <v>142</v>
      </c>
      <c r="E413" s="232"/>
      <c r="F413" s="234" t="s">
        <v>587</v>
      </c>
      <c r="G413" s="232"/>
      <c r="H413" s="235">
        <v>13.413</v>
      </c>
      <c r="I413" s="236"/>
      <c r="J413" s="232"/>
      <c r="K413" s="232"/>
      <c r="L413" s="237"/>
      <c r="M413" s="238"/>
      <c r="N413" s="239"/>
      <c r="O413" s="239"/>
      <c r="P413" s="239"/>
      <c r="Q413" s="239"/>
      <c r="R413" s="239"/>
      <c r="S413" s="239"/>
      <c r="T413" s="24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1" t="s">
        <v>142</v>
      </c>
      <c r="AU413" s="241" t="s">
        <v>87</v>
      </c>
      <c r="AV413" s="14" t="s">
        <v>87</v>
      </c>
      <c r="AW413" s="14" t="s">
        <v>4</v>
      </c>
      <c r="AX413" s="14" t="s">
        <v>85</v>
      </c>
      <c r="AY413" s="241" t="s">
        <v>131</v>
      </c>
    </row>
    <row r="414" spans="1:65" s="2" customFormat="1" ht="24.15" customHeight="1">
      <c r="A414" s="41"/>
      <c r="B414" s="42"/>
      <c r="C414" s="202" t="s">
        <v>588</v>
      </c>
      <c r="D414" s="202" t="s">
        <v>134</v>
      </c>
      <c r="E414" s="203" t="s">
        <v>589</v>
      </c>
      <c r="F414" s="204" t="s">
        <v>590</v>
      </c>
      <c r="G414" s="205" t="s">
        <v>151</v>
      </c>
      <c r="H414" s="206">
        <v>164</v>
      </c>
      <c r="I414" s="207"/>
      <c r="J414" s="208">
        <f>ROUND(I414*H414,2)</f>
        <v>0</v>
      </c>
      <c r="K414" s="204" t="s">
        <v>138</v>
      </c>
      <c r="L414" s="47"/>
      <c r="M414" s="209" t="s">
        <v>41</v>
      </c>
      <c r="N414" s="210" t="s">
        <v>51</v>
      </c>
      <c r="O414" s="87"/>
      <c r="P414" s="211">
        <f>O414*H414</f>
        <v>0</v>
      </c>
      <c r="Q414" s="211">
        <v>0.00012</v>
      </c>
      <c r="R414" s="211">
        <f>Q414*H414</f>
        <v>0.01968</v>
      </c>
      <c r="S414" s="211">
        <v>0</v>
      </c>
      <c r="T414" s="212">
        <f>S414*H414</f>
        <v>0</v>
      </c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R414" s="213" t="s">
        <v>233</v>
      </c>
      <c r="AT414" s="213" t="s">
        <v>134</v>
      </c>
      <c r="AU414" s="213" t="s">
        <v>87</v>
      </c>
      <c r="AY414" s="19" t="s">
        <v>131</v>
      </c>
      <c r="BE414" s="214">
        <f>IF(N414="základní",J414,0)</f>
        <v>0</v>
      </c>
      <c r="BF414" s="214">
        <f>IF(N414="snížená",J414,0)</f>
        <v>0</v>
      </c>
      <c r="BG414" s="214">
        <f>IF(N414="zákl. přenesená",J414,0)</f>
        <v>0</v>
      </c>
      <c r="BH414" s="214">
        <f>IF(N414="sníž. přenesená",J414,0)</f>
        <v>0</v>
      </c>
      <c r="BI414" s="214">
        <f>IF(N414="nulová",J414,0)</f>
        <v>0</v>
      </c>
      <c r="BJ414" s="19" t="s">
        <v>85</v>
      </c>
      <c r="BK414" s="214">
        <f>ROUND(I414*H414,2)</f>
        <v>0</v>
      </c>
      <c r="BL414" s="19" t="s">
        <v>233</v>
      </c>
      <c r="BM414" s="213" t="s">
        <v>591</v>
      </c>
    </row>
    <row r="415" spans="1:47" s="2" customFormat="1" ht="12">
      <c r="A415" s="41"/>
      <c r="B415" s="42"/>
      <c r="C415" s="43"/>
      <c r="D415" s="215" t="s">
        <v>140</v>
      </c>
      <c r="E415" s="43"/>
      <c r="F415" s="216" t="s">
        <v>592</v>
      </c>
      <c r="G415" s="43"/>
      <c r="H415" s="43"/>
      <c r="I415" s="217"/>
      <c r="J415" s="43"/>
      <c r="K415" s="43"/>
      <c r="L415" s="47"/>
      <c r="M415" s="218"/>
      <c r="N415" s="219"/>
      <c r="O415" s="87"/>
      <c r="P415" s="87"/>
      <c r="Q415" s="87"/>
      <c r="R415" s="87"/>
      <c r="S415" s="87"/>
      <c r="T415" s="88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T415" s="19" t="s">
        <v>140</v>
      </c>
      <c r="AU415" s="19" t="s">
        <v>87</v>
      </c>
    </row>
    <row r="416" spans="1:51" s="13" customFormat="1" ht="12">
      <c r="A416" s="13"/>
      <c r="B416" s="220"/>
      <c r="C416" s="221"/>
      <c r="D416" s="222" t="s">
        <v>142</v>
      </c>
      <c r="E416" s="223" t="s">
        <v>41</v>
      </c>
      <c r="F416" s="224" t="s">
        <v>593</v>
      </c>
      <c r="G416" s="221"/>
      <c r="H416" s="223" t="s">
        <v>41</v>
      </c>
      <c r="I416" s="225"/>
      <c r="J416" s="221"/>
      <c r="K416" s="221"/>
      <c r="L416" s="226"/>
      <c r="M416" s="227"/>
      <c r="N416" s="228"/>
      <c r="O416" s="228"/>
      <c r="P416" s="228"/>
      <c r="Q416" s="228"/>
      <c r="R416" s="228"/>
      <c r="S416" s="228"/>
      <c r="T416" s="22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0" t="s">
        <v>142</v>
      </c>
      <c r="AU416" s="230" t="s">
        <v>87</v>
      </c>
      <c r="AV416" s="13" t="s">
        <v>85</v>
      </c>
      <c r="AW416" s="13" t="s">
        <v>42</v>
      </c>
      <c r="AX416" s="13" t="s">
        <v>80</v>
      </c>
      <c r="AY416" s="230" t="s">
        <v>131</v>
      </c>
    </row>
    <row r="417" spans="1:51" s="14" customFormat="1" ht="12">
      <c r="A417" s="14"/>
      <c r="B417" s="231"/>
      <c r="C417" s="232"/>
      <c r="D417" s="222" t="s">
        <v>142</v>
      </c>
      <c r="E417" s="233" t="s">
        <v>41</v>
      </c>
      <c r="F417" s="234" t="s">
        <v>594</v>
      </c>
      <c r="G417" s="232"/>
      <c r="H417" s="235">
        <v>2</v>
      </c>
      <c r="I417" s="236"/>
      <c r="J417" s="232"/>
      <c r="K417" s="232"/>
      <c r="L417" s="237"/>
      <c r="M417" s="238"/>
      <c r="N417" s="239"/>
      <c r="O417" s="239"/>
      <c r="P417" s="239"/>
      <c r="Q417" s="239"/>
      <c r="R417" s="239"/>
      <c r="S417" s="239"/>
      <c r="T417" s="24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1" t="s">
        <v>142</v>
      </c>
      <c r="AU417" s="241" t="s">
        <v>87</v>
      </c>
      <c r="AV417" s="14" t="s">
        <v>87</v>
      </c>
      <c r="AW417" s="14" t="s">
        <v>42</v>
      </c>
      <c r="AX417" s="14" t="s">
        <v>80</v>
      </c>
      <c r="AY417" s="241" t="s">
        <v>131</v>
      </c>
    </row>
    <row r="418" spans="1:51" s="13" customFormat="1" ht="12">
      <c r="A418" s="13"/>
      <c r="B418" s="220"/>
      <c r="C418" s="221"/>
      <c r="D418" s="222" t="s">
        <v>142</v>
      </c>
      <c r="E418" s="223" t="s">
        <v>41</v>
      </c>
      <c r="F418" s="224" t="s">
        <v>595</v>
      </c>
      <c r="G418" s="221"/>
      <c r="H418" s="223" t="s">
        <v>41</v>
      </c>
      <c r="I418" s="225"/>
      <c r="J418" s="221"/>
      <c r="K418" s="221"/>
      <c r="L418" s="226"/>
      <c r="M418" s="227"/>
      <c r="N418" s="228"/>
      <c r="O418" s="228"/>
      <c r="P418" s="228"/>
      <c r="Q418" s="228"/>
      <c r="R418" s="228"/>
      <c r="S418" s="228"/>
      <c r="T418" s="22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0" t="s">
        <v>142</v>
      </c>
      <c r="AU418" s="230" t="s">
        <v>87</v>
      </c>
      <c r="AV418" s="13" t="s">
        <v>85</v>
      </c>
      <c r="AW418" s="13" t="s">
        <v>42</v>
      </c>
      <c r="AX418" s="13" t="s">
        <v>80</v>
      </c>
      <c r="AY418" s="230" t="s">
        <v>131</v>
      </c>
    </row>
    <row r="419" spans="1:51" s="14" customFormat="1" ht="12">
      <c r="A419" s="14"/>
      <c r="B419" s="231"/>
      <c r="C419" s="232"/>
      <c r="D419" s="222" t="s">
        <v>142</v>
      </c>
      <c r="E419" s="233" t="s">
        <v>41</v>
      </c>
      <c r="F419" s="234" t="s">
        <v>379</v>
      </c>
      <c r="G419" s="232"/>
      <c r="H419" s="235">
        <v>162</v>
      </c>
      <c r="I419" s="236"/>
      <c r="J419" s="232"/>
      <c r="K419" s="232"/>
      <c r="L419" s="237"/>
      <c r="M419" s="238"/>
      <c r="N419" s="239"/>
      <c r="O419" s="239"/>
      <c r="P419" s="239"/>
      <c r="Q419" s="239"/>
      <c r="R419" s="239"/>
      <c r="S419" s="239"/>
      <c r="T419" s="240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1" t="s">
        <v>142</v>
      </c>
      <c r="AU419" s="241" t="s">
        <v>87</v>
      </c>
      <c r="AV419" s="14" t="s">
        <v>87</v>
      </c>
      <c r="AW419" s="14" t="s">
        <v>42</v>
      </c>
      <c r="AX419" s="14" t="s">
        <v>80</v>
      </c>
      <c r="AY419" s="241" t="s">
        <v>131</v>
      </c>
    </row>
    <row r="420" spans="1:51" s="15" customFormat="1" ht="12">
      <c r="A420" s="15"/>
      <c r="B420" s="242"/>
      <c r="C420" s="243"/>
      <c r="D420" s="222" t="s">
        <v>142</v>
      </c>
      <c r="E420" s="244" t="s">
        <v>41</v>
      </c>
      <c r="F420" s="245" t="s">
        <v>146</v>
      </c>
      <c r="G420" s="243"/>
      <c r="H420" s="246">
        <v>164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52" t="s">
        <v>142</v>
      </c>
      <c r="AU420" s="252" t="s">
        <v>87</v>
      </c>
      <c r="AV420" s="15" t="s">
        <v>132</v>
      </c>
      <c r="AW420" s="15" t="s">
        <v>42</v>
      </c>
      <c r="AX420" s="15" t="s">
        <v>85</v>
      </c>
      <c r="AY420" s="252" t="s">
        <v>131</v>
      </c>
    </row>
    <row r="421" spans="1:65" s="2" customFormat="1" ht="16.5" customHeight="1">
      <c r="A421" s="41"/>
      <c r="B421" s="42"/>
      <c r="C421" s="253" t="s">
        <v>596</v>
      </c>
      <c r="D421" s="253" t="s">
        <v>387</v>
      </c>
      <c r="E421" s="254" t="s">
        <v>597</v>
      </c>
      <c r="F421" s="255" t="s">
        <v>598</v>
      </c>
      <c r="G421" s="256" t="s">
        <v>151</v>
      </c>
      <c r="H421" s="257">
        <v>170.1</v>
      </c>
      <c r="I421" s="258"/>
      <c r="J421" s="259">
        <f>ROUND(I421*H421,2)</f>
        <v>0</v>
      </c>
      <c r="K421" s="255" t="s">
        <v>138</v>
      </c>
      <c r="L421" s="260"/>
      <c r="M421" s="261" t="s">
        <v>41</v>
      </c>
      <c r="N421" s="262" t="s">
        <v>51</v>
      </c>
      <c r="O421" s="87"/>
      <c r="P421" s="211">
        <f>O421*H421</f>
        <v>0</v>
      </c>
      <c r="Q421" s="211">
        <v>0.00386</v>
      </c>
      <c r="R421" s="211">
        <f>Q421*H421</f>
        <v>0.656586</v>
      </c>
      <c r="S421" s="211">
        <v>0</v>
      </c>
      <c r="T421" s="212">
        <f>S421*H421</f>
        <v>0</v>
      </c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R421" s="213" t="s">
        <v>330</v>
      </c>
      <c r="AT421" s="213" t="s">
        <v>387</v>
      </c>
      <c r="AU421" s="213" t="s">
        <v>87</v>
      </c>
      <c r="AY421" s="19" t="s">
        <v>131</v>
      </c>
      <c r="BE421" s="214">
        <f>IF(N421="základní",J421,0)</f>
        <v>0</v>
      </c>
      <c r="BF421" s="214">
        <f>IF(N421="snížená",J421,0)</f>
        <v>0</v>
      </c>
      <c r="BG421" s="214">
        <f>IF(N421="zákl. přenesená",J421,0)</f>
        <v>0</v>
      </c>
      <c r="BH421" s="214">
        <f>IF(N421="sníž. přenesená",J421,0)</f>
        <v>0</v>
      </c>
      <c r="BI421" s="214">
        <f>IF(N421="nulová",J421,0)</f>
        <v>0</v>
      </c>
      <c r="BJ421" s="19" t="s">
        <v>85</v>
      </c>
      <c r="BK421" s="214">
        <f>ROUND(I421*H421,2)</f>
        <v>0</v>
      </c>
      <c r="BL421" s="19" t="s">
        <v>233</v>
      </c>
      <c r="BM421" s="213" t="s">
        <v>599</v>
      </c>
    </row>
    <row r="422" spans="1:51" s="14" customFormat="1" ht="12">
      <c r="A422" s="14"/>
      <c r="B422" s="231"/>
      <c r="C422" s="232"/>
      <c r="D422" s="222" t="s">
        <v>142</v>
      </c>
      <c r="E422" s="232"/>
      <c r="F422" s="234" t="s">
        <v>600</v>
      </c>
      <c r="G422" s="232"/>
      <c r="H422" s="235">
        <v>170.1</v>
      </c>
      <c r="I422" s="236"/>
      <c r="J422" s="232"/>
      <c r="K422" s="232"/>
      <c r="L422" s="237"/>
      <c r="M422" s="238"/>
      <c r="N422" s="239"/>
      <c r="O422" s="239"/>
      <c r="P422" s="239"/>
      <c r="Q422" s="239"/>
      <c r="R422" s="239"/>
      <c r="S422" s="239"/>
      <c r="T422" s="240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1" t="s">
        <v>142</v>
      </c>
      <c r="AU422" s="241" t="s">
        <v>87</v>
      </c>
      <c r="AV422" s="14" t="s">
        <v>87</v>
      </c>
      <c r="AW422" s="14" t="s">
        <v>4</v>
      </c>
      <c r="AX422" s="14" t="s">
        <v>85</v>
      </c>
      <c r="AY422" s="241" t="s">
        <v>131</v>
      </c>
    </row>
    <row r="423" spans="1:65" s="2" customFormat="1" ht="16.5" customHeight="1">
      <c r="A423" s="41"/>
      <c r="B423" s="42"/>
      <c r="C423" s="253" t="s">
        <v>601</v>
      </c>
      <c r="D423" s="253" t="s">
        <v>387</v>
      </c>
      <c r="E423" s="254" t="s">
        <v>602</v>
      </c>
      <c r="F423" s="255" t="s">
        <v>603</v>
      </c>
      <c r="G423" s="256" t="s">
        <v>151</v>
      </c>
      <c r="H423" s="257">
        <v>2.1</v>
      </c>
      <c r="I423" s="258"/>
      <c r="J423" s="259">
        <f>ROUND(I423*H423,2)</f>
        <v>0</v>
      </c>
      <c r="K423" s="255" t="s">
        <v>138</v>
      </c>
      <c r="L423" s="260"/>
      <c r="M423" s="261" t="s">
        <v>41</v>
      </c>
      <c r="N423" s="262" t="s">
        <v>51</v>
      </c>
      <c r="O423" s="87"/>
      <c r="P423" s="211">
        <f>O423*H423</f>
        <v>0</v>
      </c>
      <c r="Q423" s="211">
        <v>0.0054</v>
      </c>
      <c r="R423" s="211">
        <f>Q423*H423</f>
        <v>0.011340000000000001</v>
      </c>
      <c r="S423" s="211">
        <v>0</v>
      </c>
      <c r="T423" s="212">
        <f>S423*H423</f>
        <v>0</v>
      </c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R423" s="213" t="s">
        <v>330</v>
      </c>
      <c r="AT423" s="213" t="s">
        <v>387</v>
      </c>
      <c r="AU423" s="213" t="s">
        <v>87</v>
      </c>
      <c r="AY423" s="19" t="s">
        <v>131</v>
      </c>
      <c r="BE423" s="214">
        <f>IF(N423="základní",J423,0)</f>
        <v>0</v>
      </c>
      <c r="BF423" s="214">
        <f>IF(N423="snížená",J423,0)</f>
        <v>0</v>
      </c>
      <c r="BG423" s="214">
        <f>IF(N423="zákl. přenesená",J423,0)</f>
        <v>0</v>
      </c>
      <c r="BH423" s="214">
        <f>IF(N423="sníž. přenesená",J423,0)</f>
        <v>0</v>
      </c>
      <c r="BI423" s="214">
        <f>IF(N423="nulová",J423,0)</f>
        <v>0</v>
      </c>
      <c r="BJ423" s="19" t="s">
        <v>85</v>
      </c>
      <c r="BK423" s="214">
        <f>ROUND(I423*H423,2)</f>
        <v>0</v>
      </c>
      <c r="BL423" s="19" t="s">
        <v>233</v>
      </c>
      <c r="BM423" s="213" t="s">
        <v>604</v>
      </c>
    </row>
    <row r="424" spans="1:51" s="14" customFormat="1" ht="12">
      <c r="A424" s="14"/>
      <c r="B424" s="231"/>
      <c r="C424" s="232"/>
      <c r="D424" s="222" t="s">
        <v>142</v>
      </c>
      <c r="E424" s="232"/>
      <c r="F424" s="234" t="s">
        <v>605</v>
      </c>
      <c r="G424" s="232"/>
      <c r="H424" s="235">
        <v>2.1</v>
      </c>
      <c r="I424" s="236"/>
      <c r="J424" s="232"/>
      <c r="K424" s="232"/>
      <c r="L424" s="237"/>
      <c r="M424" s="238"/>
      <c r="N424" s="239"/>
      <c r="O424" s="239"/>
      <c r="P424" s="239"/>
      <c r="Q424" s="239"/>
      <c r="R424" s="239"/>
      <c r="S424" s="239"/>
      <c r="T424" s="240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1" t="s">
        <v>142</v>
      </c>
      <c r="AU424" s="241" t="s">
        <v>87</v>
      </c>
      <c r="AV424" s="14" t="s">
        <v>87</v>
      </c>
      <c r="AW424" s="14" t="s">
        <v>4</v>
      </c>
      <c r="AX424" s="14" t="s">
        <v>85</v>
      </c>
      <c r="AY424" s="241" t="s">
        <v>131</v>
      </c>
    </row>
    <row r="425" spans="1:65" s="2" customFormat="1" ht="24.15" customHeight="1">
      <c r="A425" s="41"/>
      <c r="B425" s="42"/>
      <c r="C425" s="202" t="s">
        <v>606</v>
      </c>
      <c r="D425" s="202" t="s">
        <v>134</v>
      </c>
      <c r="E425" s="203" t="s">
        <v>607</v>
      </c>
      <c r="F425" s="204" t="s">
        <v>608</v>
      </c>
      <c r="G425" s="205" t="s">
        <v>151</v>
      </c>
      <c r="H425" s="206">
        <v>231.84</v>
      </c>
      <c r="I425" s="207"/>
      <c r="J425" s="208">
        <f>ROUND(I425*H425,2)</f>
        <v>0</v>
      </c>
      <c r="K425" s="204" t="s">
        <v>138</v>
      </c>
      <c r="L425" s="47"/>
      <c r="M425" s="209" t="s">
        <v>41</v>
      </c>
      <c r="N425" s="210" t="s">
        <v>51</v>
      </c>
      <c r="O425" s="87"/>
      <c r="P425" s="211">
        <f>O425*H425</f>
        <v>0</v>
      </c>
      <c r="Q425" s="211">
        <v>0.00024</v>
      </c>
      <c r="R425" s="211">
        <f>Q425*H425</f>
        <v>0.0556416</v>
      </c>
      <c r="S425" s="211">
        <v>0</v>
      </c>
      <c r="T425" s="212">
        <f>S425*H425</f>
        <v>0</v>
      </c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R425" s="213" t="s">
        <v>233</v>
      </c>
      <c r="AT425" s="213" t="s">
        <v>134</v>
      </c>
      <c r="AU425" s="213" t="s">
        <v>87</v>
      </c>
      <c r="AY425" s="19" t="s">
        <v>131</v>
      </c>
      <c r="BE425" s="214">
        <f>IF(N425="základní",J425,0)</f>
        <v>0</v>
      </c>
      <c r="BF425" s="214">
        <f>IF(N425="snížená",J425,0)</f>
        <v>0</v>
      </c>
      <c r="BG425" s="214">
        <f>IF(N425="zákl. přenesená",J425,0)</f>
        <v>0</v>
      </c>
      <c r="BH425" s="214">
        <f>IF(N425="sníž. přenesená",J425,0)</f>
        <v>0</v>
      </c>
      <c r="BI425" s="214">
        <f>IF(N425="nulová",J425,0)</f>
        <v>0</v>
      </c>
      <c r="BJ425" s="19" t="s">
        <v>85</v>
      </c>
      <c r="BK425" s="214">
        <f>ROUND(I425*H425,2)</f>
        <v>0</v>
      </c>
      <c r="BL425" s="19" t="s">
        <v>233</v>
      </c>
      <c r="BM425" s="213" t="s">
        <v>609</v>
      </c>
    </row>
    <row r="426" spans="1:47" s="2" customFormat="1" ht="12">
      <c r="A426" s="41"/>
      <c r="B426" s="42"/>
      <c r="C426" s="43"/>
      <c r="D426" s="215" t="s">
        <v>140</v>
      </c>
      <c r="E426" s="43"/>
      <c r="F426" s="216" t="s">
        <v>610</v>
      </c>
      <c r="G426" s="43"/>
      <c r="H426" s="43"/>
      <c r="I426" s="217"/>
      <c r="J426" s="43"/>
      <c r="K426" s="43"/>
      <c r="L426" s="47"/>
      <c r="M426" s="218"/>
      <c r="N426" s="219"/>
      <c r="O426" s="87"/>
      <c r="P426" s="87"/>
      <c r="Q426" s="87"/>
      <c r="R426" s="87"/>
      <c r="S426" s="87"/>
      <c r="T426" s="88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T426" s="19" t="s">
        <v>140</v>
      </c>
      <c r="AU426" s="19" t="s">
        <v>87</v>
      </c>
    </row>
    <row r="427" spans="1:51" s="13" customFormat="1" ht="12">
      <c r="A427" s="13"/>
      <c r="B427" s="220"/>
      <c r="C427" s="221"/>
      <c r="D427" s="222" t="s">
        <v>142</v>
      </c>
      <c r="E427" s="223" t="s">
        <v>41</v>
      </c>
      <c r="F427" s="224" t="s">
        <v>611</v>
      </c>
      <c r="G427" s="221"/>
      <c r="H427" s="223" t="s">
        <v>41</v>
      </c>
      <c r="I427" s="225"/>
      <c r="J427" s="221"/>
      <c r="K427" s="221"/>
      <c r="L427" s="226"/>
      <c r="M427" s="227"/>
      <c r="N427" s="228"/>
      <c r="O427" s="228"/>
      <c r="P427" s="228"/>
      <c r="Q427" s="228"/>
      <c r="R427" s="228"/>
      <c r="S427" s="228"/>
      <c r="T427" s="229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0" t="s">
        <v>142</v>
      </c>
      <c r="AU427" s="230" t="s">
        <v>87</v>
      </c>
      <c r="AV427" s="13" t="s">
        <v>85</v>
      </c>
      <c r="AW427" s="13" t="s">
        <v>42</v>
      </c>
      <c r="AX427" s="13" t="s">
        <v>80</v>
      </c>
      <c r="AY427" s="230" t="s">
        <v>131</v>
      </c>
    </row>
    <row r="428" spans="1:51" s="14" customFormat="1" ht="12">
      <c r="A428" s="14"/>
      <c r="B428" s="231"/>
      <c r="C428" s="232"/>
      <c r="D428" s="222" t="s">
        <v>142</v>
      </c>
      <c r="E428" s="233" t="s">
        <v>41</v>
      </c>
      <c r="F428" s="234" t="s">
        <v>612</v>
      </c>
      <c r="G428" s="232"/>
      <c r="H428" s="235">
        <v>148.7</v>
      </c>
      <c r="I428" s="236"/>
      <c r="J428" s="232"/>
      <c r="K428" s="232"/>
      <c r="L428" s="237"/>
      <c r="M428" s="238"/>
      <c r="N428" s="239"/>
      <c r="O428" s="239"/>
      <c r="P428" s="239"/>
      <c r="Q428" s="239"/>
      <c r="R428" s="239"/>
      <c r="S428" s="239"/>
      <c r="T428" s="240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1" t="s">
        <v>142</v>
      </c>
      <c r="AU428" s="241" t="s">
        <v>87</v>
      </c>
      <c r="AV428" s="14" t="s">
        <v>87</v>
      </c>
      <c r="AW428" s="14" t="s">
        <v>42</v>
      </c>
      <c r="AX428" s="14" t="s">
        <v>80</v>
      </c>
      <c r="AY428" s="241" t="s">
        <v>131</v>
      </c>
    </row>
    <row r="429" spans="1:51" s="13" customFormat="1" ht="12">
      <c r="A429" s="13"/>
      <c r="B429" s="220"/>
      <c r="C429" s="221"/>
      <c r="D429" s="222" t="s">
        <v>142</v>
      </c>
      <c r="E429" s="223" t="s">
        <v>41</v>
      </c>
      <c r="F429" s="224" t="s">
        <v>613</v>
      </c>
      <c r="G429" s="221"/>
      <c r="H429" s="223" t="s">
        <v>41</v>
      </c>
      <c r="I429" s="225"/>
      <c r="J429" s="221"/>
      <c r="K429" s="221"/>
      <c r="L429" s="226"/>
      <c r="M429" s="227"/>
      <c r="N429" s="228"/>
      <c r="O429" s="228"/>
      <c r="P429" s="228"/>
      <c r="Q429" s="228"/>
      <c r="R429" s="228"/>
      <c r="S429" s="228"/>
      <c r="T429" s="22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0" t="s">
        <v>142</v>
      </c>
      <c r="AU429" s="230" t="s">
        <v>87</v>
      </c>
      <c r="AV429" s="13" t="s">
        <v>85</v>
      </c>
      <c r="AW429" s="13" t="s">
        <v>42</v>
      </c>
      <c r="AX429" s="13" t="s">
        <v>80</v>
      </c>
      <c r="AY429" s="230" t="s">
        <v>131</v>
      </c>
    </row>
    <row r="430" spans="1:51" s="14" customFormat="1" ht="12">
      <c r="A430" s="14"/>
      <c r="B430" s="231"/>
      <c r="C430" s="232"/>
      <c r="D430" s="222" t="s">
        <v>142</v>
      </c>
      <c r="E430" s="233" t="s">
        <v>41</v>
      </c>
      <c r="F430" s="234" t="s">
        <v>214</v>
      </c>
      <c r="G430" s="232"/>
      <c r="H430" s="235">
        <v>13</v>
      </c>
      <c r="I430" s="236"/>
      <c r="J430" s="232"/>
      <c r="K430" s="232"/>
      <c r="L430" s="237"/>
      <c r="M430" s="238"/>
      <c r="N430" s="239"/>
      <c r="O430" s="239"/>
      <c r="P430" s="239"/>
      <c r="Q430" s="239"/>
      <c r="R430" s="239"/>
      <c r="S430" s="239"/>
      <c r="T430" s="24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1" t="s">
        <v>142</v>
      </c>
      <c r="AU430" s="241" t="s">
        <v>87</v>
      </c>
      <c r="AV430" s="14" t="s">
        <v>87</v>
      </c>
      <c r="AW430" s="14" t="s">
        <v>42</v>
      </c>
      <c r="AX430" s="14" t="s">
        <v>80</v>
      </c>
      <c r="AY430" s="241" t="s">
        <v>131</v>
      </c>
    </row>
    <row r="431" spans="1:51" s="13" customFormat="1" ht="12">
      <c r="A431" s="13"/>
      <c r="B431" s="220"/>
      <c r="C431" s="221"/>
      <c r="D431" s="222" t="s">
        <v>142</v>
      </c>
      <c r="E431" s="223" t="s">
        <v>41</v>
      </c>
      <c r="F431" s="224" t="s">
        <v>614</v>
      </c>
      <c r="G431" s="221"/>
      <c r="H431" s="223" t="s">
        <v>41</v>
      </c>
      <c r="I431" s="225"/>
      <c r="J431" s="221"/>
      <c r="K431" s="221"/>
      <c r="L431" s="226"/>
      <c r="M431" s="227"/>
      <c r="N431" s="228"/>
      <c r="O431" s="228"/>
      <c r="P431" s="228"/>
      <c r="Q431" s="228"/>
      <c r="R431" s="228"/>
      <c r="S431" s="228"/>
      <c r="T431" s="229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0" t="s">
        <v>142</v>
      </c>
      <c r="AU431" s="230" t="s">
        <v>87</v>
      </c>
      <c r="AV431" s="13" t="s">
        <v>85</v>
      </c>
      <c r="AW431" s="13" t="s">
        <v>42</v>
      </c>
      <c r="AX431" s="13" t="s">
        <v>80</v>
      </c>
      <c r="AY431" s="230" t="s">
        <v>131</v>
      </c>
    </row>
    <row r="432" spans="1:51" s="14" customFormat="1" ht="12">
      <c r="A432" s="14"/>
      <c r="B432" s="231"/>
      <c r="C432" s="232"/>
      <c r="D432" s="222" t="s">
        <v>142</v>
      </c>
      <c r="E432" s="233" t="s">
        <v>41</v>
      </c>
      <c r="F432" s="234" t="s">
        <v>615</v>
      </c>
      <c r="G432" s="232"/>
      <c r="H432" s="235">
        <v>59.1</v>
      </c>
      <c r="I432" s="236"/>
      <c r="J432" s="232"/>
      <c r="K432" s="232"/>
      <c r="L432" s="237"/>
      <c r="M432" s="238"/>
      <c r="N432" s="239"/>
      <c r="O432" s="239"/>
      <c r="P432" s="239"/>
      <c r="Q432" s="239"/>
      <c r="R432" s="239"/>
      <c r="S432" s="239"/>
      <c r="T432" s="240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1" t="s">
        <v>142</v>
      </c>
      <c r="AU432" s="241" t="s">
        <v>87</v>
      </c>
      <c r="AV432" s="14" t="s">
        <v>87</v>
      </c>
      <c r="AW432" s="14" t="s">
        <v>42</v>
      </c>
      <c r="AX432" s="14" t="s">
        <v>80</v>
      </c>
      <c r="AY432" s="241" t="s">
        <v>131</v>
      </c>
    </row>
    <row r="433" spans="1:51" s="15" customFormat="1" ht="12">
      <c r="A433" s="15"/>
      <c r="B433" s="242"/>
      <c r="C433" s="243"/>
      <c r="D433" s="222" t="s">
        <v>142</v>
      </c>
      <c r="E433" s="244" t="s">
        <v>41</v>
      </c>
      <c r="F433" s="245" t="s">
        <v>146</v>
      </c>
      <c r="G433" s="243"/>
      <c r="H433" s="246">
        <v>220.79999999999998</v>
      </c>
      <c r="I433" s="247"/>
      <c r="J433" s="243"/>
      <c r="K433" s="243"/>
      <c r="L433" s="248"/>
      <c r="M433" s="249"/>
      <c r="N433" s="250"/>
      <c r="O433" s="250"/>
      <c r="P433" s="250"/>
      <c r="Q433" s="250"/>
      <c r="R433" s="250"/>
      <c r="S433" s="250"/>
      <c r="T433" s="251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52" t="s">
        <v>142</v>
      </c>
      <c r="AU433" s="252" t="s">
        <v>87</v>
      </c>
      <c r="AV433" s="15" t="s">
        <v>132</v>
      </c>
      <c r="AW433" s="15" t="s">
        <v>42</v>
      </c>
      <c r="AX433" s="15" t="s">
        <v>85</v>
      </c>
      <c r="AY433" s="252" t="s">
        <v>131</v>
      </c>
    </row>
    <row r="434" spans="1:51" s="14" customFormat="1" ht="12">
      <c r="A434" s="14"/>
      <c r="B434" s="231"/>
      <c r="C434" s="232"/>
      <c r="D434" s="222" t="s">
        <v>142</v>
      </c>
      <c r="E434" s="232"/>
      <c r="F434" s="234" t="s">
        <v>616</v>
      </c>
      <c r="G434" s="232"/>
      <c r="H434" s="235">
        <v>231.84</v>
      </c>
      <c r="I434" s="236"/>
      <c r="J434" s="232"/>
      <c r="K434" s="232"/>
      <c r="L434" s="237"/>
      <c r="M434" s="238"/>
      <c r="N434" s="239"/>
      <c r="O434" s="239"/>
      <c r="P434" s="239"/>
      <c r="Q434" s="239"/>
      <c r="R434" s="239"/>
      <c r="S434" s="239"/>
      <c r="T434" s="24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1" t="s">
        <v>142</v>
      </c>
      <c r="AU434" s="241" t="s">
        <v>87</v>
      </c>
      <c r="AV434" s="14" t="s">
        <v>87</v>
      </c>
      <c r="AW434" s="14" t="s">
        <v>4</v>
      </c>
      <c r="AX434" s="14" t="s">
        <v>85</v>
      </c>
      <c r="AY434" s="241" t="s">
        <v>131</v>
      </c>
    </row>
    <row r="435" spans="1:65" s="2" customFormat="1" ht="16.5" customHeight="1">
      <c r="A435" s="41"/>
      <c r="B435" s="42"/>
      <c r="C435" s="253" t="s">
        <v>617</v>
      </c>
      <c r="D435" s="253" t="s">
        <v>387</v>
      </c>
      <c r="E435" s="254" t="s">
        <v>618</v>
      </c>
      <c r="F435" s="255" t="s">
        <v>619</v>
      </c>
      <c r="G435" s="256" t="s">
        <v>151</v>
      </c>
      <c r="H435" s="257">
        <v>62.055</v>
      </c>
      <c r="I435" s="258"/>
      <c r="J435" s="259">
        <f>ROUND(I435*H435,2)</f>
        <v>0</v>
      </c>
      <c r="K435" s="255" t="s">
        <v>138</v>
      </c>
      <c r="L435" s="260"/>
      <c r="M435" s="261" t="s">
        <v>41</v>
      </c>
      <c r="N435" s="262" t="s">
        <v>51</v>
      </c>
      <c r="O435" s="87"/>
      <c r="P435" s="211">
        <f>O435*H435</f>
        <v>0</v>
      </c>
      <c r="Q435" s="211">
        <v>0.00375</v>
      </c>
      <c r="R435" s="211">
        <f>Q435*H435</f>
        <v>0.23270625</v>
      </c>
      <c r="S435" s="211">
        <v>0</v>
      </c>
      <c r="T435" s="212">
        <f>S435*H435</f>
        <v>0</v>
      </c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R435" s="213" t="s">
        <v>330</v>
      </c>
      <c r="AT435" s="213" t="s">
        <v>387</v>
      </c>
      <c r="AU435" s="213" t="s">
        <v>87</v>
      </c>
      <c r="AY435" s="19" t="s">
        <v>131</v>
      </c>
      <c r="BE435" s="214">
        <f>IF(N435="základní",J435,0)</f>
        <v>0</v>
      </c>
      <c r="BF435" s="214">
        <f>IF(N435="snížená",J435,0)</f>
        <v>0</v>
      </c>
      <c r="BG435" s="214">
        <f>IF(N435="zákl. přenesená",J435,0)</f>
        <v>0</v>
      </c>
      <c r="BH435" s="214">
        <f>IF(N435="sníž. přenesená",J435,0)</f>
        <v>0</v>
      </c>
      <c r="BI435" s="214">
        <f>IF(N435="nulová",J435,0)</f>
        <v>0</v>
      </c>
      <c r="BJ435" s="19" t="s">
        <v>85</v>
      </c>
      <c r="BK435" s="214">
        <f>ROUND(I435*H435,2)</f>
        <v>0</v>
      </c>
      <c r="BL435" s="19" t="s">
        <v>233</v>
      </c>
      <c r="BM435" s="213" t="s">
        <v>620</v>
      </c>
    </row>
    <row r="436" spans="1:51" s="14" customFormat="1" ht="12">
      <c r="A436" s="14"/>
      <c r="B436" s="231"/>
      <c r="C436" s="232"/>
      <c r="D436" s="222" t="s">
        <v>142</v>
      </c>
      <c r="E436" s="232"/>
      <c r="F436" s="234" t="s">
        <v>621</v>
      </c>
      <c r="G436" s="232"/>
      <c r="H436" s="235">
        <v>62.055</v>
      </c>
      <c r="I436" s="236"/>
      <c r="J436" s="232"/>
      <c r="K436" s="232"/>
      <c r="L436" s="237"/>
      <c r="M436" s="238"/>
      <c r="N436" s="239"/>
      <c r="O436" s="239"/>
      <c r="P436" s="239"/>
      <c r="Q436" s="239"/>
      <c r="R436" s="239"/>
      <c r="S436" s="239"/>
      <c r="T436" s="240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1" t="s">
        <v>142</v>
      </c>
      <c r="AU436" s="241" t="s">
        <v>87</v>
      </c>
      <c r="AV436" s="14" t="s">
        <v>87</v>
      </c>
      <c r="AW436" s="14" t="s">
        <v>4</v>
      </c>
      <c r="AX436" s="14" t="s">
        <v>85</v>
      </c>
      <c r="AY436" s="241" t="s">
        <v>131</v>
      </c>
    </row>
    <row r="437" spans="1:65" s="2" customFormat="1" ht="16.5" customHeight="1">
      <c r="A437" s="41"/>
      <c r="B437" s="42"/>
      <c r="C437" s="253" t="s">
        <v>622</v>
      </c>
      <c r="D437" s="253" t="s">
        <v>387</v>
      </c>
      <c r="E437" s="254" t="s">
        <v>597</v>
      </c>
      <c r="F437" s="255" t="s">
        <v>598</v>
      </c>
      <c r="G437" s="256" t="s">
        <v>151</v>
      </c>
      <c r="H437" s="257">
        <v>156.135</v>
      </c>
      <c r="I437" s="258"/>
      <c r="J437" s="259">
        <f>ROUND(I437*H437,2)</f>
        <v>0</v>
      </c>
      <c r="K437" s="255" t="s">
        <v>138</v>
      </c>
      <c r="L437" s="260"/>
      <c r="M437" s="261" t="s">
        <v>41</v>
      </c>
      <c r="N437" s="262" t="s">
        <v>51</v>
      </c>
      <c r="O437" s="87"/>
      <c r="P437" s="211">
        <f>O437*H437</f>
        <v>0</v>
      </c>
      <c r="Q437" s="211">
        <v>0.00386</v>
      </c>
      <c r="R437" s="211">
        <f>Q437*H437</f>
        <v>0.6026811</v>
      </c>
      <c r="S437" s="211">
        <v>0</v>
      </c>
      <c r="T437" s="212">
        <f>S437*H437</f>
        <v>0</v>
      </c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R437" s="213" t="s">
        <v>330</v>
      </c>
      <c r="AT437" s="213" t="s">
        <v>387</v>
      </c>
      <c r="AU437" s="213" t="s">
        <v>87</v>
      </c>
      <c r="AY437" s="19" t="s">
        <v>131</v>
      </c>
      <c r="BE437" s="214">
        <f>IF(N437="základní",J437,0)</f>
        <v>0</v>
      </c>
      <c r="BF437" s="214">
        <f>IF(N437="snížená",J437,0)</f>
        <v>0</v>
      </c>
      <c r="BG437" s="214">
        <f>IF(N437="zákl. přenesená",J437,0)</f>
        <v>0</v>
      </c>
      <c r="BH437" s="214">
        <f>IF(N437="sníž. přenesená",J437,0)</f>
        <v>0</v>
      </c>
      <c r="BI437" s="214">
        <f>IF(N437="nulová",J437,0)</f>
        <v>0</v>
      </c>
      <c r="BJ437" s="19" t="s">
        <v>85</v>
      </c>
      <c r="BK437" s="214">
        <f>ROUND(I437*H437,2)</f>
        <v>0</v>
      </c>
      <c r="BL437" s="19" t="s">
        <v>233</v>
      </c>
      <c r="BM437" s="213" t="s">
        <v>623</v>
      </c>
    </row>
    <row r="438" spans="1:51" s="14" customFormat="1" ht="12">
      <c r="A438" s="14"/>
      <c r="B438" s="231"/>
      <c r="C438" s="232"/>
      <c r="D438" s="222" t="s">
        <v>142</v>
      </c>
      <c r="E438" s="232"/>
      <c r="F438" s="234" t="s">
        <v>624</v>
      </c>
      <c r="G438" s="232"/>
      <c r="H438" s="235">
        <v>156.135</v>
      </c>
      <c r="I438" s="236"/>
      <c r="J438" s="232"/>
      <c r="K438" s="232"/>
      <c r="L438" s="237"/>
      <c r="M438" s="238"/>
      <c r="N438" s="239"/>
      <c r="O438" s="239"/>
      <c r="P438" s="239"/>
      <c r="Q438" s="239"/>
      <c r="R438" s="239"/>
      <c r="S438" s="239"/>
      <c r="T438" s="240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1" t="s">
        <v>142</v>
      </c>
      <c r="AU438" s="241" t="s">
        <v>87</v>
      </c>
      <c r="AV438" s="14" t="s">
        <v>87</v>
      </c>
      <c r="AW438" s="14" t="s">
        <v>4</v>
      </c>
      <c r="AX438" s="14" t="s">
        <v>85</v>
      </c>
      <c r="AY438" s="241" t="s">
        <v>131</v>
      </c>
    </row>
    <row r="439" spans="1:65" s="2" customFormat="1" ht="16.5" customHeight="1">
      <c r="A439" s="41"/>
      <c r="B439" s="42"/>
      <c r="C439" s="253" t="s">
        <v>625</v>
      </c>
      <c r="D439" s="253" t="s">
        <v>387</v>
      </c>
      <c r="E439" s="254" t="s">
        <v>626</v>
      </c>
      <c r="F439" s="255" t="s">
        <v>627</v>
      </c>
      <c r="G439" s="256" t="s">
        <v>151</v>
      </c>
      <c r="H439" s="257">
        <v>13.65</v>
      </c>
      <c r="I439" s="258"/>
      <c r="J439" s="259">
        <f>ROUND(I439*H439,2)</f>
        <v>0</v>
      </c>
      <c r="K439" s="255" t="s">
        <v>138</v>
      </c>
      <c r="L439" s="260"/>
      <c r="M439" s="261" t="s">
        <v>41</v>
      </c>
      <c r="N439" s="262" t="s">
        <v>51</v>
      </c>
      <c r="O439" s="87"/>
      <c r="P439" s="211">
        <f>O439*H439</f>
        <v>0</v>
      </c>
      <c r="Q439" s="211">
        <v>0.0049</v>
      </c>
      <c r="R439" s="211">
        <f>Q439*H439</f>
        <v>0.066885</v>
      </c>
      <c r="S439" s="211">
        <v>0</v>
      </c>
      <c r="T439" s="212">
        <f>S439*H439</f>
        <v>0</v>
      </c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R439" s="213" t="s">
        <v>330</v>
      </c>
      <c r="AT439" s="213" t="s">
        <v>387</v>
      </c>
      <c r="AU439" s="213" t="s">
        <v>87</v>
      </c>
      <c r="AY439" s="19" t="s">
        <v>131</v>
      </c>
      <c r="BE439" s="214">
        <f>IF(N439="základní",J439,0)</f>
        <v>0</v>
      </c>
      <c r="BF439" s="214">
        <f>IF(N439="snížená",J439,0)</f>
        <v>0</v>
      </c>
      <c r="BG439" s="214">
        <f>IF(N439="zákl. přenesená",J439,0)</f>
        <v>0</v>
      </c>
      <c r="BH439" s="214">
        <f>IF(N439="sníž. přenesená",J439,0)</f>
        <v>0</v>
      </c>
      <c r="BI439" s="214">
        <f>IF(N439="nulová",J439,0)</f>
        <v>0</v>
      </c>
      <c r="BJ439" s="19" t="s">
        <v>85</v>
      </c>
      <c r="BK439" s="214">
        <f>ROUND(I439*H439,2)</f>
        <v>0</v>
      </c>
      <c r="BL439" s="19" t="s">
        <v>233</v>
      </c>
      <c r="BM439" s="213" t="s">
        <v>628</v>
      </c>
    </row>
    <row r="440" spans="1:51" s="14" customFormat="1" ht="12">
      <c r="A440" s="14"/>
      <c r="B440" s="231"/>
      <c r="C440" s="232"/>
      <c r="D440" s="222" t="s">
        <v>142</v>
      </c>
      <c r="E440" s="232"/>
      <c r="F440" s="234" t="s">
        <v>629</v>
      </c>
      <c r="G440" s="232"/>
      <c r="H440" s="235">
        <v>13.65</v>
      </c>
      <c r="I440" s="236"/>
      <c r="J440" s="232"/>
      <c r="K440" s="232"/>
      <c r="L440" s="237"/>
      <c r="M440" s="238"/>
      <c r="N440" s="239"/>
      <c r="O440" s="239"/>
      <c r="P440" s="239"/>
      <c r="Q440" s="239"/>
      <c r="R440" s="239"/>
      <c r="S440" s="239"/>
      <c r="T440" s="240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1" t="s">
        <v>142</v>
      </c>
      <c r="AU440" s="241" t="s">
        <v>87</v>
      </c>
      <c r="AV440" s="14" t="s">
        <v>87</v>
      </c>
      <c r="AW440" s="14" t="s">
        <v>4</v>
      </c>
      <c r="AX440" s="14" t="s">
        <v>85</v>
      </c>
      <c r="AY440" s="241" t="s">
        <v>131</v>
      </c>
    </row>
    <row r="441" spans="1:65" s="2" customFormat="1" ht="21.75" customHeight="1">
      <c r="A441" s="41"/>
      <c r="B441" s="42"/>
      <c r="C441" s="202" t="s">
        <v>630</v>
      </c>
      <c r="D441" s="202" t="s">
        <v>134</v>
      </c>
      <c r="E441" s="203" t="s">
        <v>631</v>
      </c>
      <c r="F441" s="204" t="s">
        <v>632</v>
      </c>
      <c r="G441" s="205" t="s">
        <v>217</v>
      </c>
      <c r="H441" s="206">
        <v>6.42</v>
      </c>
      <c r="I441" s="207"/>
      <c r="J441" s="208">
        <f>ROUND(I441*H441,2)</f>
        <v>0</v>
      </c>
      <c r="K441" s="204" t="s">
        <v>138</v>
      </c>
      <c r="L441" s="47"/>
      <c r="M441" s="209" t="s">
        <v>41</v>
      </c>
      <c r="N441" s="210" t="s">
        <v>51</v>
      </c>
      <c r="O441" s="87"/>
      <c r="P441" s="211">
        <f>O441*H441</f>
        <v>0</v>
      </c>
      <c r="Q441" s="211">
        <v>3E-05</v>
      </c>
      <c r="R441" s="211">
        <f>Q441*H441</f>
        <v>0.0001926</v>
      </c>
      <c r="S441" s="211">
        <v>0</v>
      </c>
      <c r="T441" s="212">
        <f>S441*H441</f>
        <v>0</v>
      </c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R441" s="213" t="s">
        <v>233</v>
      </c>
      <c r="AT441" s="213" t="s">
        <v>134</v>
      </c>
      <c r="AU441" s="213" t="s">
        <v>87</v>
      </c>
      <c r="AY441" s="19" t="s">
        <v>131</v>
      </c>
      <c r="BE441" s="214">
        <f>IF(N441="základní",J441,0)</f>
        <v>0</v>
      </c>
      <c r="BF441" s="214">
        <f>IF(N441="snížená",J441,0)</f>
        <v>0</v>
      </c>
      <c r="BG441" s="214">
        <f>IF(N441="zákl. přenesená",J441,0)</f>
        <v>0</v>
      </c>
      <c r="BH441" s="214">
        <f>IF(N441="sníž. přenesená",J441,0)</f>
        <v>0</v>
      </c>
      <c r="BI441" s="214">
        <f>IF(N441="nulová",J441,0)</f>
        <v>0</v>
      </c>
      <c r="BJ441" s="19" t="s">
        <v>85</v>
      </c>
      <c r="BK441" s="214">
        <f>ROUND(I441*H441,2)</f>
        <v>0</v>
      </c>
      <c r="BL441" s="19" t="s">
        <v>233</v>
      </c>
      <c r="BM441" s="213" t="s">
        <v>633</v>
      </c>
    </row>
    <row r="442" spans="1:47" s="2" customFormat="1" ht="12">
      <c r="A442" s="41"/>
      <c r="B442" s="42"/>
      <c r="C442" s="43"/>
      <c r="D442" s="215" t="s">
        <v>140</v>
      </c>
      <c r="E442" s="43"/>
      <c r="F442" s="216" t="s">
        <v>634</v>
      </c>
      <c r="G442" s="43"/>
      <c r="H442" s="43"/>
      <c r="I442" s="217"/>
      <c r="J442" s="43"/>
      <c r="K442" s="43"/>
      <c r="L442" s="47"/>
      <c r="M442" s="218"/>
      <c r="N442" s="219"/>
      <c r="O442" s="87"/>
      <c r="P442" s="87"/>
      <c r="Q442" s="87"/>
      <c r="R442" s="87"/>
      <c r="S442" s="87"/>
      <c r="T442" s="88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T442" s="19" t="s">
        <v>140</v>
      </c>
      <c r="AU442" s="19" t="s">
        <v>87</v>
      </c>
    </row>
    <row r="443" spans="1:51" s="14" customFormat="1" ht="12">
      <c r="A443" s="14"/>
      <c r="B443" s="231"/>
      <c r="C443" s="232"/>
      <c r="D443" s="222" t="s">
        <v>142</v>
      </c>
      <c r="E443" s="233" t="s">
        <v>41</v>
      </c>
      <c r="F443" s="234" t="s">
        <v>635</v>
      </c>
      <c r="G443" s="232"/>
      <c r="H443" s="235">
        <v>6.42</v>
      </c>
      <c r="I443" s="236"/>
      <c r="J443" s="232"/>
      <c r="K443" s="232"/>
      <c r="L443" s="237"/>
      <c r="M443" s="238"/>
      <c r="N443" s="239"/>
      <c r="O443" s="239"/>
      <c r="P443" s="239"/>
      <c r="Q443" s="239"/>
      <c r="R443" s="239"/>
      <c r="S443" s="239"/>
      <c r="T443" s="240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1" t="s">
        <v>142</v>
      </c>
      <c r="AU443" s="241" t="s">
        <v>87</v>
      </c>
      <c r="AV443" s="14" t="s">
        <v>87</v>
      </c>
      <c r="AW443" s="14" t="s">
        <v>42</v>
      </c>
      <c r="AX443" s="14" t="s">
        <v>80</v>
      </c>
      <c r="AY443" s="241" t="s">
        <v>131</v>
      </c>
    </row>
    <row r="444" spans="1:51" s="15" customFormat="1" ht="12">
      <c r="A444" s="15"/>
      <c r="B444" s="242"/>
      <c r="C444" s="243"/>
      <c r="D444" s="222" t="s">
        <v>142</v>
      </c>
      <c r="E444" s="244" t="s">
        <v>41</v>
      </c>
      <c r="F444" s="245" t="s">
        <v>146</v>
      </c>
      <c r="G444" s="243"/>
      <c r="H444" s="246">
        <v>6.42</v>
      </c>
      <c r="I444" s="247"/>
      <c r="J444" s="243"/>
      <c r="K444" s="243"/>
      <c r="L444" s="248"/>
      <c r="M444" s="249"/>
      <c r="N444" s="250"/>
      <c r="O444" s="250"/>
      <c r="P444" s="250"/>
      <c r="Q444" s="250"/>
      <c r="R444" s="250"/>
      <c r="S444" s="250"/>
      <c r="T444" s="251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52" t="s">
        <v>142</v>
      </c>
      <c r="AU444" s="252" t="s">
        <v>87</v>
      </c>
      <c r="AV444" s="15" t="s">
        <v>132</v>
      </c>
      <c r="AW444" s="15" t="s">
        <v>42</v>
      </c>
      <c r="AX444" s="15" t="s">
        <v>85</v>
      </c>
      <c r="AY444" s="252" t="s">
        <v>131</v>
      </c>
    </row>
    <row r="445" spans="1:65" s="2" customFormat="1" ht="16.5" customHeight="1">
      <c r="A445" s="41"/>
      <c r="B445" s="42"/>
      <c r="C445" s="253" t="s">
        <v>636</v>
      </c>
      <c r="D445" s="253" t="s">
        <v>387</v>
      </c>
      <c r="E445" s="254" t="s">
        <v>637</v>
      </c>
      <c r="F445" s="255" t="s">
        <v>638</v>
      </c>
      <c r="G445" s="256" t="s">
        <v>151</v>
      </c>
      <c r="H445" s="257">
        <v>7.062</v>
      </c>
      <c r="I445" s="258"/>
      <c r="J445" s="259">
        <f>ROUND(I445*H445,2)</f>
        <v>0</v>
      </c>
      <c r="K445" s="255" t="s">
        <v>138</v>
      </c>
      <c r="L445" s="260"/>
      <c r="M445" s="261" t="s">
        <v>41</v>
      </c>
      <c r="N445" s="262" t="s">
        <v>51</v>
      </c>
      <c r="O445" s="87"/>
      <c r="P445" s="211">
        <f>O445*H445</f>
        <v>0</v>
      </c>
      <c r="Q445" s="211">
        <v>0.0018</v>
      </c>
      <c r="R445" s="211">
        <f>Q445*H445</f>
        <v>0.0127116</v>
      </c>
      <c r="S445" s="211">
        <v>0</v>
      </c>
      <c r="T445" s="212">
        <f>S445*H445</f>
        <v>0</v>
      </c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R445" s="213" t="s">
        <v>330</v>
      </c>
      <c r="AT445" s="213" t="s">
        <v>387</v>
      </c>
      <c r="AU445" s="213" t="s">
        <v>87</v>
      </c>
      <c r="AY445" s="19" t="s">
        <v>131</v>
      </c>
      <c r="BE445" s="214">
        <f>IF(N445="základní",J445,0)</f>
        <v>0</v>
      </c>
      <c r="BF445" s="214">
        <f>IF(N445="snížená",J445,0)</f>
        <v>0</v>
      </c>
      <c r="BG445" s="214">
        <f>IF(N445="zákl. přenesená",J445,0)</f>
        <v>0</v>
      </c>
      <c r="BH445" s="214">
        <f>IF(N445="sníž. přenesená",J445,0)</f>
        <v>0</v>
      </c>
      <c r="BI445" s="214">
        <f>IF(N445="nulová",J445,0)</f>
        <v>0</v>
      </c>
      <c r="BJ445" s="19" t="s">
        <v>85</v>
      </c>
      <c r="BK445" s="214">
        <f>ROUND(I445*H445,2)</f>
        <v>0</v>
      </c>
      <c r="BL445" s="19" t="s">
        <v>233</v>
      </c>
      <c r="BM445" s="213" t="s">
        <v>639</v>
      </c>
    </row>
    <row r="446" spans="1:51" s="14" customFormat="1" ht="12">
      <c r="A446" s="14"/>
      <c r="B446" s="231"/>
      <c r="C446" s="232"/>
      <c r="D446" s="222" t="s">
        <v>142</v>
      </c>
      <c r="E446" s="232"/>
      <c r="F446" s="234" t="s">
        <v>640</v>
      </c>
      <c r="G446" s="232"/>
      <c r="H446" s="235">
        <v>7.062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1" t="s">
        <v>142</v>
      </c>
      <c r="AU446" s="241" t="s">
        <v>87</v>
      </c>
      <c r="AV446" s="14" t="s">
        <v>87</v>
      </c>
      <c r="AW446" s="14" t="s">
        <v>4</v>
      </c>
      <c r="AX446" s="14" t="s">
        <v>85</v>
      </c>
      <c r="AY446" s="241" t="s">
        <v>131</v>
      </c>
    </row>
    <row r="447" spans="1:65" s="2" customFormat="1" ht="24.15" customHeight="1">
      <c r="A447" s="41"/>
      <c r="B447" s="42"/>
      <c r="C447" s="202" t="s">
        <v>641</v>
      </c>
      <c r="D447" s="202" t="s">
        <v>134</v>
      </c>
      <c r="E447" s="203" t="s">
        <v>642</v>
      </c>
      <c r="F447" s="204" t="s">
        <v>643</v>
      </c>
      <c r="G447" s="205" t="s">
        <v>151</v>
      </c>
      <c r="H447" s="206">
        <v>210</v>
      </c>
      <c r="I447" s="207"/>
      <c r="J447" s="208">
        <f>ROUND(I447*H447,2)</f>
        <v>0</v>
      </c>
      <c r="K447" s="204" t="s">
        <v>138</v>
      </c>
      <c r="L447" s="47"/>
      <c r="M447" s="209" t="s">
        <v>41</v>
      </c>
      <c r="N447" s="210" t="s">
        <v>51</v>
      </c>
      <c r="O447" s="87"/>
      <c r="P447" s="211">
        <f>O447*H447</f>
        <v>0</v>
      </c>
      <c r="Q447" s="211">
        <v>0.00012</v>
      </c>
      <c r="R447" s="211">
        <f>Q447*H447</f>
        <v>0.0252</v>
      </c>
      <c r="S447" s="211">
        <v>0</v>
      </c>
      <c r="T447" s="212">
        <f>S447*H447</f>
        <v>0</v>
      </c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R447" s="213" t="s">
        <v>233</v>
      </c>
      <c r="AT447" s="213" t="s">
        <v>134</v>
      </c>
      <c r="AU447" s="213" t="s">
        <v>87</v>
      </c>
      <c r="AY447" s="19" t="s">
        <v>131</v>
      </c>
      <c r="BE447" s="214">
        <f>IF(N447="základní",J447,0)</f>
        <v>0</v>
      </c>
      <c r="BF447" s="214">
        <f>IF(N447="snížená",J447,0)</f>
        <v>0</v>
      </c>
      <c r="BG447" s="214">
        <f>IF(N447="zákl. přenesená",J447,0)</f>
        <v>0</v>
      </c>
      <c r="BH447" s="214">
        <f>IF(N447="sníž. přenesená",J447,0)</f>
        <v>0</v>
      </c>
      <c r="BI447" s="214">
        <f>IF(N447="nulová",J447,0)</f>
        <v>0</v>
      </c>
      <c r="BJ447" s="19" t="s">
        <v>85</v>
      </c>
      <c r="BK447" s="214">
        <f>ROUND(I447*H447,2)</f>
        <v>0</v>
      </c>
      <c r="BL447" s="19" t="s">
        <v>233</v>
      </c>
      <c r="BM447" s="213" t="s">
        <v>644</v>
      </c>
    </row>
    <row r="448" spans="1:47" s="2" customFormat="1" ht="12">
      <c r="A448" s="41"/>
      <c r="B448" s="42"/>
      <c r="C448" s="43"/>
      <c r="D448" s="215" t="s">
        <v>140</v>
      </c>
      <c r="E448" s="43"/>
      <c r="F448" s="216" t="s">
        <v>645</v>
      </c>
      <c r="G448" s="43"/>
      <c r="H448" s="43"/>
      <c r="I448" s="217"/>
      <c r="J448" s="43"/>
      <c r="K448" s="43"/>
      <c r="L448" s="47"/>
      <c r="M448" s="218"/>
      <c r="N448" s="219"/>
      <c r="O448" s="87"/>
      <c r="P448" s="87"/>
      <c r="Q448" s="87"/>
      <c r="R448" s="87"/>
      <c r="S448" s="87"/>
      <c r="T448" s="88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T448" s="19" t="s">
        <v>140</v>
      </c>
      <c r="AU448" s="19" t="s">
        <v>87</v>
      </c>
    </row>
    <row r="449" spans="1:51" s="13" customFormat="1" ht="12">
      <c r="A449" s="13"/>
      <c r="B449" s="220"/>
      <c r="C449" s="221"/>
      <c r="D449" s="222" t="s">
        <v>142</v>
      </c>
      <c r="E449" s="223" t="s">
        <v>41</v>
      </c>
      <c r="F449" s="224" t="s">
        <v>646</v>
      </c>
      <c r="G449" s="221"/>
      <c r="H449" s="223" t="s">
        <v>41</v>
      </c>
      <c r="I449" s="225"/>
      <c r="J449" s="221"/>
      <c r="K449" s="221"/>
      <c r="L449" s="226"/>
      <c r="M449" s="227"/>
      <c r="N449" s="228"/>
      <c r="O449" s="228"/>
      <c r="P449" s="228"/>
      <c r="Q449" s="228"/>
      <c r="R449" s="228"/>
      <c r="S449" s="228"/>
      <c r="T449" s="22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0" t="s">
        <v>142</v>
      </c>
      <c r="AU449" s="230" t="s">
        <v>87</v>
      </c>
      <c r="AV449" s="13" t="s">
        <v>85</v>
      </c>
      <c r="AW449" s="13" t="s">
        <v>42</v>
      </c>
      <c r="AX449" s="13" t="s">
        <v>80</v>
      </c>
      <c r="AY449" s="230" t="s">
        <v>131</v>
      </c>
    </row>
    <row r="450" spans="1:51" s="13" customFormat="1" ht="12">
      <c r="A450" s="13"/>
      <c r="B450" s="220"/>
      <c r="C450" s="221"/>
      <c r="D450" s="222" t="s">
        <v>142</v>
      </c>
      <c r="E450" s="223" t="s">
        <v>41</v>
      </c>
      <c r="F450" s="224" t="s">
        <v>647</v>
      </c>
      <c r="G450" s="221"/>
      <c r="H450" s="223" t="s">
        <v>41</v>
      </c>
      <c r="I450" s="225"/>
      <c r="J450" s="221"/>
      <c r="K450" s="221"/>
      <c r="L450" s="226"/>
      <c r="M450" s="227"/>
      <c r="N450" s="228"/>
      <c r="O450" s="228"/>
      <c r="P450" s="228"/>
      <c r="Q450" s="228"/>
      <c r="R450" s="228"/>
      <c r="S450" s="228"/>
      <c r="T450" s="22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0" t="s">
        <v>142</v>
      </c>
      <c r="AU450" s="230" t="s">
        <v>87</v>
      </c>
      <c r="AV450" s="13" t="s">
        <v>85</v>
      </c>
      <c r="AW450" s="13" t="s">
        <v>42</v>
      </c>
      <c r="AX450" s="13" t="s">
        <v>80</v>
      </c>
      <c r="AY450" s="230" t="s">
        <v>131</v>
      </c>
    </row>
    <row r="451" spans="1:51" s="14" customFormat="1" ht="12">
      <c r="A451" s="14"/>
      <c r="B451" s="231"/>
      <c r="C451" s="232"/>
      <c r="D451" s="222" t="s">
        <v>142</v>
      </c>
      <c r="E451" s="233" t="s">
        <v>41</v>
      </c>
      <c r="F451" s="234" t="s">
        <v>648</v>
      </c>
      <c r="G451" s="232"/>
      <c r="H451" s="235">
        <v>200</v>
      </c>
      <c r="I451" s="236"/>
      <c r="J451" s="232"/>
      <c r="K451" s="232"/>
      <c r="L451" s="237"/>
      <c r="M451" s="238"/>
      <c r="N451" s="239"/>
      <c r="O451" s="239"/>
      <c r="P451" s="239"/>
      <c r="Q451" s="239"/>
      <c r="R451" s="239"/>
      <c r="S451" s="239"/>
      <c r="T451" s="240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1" t="s">
        <v>142</v>
      </c>
      <c r="AU451" s="241" t="s">
        <v>87</v>
      </c>
      <c r="AV451" s="14" t="s">
        <v>87</v>
      </c>
      <c r="AW451" s="14" t="s">
        <v>42</v>
      </c>
      <c r="AX451" s="14" t="s">
        <v>80</v>
      </c>
      <c r="AY451" s="241" t="s">
        <v>131</v>
      </c>
    </row>
    <row r="452" spans="1:51" s="15" customFormat="1" ht="12">
      <c r="A452" s="15"/>
      <c r="B452" s="242"/>
      <c r="C452" s="243"/>
      <c r="D452" s="222" t="s">
        <v>142</v>
      </c>
      <c r="E452" s="244" t="s">
        <v>41</v>
      </c>
      <c r="F452" s="245" t="s">
        <v>146</v>
      </c>
      <c r="G452" s="243"/>
      <c r="H452" s="246">
        <v>200</v>
      </c>
      <c r="I452" s="247"/>
      <c r="J452" s="243"/>
      <c r="K452" s="243"/>
      <c r="L452" s="248"/>
      <c r="M452" s="249"/>
      <c r="N452" s="250"/>
      <c r="O452" s="250"/>
      <c r="P452" s="250"/>
      <c r="Q452" s="250"/>
      <c r="R452" s="250"/>
      <c r="S452" s="250"/>
      <c r="T452" s="251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52" t="s">
        <v>142</v>
      </c>
      <c r="AU452" s="252" t="s">
        <v>87</v>
      </c>
      <c r="AV452" s="15" t="s">
        <v>132</v>
      </c>
      <c r="AW452" s="15" t="s">
        <v>42</v>
      </c>
      <c r="AX452" s="15" t="s">
        <v>85</v>
      </c>
      <c r="AY452" s="252" t="s">
        <v>131</v>
      </c>
    </row>
    <row r="453" spans="1:51" s="14" customFormat="1" ht="12">
      <c r="A453" s="14"/>
      <c r="B453" s="231"/>
      <c r="C453" s="232"/>
      <c r="D453" s="222" t="s">
        <v>142</v>
      </c>
      <c r="E453" s="232"/>
      <c r="F453" s="234" t="s">
        <v>649</v>
      </c>
      <c r="G453" s="232"/>
      <c r="H453" s="235">
        <v>210</v>
      </c>
      <c r="I453" s="236"/>
      <c r="J453" s="232"/>
      <c r="K453" s="232"/>
      <c r="L453" s="237"/>
      <c r="M453" s="238"/>
      <c r="N453" s="239"/>
      <c r="O453" s="239"/>
      <c r="P453" s="239"/>
      <c r="Q453" s="239"/>
      <c r="R453" s="239"/>
      <c r="S453" s="239"/>
      <c r="T453" s="240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1" t="s">
        <v>142</v>
      </c>
      <c r="AU453" s="241" t="s">
        <v>87</v>
      </c>
      <c r="AV453" s="14" t="s">
        <v>87</v>
      </c>
      <c r="AW453" s="14" t="s">
        <v>4</v>
      </c>
      <c r="AX453" s="14" t="s">
        <v>85</v>
      </c>
      <c r="AY453" s="241" t="s">
        <v>131</v>
      </c>
    </row>
    <row r="454" spans="1:65" s="2" customFormat="1" ht="16.5" customHeight="1">
      <c r="A454" s="41"/>
      <c r="B454" s="42"/>
      <c r="C454" s="253" t="s">
        <v>650</v>
      </c>
      <c r="D454" s="253" t="s">
        <v>387</v>
      </c>
      <c r="E454" s="254" t="s">
        <v>651</v>
      </c>
      <c r="F454" s="255" t="s">
        <v>652</v>
      </c>
      <c r="G454" s="256" t="s">
        <v>195</v>
      </c>
      <c r="H454" s="257">
        <v>2.525</v>
      </c>
      <c r="I454" s="258"/>
      <c r="J454" s="259">
        <f>ROUND(I454*H454,2)</f>
        <v>0</v>
      </c>
      <c r="K454" s="255" t="s">
        <v>138</v>
      </c>
      <c r="L454" s="260"/>
      <c r="M454" s="261" t="s">
        <v>41</v>
      </c>
      <c r="N454" s="262" t="s">
        <v>51</v>
      </c>
      <c r="O454" s="87"/>
      <c r="P454" s="211">
        <f>O454*H454</f>
        <v>0</v>
      </c>
      <c r="Q454" s="211">
        <v>0.02</v>
      </c>
      <c r="R454" s="211">
        <f>Q454*H454</f>
        <v>0.050499999999999996</v>
      </c>
      <c r="S454" s="211">
        <v>0</v>
      </c>
      <c r="T454" s="212">
        <f>S454*H454</f>
        <v>0</v>
      </c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R454" s="213" t="s">
        <v>330</v>
      </c>
      <c r="AT454" s="213" t="s">
        <v>387</v>
      </c>
      <c r="AU454" s="213" t="s">
        <v>87</v>
      </c>
      <c r="AY454" s="19" t="s">
        <v>131</v>
      </c>
      <c r="BE454" s="214">
        <f>IF(N454="základní",J454,0)</f>
        <v>0</v>
      </c>
      <c r="BF454" s="214">
        <f>IF(N454="snížená",J454,0)</f>
        <v>0</v>
      </c>
      <c r="BG454" s="214">
        <f>IF(N454="zákl. přenesená",J454,0)</f>
        <v>0</v>
      </c>
      <c r="BH454" s="214">
        <f>IF(N454="sníž. přenesená",J454,0)</f>
        <v>0</v>
      </c>
      <c r="BI454" s="214">
        <f>IF(N454="nulová",J454,0)</f>
        <v>0</v>
      </c>
      <c r="BJ454" s="19" t="s">
        <v>85</v>
      </c>
      <c r="BK454" s="214">
        <f>ROUND(I454*H454,2)</f>
        <v>0</v>
      </c>
      <c r="BL454" s="19" t="s">
        <v>233</v>
      </c>
      <c r="BM454" s="213" t="s">
        <v>653</v>
      </c>
    </row>
    <row r="455" spans="1:51" s="13" customFormat="1" ht="12">
      <c r="A455" s="13"/>
      <c r="B455" s="220"/>
      <c r="C455" s="221"/>
      <c r="D455" s="222" t="s">
        <v>142</v>
      </c>
      <c r="E455" s="223" t="s">
        <v>41</v>
      </c>
      <c r="F455" s="224" t="s">
        <v>654</v>
      </c>
      <c r="G455" s="221"/>
      <c r="H455" s="223" t="s">
        <v>41</v>
      </c>
      <c r="I455" s="225"/>
      <c r="J455" s="221"/>
      <c r="K455" s="221"/>
      <c r="L455" s="226"/>
      <c r="M455" s="227"/>
      <c r="N455" s="228"/>
      <c r="O455" s="228"/>
      <c r="P455" s="228"/>
      <c r="Q455" s="228"/>
      <c r="R455" s="228"/>
      <c r="S455" s="228"/>
      <c r="T455" s="22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0" t="s">
        <v>142</v>
      </c>
      <c r="AU455" s="230" t="s">
        <v>87</v>
      </c>
      <c r="AV455" s="13" t="s">
        <v>85</v>
      </c>
      <c r="AW455" s="13" t="s">
        <v>42</v>
      </c>
      <c r="AX455" s="13" t="s">
        <v>80</v>
      </c>
      <c r="AY455" s="230" t="s">
        <v>131</v>
      </c>
    </row>
    <row r="456" spans="1:51" s="14" customFormat="1" ht="12">
      <c r="A456" s="14"/>
      <c r="B456" s="231"/>
      <c r="C456" s="232"/>
      <c r="D456" s="222" t="s">
        <v>142</v>
      </c>
      <c r="E456" s="233" t="s">
        <v>41</v>
      </c>
      <c r="F456" s="234" t="s">
        <v>655</v>
      </c>
      <c r="G456" s="232"/>
      <c r="H456" s="235">
        <v>0.247</v>
      </c>
      <c r="I456" s="236"/>
      <c r="J456" s="232"/>
      <c r="K456" s="232"/>
      <c r="L456" s="237"/>
      <c r="M456" s="238"/>
      <c r="N456" s="239"/>
      <c r="O456" s="239"/>
      <c r="P456" s="239"/>
      <c r="Q456" s="239"/>
      <c r="R456" s="239"/>
      <c r="S456" s="239"/>
      <c r="T456" s="240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1" t="s">
        <v>142</v>
      </c>
      <c r="AU456" s="241" t="s">
        <v>87</v>
      </c>
      <c r="AV456" s="14" t="s">
        <v>87</v>
      </c>
      <c r="AW456" s="14" t="s">
        <v>42</v>
      </c>
      <c r="AX456" s="14" t="s">
        <v>80</v>
      </c>
      <c r="AY456" s="241" t="s">
        <v>131</v>
      </c>
    </row>
    <row r="457" spans="1:51" s="13" customFormat="1" ht="12">
      <c r="A457" s="13"/>
      <c r="B457" s="220"/>
      <c r="C457" s="221"/>
      <c r="D457" s="222" t="s">
        <v>142</v>
      </c>
      <c r="E457" s="223" t="s">
        <v>41</v>
      </c>
      <c r="F457" s="224" t="s">
        <v>656</v>
      </c>
      <c r="G457" s="221"/>
      <c r="H457" s="223" t="s">
        <v>41</v>
      </c>
      <c r="I457" s="225"/>
      <c r="J457" s="221"/>
      <c r="K457" s="221"/>
      <c r="L457" s="226"/>
      <c r="M457" s="227"/>
      <c r="N457" s="228"/>
      <c r="O457" s="228"/>
      <c r="P457" s="228"/>
      <c r="Q457" s="228"/>
      <c r="R457" s="228"/>
      <c r="S457" s="228"/>
      <c r="T457" s="229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0" t="s">
        <v>142</v>
      </c>
      <c r="AU457" s="230" t="s">
        <v>87</v>
      </c>
      <c r="AV457" s="13" t="s">
        <v>85</v>
      </c>
      <c r="AW457" s="13" t="s">
        <v>42</v>
      </c>
      <c r="AX457" s="13" t="s">
        <v>80</v>
      </c>
      <c r="AY457" s="230" t="s">
        <v>131</v>
      </c>
    </row>
    <row r="458" spans="1:51" s="14" customFormat="1" ht="12">
      <c r="A458" s="14"/>
      <c r="B458" s="231"/>
      <c r="C458" s="232"/>
      <c r="D458" s="222" t="s">
        <v>142</v>
      </c>
      <c r="E458" s="233" t="s">
        <v>41</v>
      </c>
      <c r="F458" s="234" t="s">
        <v>657</v>
      </c>
      <c r="G458" s="232"/>
      <c r="H458" s="235">
        <v>0.513</v>
      </c>
      <c r="I458" s="236"/>
      <c r="J458" s="232"/>
      <c r="K458" s="232"/>
      <c r="L458" s="237"/>
      <c r="M458" s="238"/>
      <c r="N458" s="239"/>
      <c r="O458" s="239"/>
      <c r="P458" s="239"/>
      <c r="Q458" s="239"/>
      <c r="R458" s="239"/>
      <c r="S458" s="239"/>
      <c r="T458" s="240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1" t="s">
        <v>142</v>
      </c>
      <c r="AU458" s="241" t="s">
        <v>87</v>
      </c>
      <c r="AV458" s="14" t="s">
        <v>87</v>
      </c>
      <c r="AW458" s="14" t="s">
        <v>42</v>
      </c>
      <c r="AX458" s="14" t="s">
        <v>80</v>
      </c>
      <c r="AY458" s="241" t="s">
        <v>131</v>
      </c>
    </row>
    <row r="459" spans="1:51" s="13" customFormat="1" ht="12">
      <c r="A459" s="13"/>
      <c r="B459" s="220"/>
      <c r="C459" s="221"/>
      <c r="D459" s="222" t="s">
        <v>142</v>
      </c>
      <c r="E459" s="223" t="s">
        <v>41</v>
      </c>
      <c r="F459" s="224" t="s">
        <v>658</v>
      </c>
      <c r="G459" s="221"/>
      <c r="H459" s="223" t="s">
        <v>41</v>
      </c>
      <c r="I459" s="225"/>
      <c r="J459" s="221"/>
      <c r="K459" s="221"/>
      <c r="L459" s="226"/>
      <c r="M459" s="227"/>
      <c r="N459" s="228"/>
      <c r="O459" s="228"/>
      <c r="P459" s="228"/>
      <c r="Q459" s="228"/>
      <c r="R459" s="228"/>
      <c r="S459" s="228"/>
      <c r="T459" s="229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0" t="s">
        <v>142</v>
      </c>
      <c r="AU459" s="230" t="s">
        <v>87</v>
      </c>
      <c r="AV459" s="13" t="s">
        <v>85</v>
      </c>
      <c r="AW459" s="13" t="s">
        <v>42</v>
      </c>
      <c r="AX459" s="13" t="s">
        <v>80</v>
      </c>
      <c r="AY459" s="230" t="s">
        <v>131</v>
      </c>
    </row>
    <row r="460" spans="1:51" s="14" customFormat="1" ht="12">
      <c r="A460" s="14"/>
      <c r="B460" s="231"/>
      <c r="C460" s="232"/>
      <c r="D460" s="222" t="s">
        <v>142</v>
      </c>
      <c r="E460" s="233" t="s">
        <v>41</v>
      </c>
      <c r="F460" s="234" t="s">
        <v>659</v>
      </c>
      <c r="G460" s="232"/>
      <c r="H460" s="235">
        <v>0.65</v>
      </c>
      <c r="I460" s="236"/>
      <c r="J460" s="232"/>
      <c r="K460" s="232"/>
      <c r="L460" s="237"/>
      <c r="M460" s="238"/>
      <c r="N460" s="239"/>
      <c r="O460" s="239"/>
      <c r="P460" s="239"/>
      <c r="Q460" s="239"/>
      <c r="R460" s="239"/>
      <c r="S460" s="239"/>
      <c r="T460" s="240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1" t="s">
        <v>142</v>
      </c>
      <c r="AU460" s="241" t="s">
        <v>87</v>
      </c>
      <c r="AV460" s="14" t="s">
        <v>87</v>
      </c>
      <c r="AW460" s="14" t="s">
        <v>42</v>
      </c>
      <c r="AX460" s="14" t="s">
        <v>80</v>
      </c>
      <c r="AY460" s="241" t="s">
        <v>131</v>
      </c>
    </row>
    <row r="461" spans="1:51" s="13" customFormat="1" ht="12">
      <c r="A461" s="13"/>
      <c r="B461" s="220"/>
      <c r="C461" s="221"/>
      <c r="D461" s="222" t="s">
        <v>142</v>
      </c>
      <c r="E461" s="223" t="s">
        <v>41</v>
      </c>
      <c r="F461" s="224" t="s">
        <v>660</v>
      </c>
      <c r="G461" s="221"/>
      <c r="H461" s="223" t="s">
        <v>41</v>
      </c>
      <c r="I461" s="225"/>
      <c r="J461" s="221"/>
      <c r="K461" s="221"/>
      <c r="L461" s="226"/>
      <c r="M461" s="227"/>
      <c r="N461" s="228"/>
      <c r="O461" s="228"/>
      <c r="P461" s="228"/>
      <c r="Q461" s="228"/>
      <c r="R461" s="228"/>
      <c r="S461" s="228"/>
      <c r="T461" s="229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0" t="s">
        <v>142</v>
      </c>
      <c r="AU461" s="230" t="s">
        <v>87</v>
      </c>
      <c r="AV461" s="13" t="s">
        <v>85</v>
      </c>
      <c r="AW461" s="13" t="s">
        <v>42</v>
      </c>
      <c r="AX461" s="13" t="s">
        <v>80</v>
      </c>
      <c r="AY461" s="230" t="s">
        <v>131</v>
      </c>
    </row>
    <row r="462" spans="1:51" s="14" customFormat="1" ht="12">
      <c r="A462" s="14"/>
      <c r="B462" s="231"/>
      <c r="C462" s="232"/>
      <c r="D462" s="222" t="s">
        <v>142</v>
      </c>
      <c r="E462" s="233" t="s">
        <v>41</v>
      </c>
      <c r="F462" s="234" t="s">
        <v>661</v>
      </c>
      <c r="G462" s="232"/>
      <c r="H462" s="235">
        <v>0.477</v>
      </c>
      <c r="I462" s="236"/>
      <c r="J462" s="232"/>
      <c r="K462" s="232"/>
      <c r="L462" s="237"/>
      <c r="M462" s="238"/>
      <c r="N462" s="239"/>
      <c r="O462" s="239"/>
      <c r="P462" s="239"/>
      <c r="Q462" s="239"/>
      <c r="R462" s="239"/>
      <c r="S462" s="239"/>
      <c r="T462" s="240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1" t="s">
        <v>142</v>
      </c>
      <c r="AU462" s="241" t="s">
        <v>87</v>
      </c>
      <c r="AV462" s="14" t="s">
        <v>87</v>
      </c>
      <c r="AW462" s="14" t="s">
        <v>42</v>
      </c>
      <c r="AX462" s="14" t="s">
        <v>80</v>
      </c>
      <c r="AY462" s="241" t="s">
        <v>131</v>
      </c>
    </row>
    <row r="463" spans="1:51" s="13" customFormat="1" ht="12">
      <c r="A463" s="13"/>
      <c r="B463" s="220"/>
      <c r="C463" s="221"/>
      <c r="D463" s="222" t="s">
        <v>142</v>
      </c>
      <c r="E463" s="223" t="s">
        <v>41</v>
      </c>
      <c r="F463" s="224" t="s">
        <v>662</v>
      </c>
      <c r="G463" s="221"/>
      <c r="H463" s="223" t="s">
        <v>41</v>
      </c>
      <c r="I463" s="225"/>
      <c r="J463" s="221"/>
      <c r="K463" s="221"/>
      <c r="L463" s="226"/>
      <c r="M463" s="227"/>
      <c r="N463" s="228"/>
      <c r="O463" s="228"/>
      <c r="P463" s="228"/>
      <c r="Q463" s="228"/>
      <c r="R463" s="228"/>
      <c r="S463" s="228"/>
      <c r="T463" s="229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0" t="s">
        <v>142</v>
      </c>
      <c r="AU463" s="230" t="s">
        <v>87</v>
      </c>
      <c r="AV463" s="13" t="s">
        <v>85</v>
      </c>
      <c r="AW463" s="13" t="s">
        <v>42</v>
      </c>
      <c r="AX463" s="13" t="s">
        <v>80</v>
      </c>
      <c r="AY463" s="230" t="s">
        <v>131</v>
      </c>
    </row>
    <row r="464" spans="1:51" s="14" customFormat="1" ht="12">
      <c r="A464" s="14"/>
      <c r="B464" s="231"/>
      <c r="C464" s="232"/>
      <c r="D464" s="222" t="s">
        <v>142</v>
      </c>
      <c r="E464" s="233" t="s">
        <v>41</v>
      </c>
      <c r="F464" s="234" t="s">
        <v>663</v>
      </c>
      <c r="G464" s="232"/>
      <c r="H464" s="235">
        <v>0.518</v>
      </c>
      <c r="I464" s="236"/>
      <c r="J464" s="232"/>
      <c r="K464" s="232"/>
      <c r="L464" s="237"/>
      <c r="M464" s="238"/>
      <c r="N464" s="239"/>
      <c r="O464" s="239"/>
      <c r="P464" s="239"/>
      <c r="Q464" s="239"/>
      <c r="R464" s="239"/>
      <c r="S464" s="239"/>
      <c r="T464" s="240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1" t="s">
        <v>142</v>
      </c>
      <c r="AU464" s="241" t="s">
        <v>87</v>
      </c>
      <c r="AV464" s="14" t="s">
        <v>87</v>
      </c>
      <c r="AW464" s="14" t="s">
        <v>42</v>
      </c>
      <c r="AX464" s="14" t="s">
        <v>80</v>
      </c>
      <c r="AY464" s="241" t="s">
        <v>131</v>
      </c>
    </row>
    <row r="465" spans="1:51" s="15" customFormat="1" ht="12">
      <c r="A465" s="15"/>
      <c r="B465" s="242"/>
      <c r="C465" s="243"/>
      <c r="D465" s="222" t="s">
        <v>142</v>
      </c>
      <c r="E465" s="244" t="s">
        <v>41</v>
      </c>
      <c r="F465" s="245" t="s">
        <v>146</v>
      </c>
      <c r="G465" s="243"/>
      <c r="H465" s="246">
        <v>2.4050000000000002</v>
      </c>
      <c r="I465" s="247"/>
      <c r="J465" s="243"/>
      <c r="K465" s="243"/>
      <c r="L465" s="248"/>
      <c r="M465" s="249"/>
      <c r="N465" s="250"/>
      <c r="O465" s="250"/>
      <c r="P465" s="250"/>
      <c r="Q465" s="250"/>
      <c r="R465" s="250"/>
      <c r="S465" s="250"/>
      <c r="T465" s="251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52" t="s">
        <v>142</v>
      </c>
      <c r="AU465" s="252" t="s">
        <v>87</v>
      </c>
      <c r="AV465" s="15" t="s">
        <v>132</v>
      </c>
      <c r="AW465" s="15" t="s">
        <v>42</v>
      </c>
      <c r="AX465" s="15" t="s">
        <v>85</v>
      </c>
      <c r="AY465" s="252" t="s">
        <v>131</v>
      </c>
    </row>
    <row r="466" spans="1:51" s="14" customFormat="1" ht="12">
      <c r="A466" s="14"/>
      <c r="B466" s="231"/>
      <c r="C466" s="232"/>
      <c r="D466" s="222" t="s">
        <v>142</v>
      </c>
      <c r="E466" s="232"/>
      <c r="F466" s="234" t="s">
        <v>664</v>
      </c>
      <c r="G466" s="232"/>
      <c r="H466" s="235">
        <v>2.525</v>
      </c>
      <c r="I466" s="236"/>
      <c r="J466" s="232"/>
      <c r="K466" s="232"/>
      <c r="L466" s="237"/>
      <c r="M466" s="238"/>
      <c r="N466" s="239"/>
      <c r="O466" s="239"/>
      <c r="P466" s="239"/>
      <c r="Q466" s="239"/>
      <c r="R466" s="239"/>
      <c r="S466" s="239"/>
      <c r="T466" s="240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1" t="s">
        <v>142</v>
      </c>
      <c r="AU466" s="241" t="s">
        <v>87</v>
      </c>
      <c r="AV466" s="14" t="s">
        <v>87</v>
      </c>
      <c r="AW466" s="14" t="s">
        <v>4</v>
      </c>
      <c r="AX466" s="14" t="s">
        <v>85</v>
      </c>
      <c r="AY466" s="241" t="s">
        <v>131</v>
      </c>
    </row>
    <row r="467" spans="1:65" s="2" customFormat="1" ht="24.15" customHeight="1">
      <c r="A467" s="41"/>
      <c r="B467" s="42"/>
      <c r="C467" s="202" t="s">
        <v>665</v>
      </c>
      <c r="D467" s="202" t="s">
        <v>134</v>
      </c>
      <c r="E467" s="203" t="s">
        <v>666</v>
      </c>
      <c r="F467" s="204" t="s">
        <v>667</v>
      </c>
      <c r="G467" s="205" t="s">
        <v>151</v>
      </c>
      <c r="H467" s="206">
        <v>113.4</v>
      </c>
      <c r="I467" s="207"/>
      <c r="J467" s="208">
        <f>ROUND(I467*H467,2)</f>
        <v>0</v>
      </c>
      <c r="K467" s="204" t="s">
        <v>138</v>
      </c>
      <c r="L467" s="47"/>
      <c r="M467" s="209" t="s">
        <v>41</v>
      </c>
      <c r="N467" s="210" t="s">
        <v>51</v>
      </c>
      <c r="O467" s="87"/>
      <c r="P467" s="211">
        <f>O467*H467</f>
        <v>0</v>
      </c>
      <c r="Q467" s="211">
        <v>0</v>
      </c>
      <c r="R467" s="211">
        <f>Q467*H467</f>
        <v>0</v>
      </c>
      <c r="S467" s="211">
        <v>0.072</v>
      </c>
      <c r="T467" s="212">
        <f>S467*H467</f>
        <v>8.1648</v>
      </c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R467" s="213" t="s">
        <v>233</v>
      </c>
      <c r="AT467" s="213" t="s">
        <v>134</v>
      </c>
      <c r="AU467" s="213" t="s">
        <v>87</v>
      </c>
      <c r="AY467" s="19" t="s">
        <v>131</v>
      </c>
      <c r="BE467" s="214">
        <f>IF(N467="základní",J467,0)</f>
        <v>0</v>
      </c>
      <c r="BF467" s="214">
        <f>IF(N467="snížená",J467,0)</f>
        <v>0</v>
      </c>
      <c r="BG467" s="214">
        <f>IF(N467="zákl. přenesená",J467,0)</f>
        <v>0</v>
      </c>
      <c r="BH467" s="214">
        <f>IF(N467="sníž. přenesená",J467,0)</f>
        <v>0</v>
      </c>
      <c r="BI467" s="214">
        <f>IF(N467="nulová",J467,0)</f>
        <v>0</v>
      </c>
      <c r="BJ467" s="19" t="s">
        <v>85</v>
      </c>
      <c r="BK467" s="214">
        <f>ROUND(I467*H467,2)</f>
        <v>0</v>
      </c>
      <c r="BL467" s="19" t="s">
        <v>233</v>
      </c>
      <c r="BM467" s="213" t="s">
        <v>668</v>
      </c>
    </row>
    <row r="468" spans="1:47" s="2" customFormat="1" ht="12">
      <c r="A468" s="41"/>
      <c r="B468" s="42"/>
      <c r="C468" s="43"/>
      <c r="D468" s="215" t="s">
        <v>140</v>
      </c>
      <c r="E468" s="43"/>
      <c r="F468" s="216" t="s">
        <v>669</v>
      </c>
      <c r="G468" s="43"/>
      <c r="H468" s="43"/>
      <c r="I468" s="217"/>
      <c r="J468" s="43"/>
      <c r="K468" s="43"/>
      <c r="L468" s="47"/>
      <c r="M468" s="218"/>
      <c r="N468" s="219"/>
      <c r="O468" s="87"/>
      <c r="P468" s="87"/>
      <c r="Q468" s="87"/>
      <c r="R468" s="87"/>
      <c r="S468" s="87"/>
      <c r="T468" s="88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T468" s="19" t="s">
        <v>140</v>
      </c>
      <c r="AU468" s="19" t="s">
        <v>87</v>
      </c>
    </row>
    <row r="469" spans="1:51" s="13" customFormat="1" ht="12">
      <c r="A469" s="13"/>
      <c r="B469" s="220"/>
      <c r="C469" s="221"/>
      <c r="D469" s="222" t="s">
        <v>142</v>
      </c>
      <c r="E469" s="223" t="s">
        <v>41</v>
      </c>
      <c r="F469" s="224" t="s">
        <v>670</v>
      </c>
      <c r="G469" s="221"/>
      <c r="H469" s="223" t="s">
        <v>41</v>
      </c>
      <c r="I469" s="225"/>
      <c r="J469" s="221"/>
      <c r="K469" s="221"/>
      <c r="L469" s="226"/>
      <c r="M469" s="227"/>
      <c r="N469" s="228"/>
      <c r="O469" s="228"/>
      <c r="P469" s="228"/>
      <c r="Q469" s="228"/>
      <c r="R469" s="228"/>
      <c r="S469" s="228"/>
      <c r="T469" s="22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0" t="s">
        <v>142</v>
      </c>
      <c r="AU469" s="230" t="s">
        <v>87</v>
      </c>
      <c r="AV469" s="13" t="s">
        <v>85</v>
      </c>
      <c r="AW469" s="13" t="s">
        <v>42</v>
      </c>
      <c r="AX469" s="13" t="s">
        <v>80</v>
      </c>
      <c r="AY469" s="230" t="s">
        <v>131</v>
      </c>
    </row>
    <row r="470" spans="1:51" s="14" customFormat="1" ht="12">
      <c r="A470" s="14"/>
      <c r="B470" s="231"/>
      <c r="C470" s="232"/>
      <c r="D470" s="222" t="s">
        <v>142</v>
      </c>
      <c r="E470" s="233" t="s">
        <v>41</v>
      </c>
      <c r="F470" s="234" t="s">
        <v>671</v>
      </c>
      <c r="G470" s="232"/>
      <c r="H470" s="235">
        <v>113.4</v>
      </c>
      <c r="I470" s="236"/>
      <c r="J470" s="232"/>
      <c r="K470" s="232"/>
      <c r="L470" s="237"/>
      <c r="M470" s="238"/>
      <c r="N470" s="239"/>
      <c r="O470" s="239"/>
      <c r="P470" s="239"/>
      <c r="Q470" s="239"/>
      <c r="R470" s="239"/>
      <c r="S470" s="239"/>
      <c r="T470" s="240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1" t="s">
        <v>142</v>
      </c>
      <c r="AU470" s="241" t="s">
        <v>87</v>
      </c>
      <c r="AV470" s="14" t="s">
        <v>87</v>
      </c>
      <c r="AW470" s="14" t="s">
        <v>42</v>
      </c>
      <c r="AX470" s="14" t="s">
        <v>80</v>
      </c>
      <c r="AY470" s="241" t="s">
        <v>131</v>
      </c>
    </row>
    <row r="471" spans="1:51" s="15" customFormat="1" ht="12">
      <c r="A471" s="15"/>
      <c r="B471" s="242"/>
      <c r="C471" s="243"/>
      <c r="D471" s="222" t="s">
        <v>142</v>
      </c>
      <c r="E471" s="244" t="s">
        <v>41</v>
      </c>
      <c r="F471" s="245" t="s">
        <v>146</v>
      </c>
      <c r="G471" s="243"/>
      <c r="H471" s="246">
        <v>113.4</v>
      </c>
      <c r="I471" s="247"/>
      <c r="J471" s="243"/>
      <c r="K471" s="243"/>
      <c r="L471" s="248"/>
      <c r="M471" s="249"/>
      <c r="N471" s="250"/>
      <c r="O471" s="250"/>
      <c r="P471" s="250"/>
      <c r="Q471" s="250"/>
      <c r="R471" s="250"/>
      <c r="S471" s="250"/>
      <c r="T471" s="251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52" t="s">
        <v>142</v>
      </c>
      <c r="AU471" s="252" t="s">
        <v>87</v>
      </c>
      <c r="AV471" s="15" t="s">
        <v>132</v>
      </c>
      <c r="AW471" s="15" t="s">
        <v>42</v>
      </c>
      <c r="AX471" s="15" t="s">
        <v>85</v>
      </c>
      <c r="AY471" s="252" t="s">
        <v>131</v>
      </c>
    </row>
    <row r="472" spans="1:65" s="2" customFormat="1" ht="24.15" customHeight="1">
      <c r="A472" s="41"/>
      <c r="B472" s="42"/>
      <c r="C472" s="202" t="s">
        <v>672</v>
      </c>
      <c r="D472" s="202" t="s">
        <v>134</v>
      </c>
      <c r="E472" s="203" t="s">
        <v>673</v>
      </c>
      <c r="F472" s="204" t="s">
        <v>674</v>
      </c>
      <c r="G472" s="205" t="s">
        <v>137</v>
      </c>
      <c r="H472" s="206">
        <v>7</v>
      </c>
      <c r="I472" s="207"/>
      <c r="J472" s="208">
        <f>ROUND(I472*H472,2)</f>
        <v>0</v>
      </c>
      <c r="K472" s="204" t="s">
        <v>138</v>
      </c>
      <c r="L472" s="47"/>
      <c r="M472" s="209" t="s">
        <v>41</v>
      </c>
      <c r="N472" s="210" t="s">
        <v>51</v>
      </c>
      <c r="O472" s="87"/>
      <c r="P472" s="211">
        <f>O472*H472</f>
        <v>0</v>
      </c>
      <c r="Q472" s="211">
        <v>0</v>
      </c>
      <c r="R472" s="211">
        <f>Q472*H472</f>
        <v>0</v>
      </c>
      <c r="S472" s="211">
        <v>0.003</v>
      </c>
      <c r="T472" s="212">
        <f>S472*H472</f>
        <v>0.021</v>
      </c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R472" s="213" t="s">
        <v>233</v>
      </c>
      <c r="AT472" s="213" t="s">
        <v>134</v>
      </c>
      <c r="AU472" s="213" t="s">
        <v>87</v>
      </c>
      <c r="AY472" s="19" t="s">
        <v>131</v>
      </c>
      <c r="BE472" s="214">
        <f>IF(N472="základní",J472,0)</f>
        <v>0</v>
      </c>
      <c r="BF472" s="214">
        <f>IF(N472="snížená",J472,0)</f>
        <v>0</v>
      </c>
      <c r="BG472" s="214">
        <f>IF(N472="zákl. přenesená",J472,0)</f>
        <v>0</v>
      </c>
      <c r="BH472" s="214">
        <f>IF(N472="sníž. přenesená",J472,0)</f>
        <v>0</v>
      </c>
      <c r="BI472" s="214">
        <f>IF(N472="nulová",J472,0)</f>
        <v>0</v>
      </c>
      <c r="BJ472" s="19" t="s">
        <v>85</v>
      </c>
      <c r="BK472" s="214">
        <f>ROUND(I472*H472,2)</f>
        <v>0</v>
      </c>
      <c r="BL472" s="19" t="s">
        <v>233</v>
      </c>
      <c r="BM472" s="213" t="s">
        <v>675</v>
      </c>
    </row>
    <row r="473" spans="1:47" s="2" customFormat="1" ht="12">
      <c r="A473" s="41"/>
      <c r="B473" s="42"/>
      <c r="C473" s="43"/>
      <c r="D473" s="215" t="s">
        <v>140</v>
      </c>
      <c r="E473" s="43"/>
      <c r="F473" s="216" t="s">
        <v>676</v>
      </c>
      <c r="G473" s="43"/>
      <c r="H473" s="43"/>
      <c r="I473" s="217"/>
      <c r="J473" s="43"/>
      <c r="K473" s="43"/>
      <c r="L473" s="47"/>
      <c r="M473" s="218"/>
      <c r="N473" s="219"/>
      <c r="O473" s="87"/>
      <c r="P473" s="87"/>
      <c r="Q473" s="87"/>
      <c r="R473" s="87"/>
      <c r="S473" s="87"/>
      <c r="T473" s="88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T473" s="19" t="s">
        <v>140</v>
      </c>
      <c r="AU473" s="19" t="s">
        <v>87</v>
      </c>
    </row>
    <row r="474" spans="1:51" s="13" customFormat="1" ht="12">
      <c r="A474" s="13"/>
      <c r="B474" s="220"/>
      <c r="C474" s="221"/>
      <c r="D474" s="222" t="s">
        <v>142</v>
      </c>
      <c r="E474" s="223" t="s">
        <v>41</v>
      </c>
      <c r="F474" s="224" t="s">
        <v>677</v>
      </c>
      <c r="G474" s="221"/>
      <c r="H474" s="223" t="s">
        <v>41</v>
      </c>
      <c r="I474" s="225"/>
      <c r="J474" s="221"/>
      <c r="K474" s="221"/>
      <c r="L474" s="226"/>
      <c r="M474" s="227"/>
      <c r="N474" s="228"/>
      <c r="O474" s="228"/>
      <c r="P474" s="228"/>
      <c r="Q474" s="228"/>
      <c r="R474" s="228"/>
      <c r="S474" s="228"/>
      <c r="T474" s="22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0" t="s">
        <v>142</v>
      </c>
      <c r="AU474" s="230" t="s">
        <v>87</v>
      </c>
      <c r="AV474" s="13" t="s">
        <v>85</v>
      </c>
      <c r="AW474" s="13" t="s">
        <v>42</v>
      </c>
      <c r="AX474" s="13" t="s">
        <v>80</v>
      </c>
      <c r="AY474" s="230" t="s">
        <v>131</v>
      </c>
    </row>
    <row r="475" spans="1:51" s="14" customFormat="1" ht="12">
      <c r="A475" s="14"/>
      <c r="B475" s="231"/>
      <c r="C475" s="232"/>
      <c r="D475" s="222" t="s">
        <v>142</v>
      </c>
      <c r="E475" s="233" t="s">
        <v>41</v>
      </c>
      <c r="F475" s="234" t="s">
        <v>144</v>
      </c>
      <c r="G475" s="232"/>
      <c r="H475" s="235">
        <v>7</v>
      </c>
      <c r="I475" s="236"/>
      <c r="J475" s="232"/>
      <c r="K475" s="232"/>
      <c r="L475" s="237"/>
      <c r="M475" s="238"/>
      <c r="N475" s="239"/>
      <c r="O475" s="239"/>
      <c r="P475" s="239"/>
      <c r="Q475" s="239"/>
      <c r="R475" s="239"/>
      <c r="S475" s="239"/>
      <c r="T475" s="24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1" t="s">
        <v>142</v>
      </c>
      <c r="AU475" s="241" t="s">
        <v>87</v>
      </c>
      <c r="AV475" s="14" t="s">
        <v>87</v>
      </c>
      <c r="AW475" s="14" t="s">
        <v>42</v>
      </c>
      <c r="AX475" s="14" t="s">
        <v>80</v>
      </c>
      <c r="AY475" s="241" t="s">
        <v>131</v>
      </c>
    </row>
    <row r="476" spans="1:51" s="15" customFormat="1" ht="12">
      <c r="A476" s="15"/>
      <c r="B476" s="242"/>
      <c r="C476" s="243"/>
      <c r="D476" s="222" t="s">
        <v>142</v>
      </c>
      <c r="E476" s="244" t="s">
        <v>41</v>
      </c>
      <c r="F476" s="245" t="s">
        <v>146</v>
      </c>
      <c r="G476" s="243"/>
      <c r="H476" s="246">
        <v>7</v>
      </c>
      <c r="I476" s="247"/>
      <c r="J476" s="243"/>
      <c r="K476" s="243"/>
      <c r="L476" s="248"/>
      <c r="M476" s="249"/>
      <c r="N476" s="250"/>
      <c r="O476" s="250"/>
      <c r="P476" s="250"/>
      <c r="Q476" s="250"/>
      <c r="R476" s="250"/>
      <c r="S476" s="250"/>
      <c r="T476" s="251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52" t="s">
        <v>142</v>
      </c>
      <c r="AU476" s="252" t="s">
        <v>87</v>
      </c>
      <c r="AV476" s="15" t="s">
        <v>132</v>
      </c>
      <c r="AW476" s="15" t="s">
        <v>42</v>
      </c>
      <c r="AX476" s="15" t="s">
        <v>85</v>
      </c>
      <c r="AY476" s="252" t="s">
        <v>131</v>
      </c>
    </row>
    <row r="477" spans="1:65" s="2" customFormat="1" ht="24.15" customHeight="1">
      <c r="A477" s="41"/>
      <c r="B477" s="42"/>
      <c r="C477" s="202" t="s">
        <v>678</v>
      </c>
      <c r="D477" s="202" t="s">
        <v>134</v>
      </c>
      <c r="E477" s="203" t="s">
        <v>679</v>
      </c>
      <c r="F477" s="204" t="s">
        <v>680</v>
      </c>
      <c r="G477" s="205" t="s">
        <v>137</v>
      </c>
      <c r="H477" s="206">
        <v>2</v>
      </c>
      <c r="I477" s="207"/>
      <c r="J477" s="208">
        <f>ROUND(I477*H477,2)</f>
        <v>0</v>
      </c>
      <c r="K477" s="204" t="s">
        <v>138</v>
      </c>
      <c r="L477" s="47"/>
      <c r="M477" s="209" t="s">
        <v>41</v>
      </c>
      <c r="N477" s="210" t="s">
        <v>51</v>
      </c>
      <c r="O477" s="87"/>
      <c r="P477" s="211">
        <f>O477*H477</f>
        <v>0</v>
      </c>
      <c r="Q477" s="211">
        <v>0</v>
      </c>
      <c r="R477" s="211">
        <f>Q477*H477</f>
        <v>0</v>
      </c>
      <c r="S477" s="211">
        <v>0</v>
      </c>
      <c r="T477" s="212">
        <f>S477*H477</f>
        <v>0</v>
      </c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R477" s="213" t="s">
        <v>233</v>
      </c>
      <c r="AT477" s="213" t="s">
        <v>134</v>
      </c>
      <c r="AU477" s="213" t="s">
        <v>87</v>
      </c>
      <c r="AY477" s="19" t="s">
        <v>131</v>
      </c>
      <c r="BE477" s="214">
        <f>IF(N477="základní",J477,0)</f>
        <v>0</v>
      </c>
      <c r="BF477" s="214">
        <f>IF(N477="snížená",J477,0)</f>
        <v>0</v>
      </c>
      <c r="BG477" s="214">
        <f>IF(N477="zákl. přenesená",J477,0)</f>
        <v>0</v>
      </c>
      <c r="BH477" s="214">
        <f>IF(N477="sníž. přenesená",J477,0)</f>
        <v>0</v>
      </c>
      <c r="BI477" s="214">
        <f>IF(N477="nulová",J477,0)</f>
        <v>0</v>
      </c>
      <c r="BJ477" s="19" t="s">
        <v>85</v>
      </c>
      <c r="BK477" s="214">
        <f>ROUND(I477*H477,2)</f>
        <v>0</v>
      </c>
      <c r="BL477" s="19" t="s">
        <v>233</v>
      </c>
      <c r="BM477" s="213" t="s">
        <v>681</v>
      </c>
    </row>
    <row r="478" spans="1:47" s="2" customFormat="1" ht="12">
      <c r="A478" s="41"/>
      <c r="B478" s="42"/>
      <c r="C478" s="43"/>
      <c r="D478" s="215" t="s">
        <v>140</v>
      </c>
      <c r="E478" s="43"/>
      <c r="F478" s="216" t="s">
        <v>682</v>
      </c>
      <c r="G478" s="43"/>
      <c r="H478" s="43"/>
      <c r="I478" s="217"/>
      <c r="J478" s="43"/>
      <c r="K478" s="43"/>
      <c r="L478" s="47"/>
      <c r="M478" s="218"/>
      <c r="N478" s="219"/>
      <c r="O478" s="87"/>
      <c r="P478" s="87"/>
      <c r="Q478" s="87"/>
      <c r="R478" s="87"/>
      <c r="S478" s="87"/>
      <c r="T478" s="88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T478" s="19" t="s">
        <v>140</v>
      </c>
      <c r="AU478" s="19" t="s">
        <v>87</v>
      </c>
    </row>
    <row r="479" spans="1:65" s="2" customFormat="1" ht="16.5" customHeight="1">
      <c r="A479" s="41"/>
      <c r="B479" s="42"/>
      <c r="C479" s="253" t="s">
        <v>683</v>
      </c>
      <c r="D479" s="253" t="s">
        <v>387</v>
      </c>
      <c r="E479" s="254" t="s">
        <v>684</v>
      </c>
      <c r="F479" s="255" t="s">
        <v>685</v>
      </c>
      <c r="G479" s="256" t="s">
        <v>137</v>
      </c>
      <c r="H479" s="257">
        <v>2</v>
      </c>
      <c r="I479" s="258"/>
      <c r="J479" s="259">
        <f>ROUND(I479*H479,2)</f>
        <v>0</v>
      </c>
      <c r="K479" s="255" t="s">
        <v>138</v>
      </c>
      <c r="L479" s="260"/>
      <c r="M479" s="261" t="s">
        <v>41</v>
      </c>
      <c r="N479" s="262" t="s">
        <v>51</v>
      </c>
      <c r="O479" s="87"/>
      <c r="P479" s="211">
        <f>O479*H479</f>
        <v>0</v>
      </c>
      <c r="Q479" s="211">
        <v>0.00103</v>
      </c>
      <c r="R479" s="211">
        <f>Q479*H479</f>
        <v>0.00206</v>
      </c>
      <c r="S479" s="211">
        <v>0</v>
      </c>
      <c r="T479" s="212">
        <f>S479*H479</f>
        <v>0</v>
      </c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R479" s="213" t="s">
        <v>330</v>
      </c>
      <c r="AT479" s="213" t="s">
        <v>387</v>
      </c>
      <c r="AU479" s="213" t="s">
        <v>87</v>
      </c>
      <c r="AY479" s="19" t="s">
        <v>131</v>
      </c>
      <c r="BE479" s="214">
        <f>IF(N479="základní",J479,0)</f>
        <v>0</v>
      </c>
      <c r="BF479" s="214">
        <f>IF(N479="snížená",J479,0)</f>
        <v>0</v>
      </c>
      <c r="BG479" s="214">
        <f>IF(N479="zákl. přenesená",J479,0)</f>
        <v>0</v>
      </c>
      <c r="BH479" s="214">
        <f>IF(N479="sníž. přenesená",J479,0)</f>
        <v>0</v>
      </c>
      <c r="BI479" s="214">
        <f>IF(N479="nulová",J479,0)</f>
        <v>0</v>
      </c>
      <c r="BJ479" s="19" t="s">
        <v>85</v>
      </c>
      <c r="BK479" s="214">
        <f>ROUND(I479*H479,2)</f>
        <v>0</v>
      </c>
      <c r="BL479" s="19" t="s">
        <v>233</v>
      </c>
      <c r="BM479" s="213" t="s">
        <v>686</v>
      </c>
    </row>
    <row r="480" spans="1:65" s="2" customFormat="1" ht="24.15" customHeight="1">
      <c r="A480" s="41"/>
      <c r="B480" s="42"/>
      <c r="C480" s="202" t="s">
        <v>687</v>
      </c>
      <c r="D480" s="202" t="s">
        <v>134</v>
      </c>
      <c r="E480" s="203" t="s">
        <v>688</v>
      </c>
      <c r="F480" s="204" t="s">
        <v>689</v>
      </c>
      <c r="G480" s="205" t="s">
        <v>151</v>
      </c>
      <c r="H480" s="206">
        <v>1.404</v>
      </c>
      <c r="I480" s="207"/>
      <c r="J480" s="208">
        <f>ROUND(I480*H480,2)</f>
        <v>0</v>
      </c>
      <c r="K480" s="204" t="s">
        <v>138</v>
      </c>
      <c r="L480" s="47"/>
      <c r="M480" s="209" t="s">
        <v>41</v>
      </c>
      <c r="N480" s="210" t="s">
        <v>51</v>
      </c>
      <c r="O480" s="87"/>
      <c r="P480" s="211">
        <f>O480*H480</f>
        <v>0</v>
      </c>
      <c r="Q480" s="211">
        <v>0.00194</v>
      </c>
      <c r="R480" s="211">
        <f>Q480*H480</f>
        <v>0.00272376</v>
      </c>
      <c r="S480" s="211">
        <v>0</v>
      </c>
      <c r="T480" s="212">
        <f>S480*H480</f>
        <v>0</v>
      </c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R480" s="213" t="s">
        <v>233</v>
      </c>
      <c r="AT480" s="213" t="s">
        <v>134</v>
      </c>
      <c r="AU480" s="213" t="s">
        <v>87</v>
      </c>
      <c r="AY480" s="19" t="s">
        <v>131</v>
      </c>
      <c r="BE480" s="214">
        <f>IF(N480="základní",J480,0)</f>
        <v>0</v>
      </c>
      <c r="BF480" s="214">
        <f>IF(N480="snížená",J480,0)</f>
        <v>0</v>
      </c>
      <c r="BG480" s="214">
        <f>IF(N480="zákl. přenesená",J480,0)</f>
        <v>0</v>
      </c>
      <c r="BH480" s="214">
        <f>IF(N480="sníž. přenesená",J480,0)</f>
        <v>0</v>
      </c>
      <c r="BI480" s="214">
        <f>IF(N480="nulová",J480,0)</f>
        <v>0</v>
      </c>
      <c r="BJ480" s="19" t="s">
        <v>85</v>
      </c>
      <c r="BK480" s="214">
        <f>ROUND(I480*H480,2)</f>
        <v>0</v>
      </c>
      <c r="BL480" s="19" t="s">
        <v>233</v>
      </c>
      <c r="BM480" s="213" t="s">
        <v>690</v>
      </c>
    </row>
    <row r="481" spans="1:47" s="2" customFormat="1" ht="12">
      <c r="A481" s="41"/>
      <c r="B481" s="42"/>
      <c r="C481" s="43"/>
      <c r="D481" s="215" t="s">
        <v>140</v>
      </c>
      <c r="E481" s="43"/>
      <c r="F481" s="216" t="s">
        <v>691</v>
      </c>
      <c r="G481" s="43"/>
      <c r="H481" s="43"/>
      <c r="I481" s="217"/>
      <c r="J481" s="43"/>
      <c r="K481" s="43"/>
      <c r="L481" s="47"/>
      <c r="M481" s="218"/>
      <c r="N481" s="219"/>
      <c r="O481" s="87"/>
      <c r="P481" s="87"/>
      <c r="Q481" s="87"/>
      <c r="R481" s="87"/>
      <c r="S481" s="87"/>
      <c r="T481" s="88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T481" s="19" t="s">
        <v>140</v>
      </c>
      <c r="AU481" s="19" t="s">
        <v>87</v>
      </c>
    </row>
    <row r="482" spans="1:51" s="14" customFormat="1" ht="12">
      <c r="A482" s="14"/>
      <c r="B482" s="231"/>
      <c r="C482" s="232"/>
      <c r="D482" s="222" t="s">
        <v>142</v>
      </c>
      <c r="E482" s="233" t="s">
        <v>41</v>
      </c>
      <c r="F482" s="234" t="s">
        <v>692</v>
      </c>
      <c r="G482" s="232"/>
      <c r="H482" s="235">
        <v>1.404</v>
      </c>
      <c r="I482" s="236"/>
      <c r="J482" s="232"/>
      <c r="K482" s="232"/>
      <c r="L482" s="237"/>
      <c r="M482" s="238"/>
      <c r="N482" s="239"/>
      <c r="O482" s="239"/>
      <c r="P482" s="239"/>
      <c r="Q482" s="239"/>
      <c r="R482" s="239"/>
      <c r="S482" s="239"/>
      <c r="T482" s="240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1" t="s">
        <v>142</v>
      </c>
      <c r="AU482" s="241" t="s">
        <v>87</v>
      </c>
      <c r="AV482" s="14" t="s">
        <v>87</v>
      </c>
      <c r="AW482" s="14" t="s">
        <v>42</v>
      </c>
      <c r="AX482" s="14" t="s">
        <v>80</v>
      </c>
      <c r="AY482" s="241" t="s">
        <v>131</v>
      </c>
    </row>
    <row r="483" spans="1:51" s="15" customFormat="1" ht="12">
      <c r="A483" s="15"/>
      <c r="B483" s="242"/>
      <c r="C483" s="243"/>
      <c r="D483" s="222" t="s">
        <v>142</v>
      </c>
      <c r="E483" s="244" t="s">
        <v>41</v>
      </c>
      <c r="F483" s="245" t="s">
        <v>146</v>
      </c>
      <c r="G483" s="243"/>
      <c r="H483" s="246">
        <v>1.404</v>
      </c>
      <c r="I483" s="247"/>
      <c r="J483" s="243"/>
      <c r="K483" s="243"/>
      <c r="L483" s="248"/>
      <c r="M483" s="249"/>
      <c r="N483" s="250"/>
      <c r="O483" s="250"/>
      <c r="P483" s="250"/>
      <c r="Q483" s="250"/>
      <c r="R483" s="250"/>
      <c r="S483" s="250"/>
      <c r="T483" s="251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52" t="s">
        <v>142</v>
      </c>
      <c r="AU483" s="252" t="s">
        <v>87</v>
      </c>
      <c r="AV483" s="15" t="s">
        <v>132</v>
      </c>
      <c r="AW483" s="15" t="s">
        <v>42</v>
      </c>
      <c r="AX483" s="15" t="s">
        <v>85</v>
      </c>
      <c r="AY483" s="252" t="s">
        <v>131</v>
      </c>
    </row>
    <row r="484" spans="1:65" s="2" customFormat="1" ht="16.5" customHeight="1">
      <c r="A484" s="41"/>
      <c r="B484" s="42"/>
      <c r="C484" s="253" t="s">
        <v>693</v>
      </c>
      <c r="D484" s="253" t="s">
        <v>387</v>
      </c>
      <c r="E484" s="254" t="s">
        <v>694</v>
      </c>
      <c r="F484" s="255" t="s">
        <v>695</v>
      </c>
      <c r="G484" s="256" t="s">
        <v>696</v>
      </c>
      <c r="H484" s="257">
        <v>1.544</v>
      </c>
      <c r="I484" s="258"/>
      <c r="J484" s="259">
        <f>ROUND(I484*H484,2)</f>
        <v>0</v>
      </c>
      <c r="K484" s="255" t="s">
        <v>41</v>
      </c>
      <c r="L484" s="260"/>
      <c r="M484" s="261" t="s">
        <v>41</v>
      </c>
      <c r="N484" s="262" t="s">
        <v>51</v>
      </c>
      <c r="O484" s="87"/>
      <c r="P484" s="211">
        <f>O484*H484</f>
        <v>0</v>
      </c>
      <c r="Q484" s="211">
        <v>0</v>
      </c>
      <c r="R484" s="211">
        <f>Q484*H484</f>
        <v>0</v>
      </c>
      <c r="S484" s="211">
        <v>0</v>
      </c>
      <c r="T484" s="212">
        <f>S484*H484</f>
        <v>0</v>
      </c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R484" s="213" t="s">
        <v>330</v>
      </c>
      <c r="AT484" s="213" t="s">
        <v>387</v>
      </c>
      <c r="AU484" s="213" t="s">
        <v>87</v>
      </c>
      <c r="AY484" s="19" t="s">
        <v>131</v>
      </c>
      <c r="BE484" s="214">
        <f>IF(N484="základní",J484,0)</f>
        <v>0</v>
      </c>
      <c r="BF484" s="214">
        <f>IF(N484="snížená",J484,0)</f>
        <v>0</v>
      </c>
      <c r="BG484" s="214">
        <f>IF(N484="zákl. přenesená",J484,0)</f>
        <v>0</v>
      </c>
      <c r="BH484" s="214">
        <f>IF(N484="sníž. přenesená",J484,0)</f>
        <v>0</v>
      </c>
      <c r="BI484" s="214">
        <f>IF(N484="nulová",J484,0)</f>
        <v>0</v>
      </c>
      <c r="BJ484" s="19" t="s">
        <v>85</v>
      </c>
      <c r="BK484" s="214">
        <f>ROUND(I484*H484,2)</f>
        <v>0</v>
      </c>
      <c r="BL484" s="19" t="s">
        <v>233</v>
      </c>
      <c r="BM484" s="213" t="s">
        <v>697</v>
      </c>
    </row>
    <row r="485" spans="1:51" s="14" customFormat="1" ht="12">
      <c r="A485" s="14"/>
      <c r="B485" s="231"/>
      <c r="C485" s="232"/>
      <c r="D485" s="222" t="s">
        <v>142</v>
      </c>
      <c r="E485" s="232"/>
      <c r="F485" s="234" t="s">
        <v>698</v>
      </c>
      <c r="G485" s="232"/>
      <c r="H485" s="235">
        <v>1.544</v>
      </c>
      <c r="I485" s="236"/>
      <c r="J485" s="232"/>
      <c r="K485" s="232"/>
      <c r="L485" s="237"/>
      <c r="M485" s="238"/>
      <c r="N485" s="239"/>
      <c r="O485" s="239"/>
      <c r="P485" s="239"/>
      <c r="Q485" s="239"/>
      <c r="R485" s="239"/>
      <c r="S485" s="239"/>
      <c r="T485" s="240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1" t="s">
        <v>142</v>
      </c>
      <c r="AU485" s="241" t="s">
        <v>87</v>
      </c>
      <c r="AV485" s="14" t="s">
        <v>87</v>
      </c>
      <c r="AW485" s="14" t="s">
        <v>4</v>
      </c>
      <c r="AX485" s="14" t="s">
        <v>85</v>
      </c>
      <c r="AY485" s="241" t="s">
        <v>131</v>
      </c>
    </row>
    <row r="486" spans="1:65" s="2" customFormat="1" ht="33" customHeight="1">
      <c r="A486" s="41"/>
      <c r="B486" s="42"/>
      <c r="C486" s="202" t="s">
        <v>699</v>
      </c>
      <c r="D486" s="202" t="s">
        <v>134</v>
      </c>
      <c r="E486" s="203" t="s">
        <v>700</v>
      </c>
      <c r="F486" s="204" t="s">
        <v>701</v>
      </c>
      <c r="G486" s="205" t="s">
        <v>417</v>
      </c>
      <c r="H486" s="263"/>
      <c r="I486" s="207"/>
      <c r="J486" s="208">
        <f>ROUND(I486*H486,2)</f>
        <v>0</v>
      </c>
      <c r="K486" s="204" t="s">
        <v>138</v>
      </c>
      <c r="L486" s="47"/>
      <c r="M486" s="209" t="s">
        <v>41</v>
      </c>
      <c r="N486" s="210" t="s">
        <v>51</v>
      </c>
      <c r="O486" s="87"/>
      <c r="P486" s="211">
        <f>O486*H486</f>
        <v>0</v>
      </c>
      <c r="Q486" s="211">
        <v>0</v>
      </c>
      <c r="R486" s="211">
        <f>Q486*H486</f>
        <v>0</v>
      </c>
      <c r="S486" s="211">
        <v>0</v>
      </c>
      <c r="T486" s="212">
        <f>S486*H486</f>
        <v>0</v>
      </c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R486" s="213" t="s">
        <v>233</v>
      </c>
      <c r="AT486" s="213" t="s">
        <v>134</v>
      </c>
      <c r="AU486" s="213" t="s">
        <v>87</v>
      </c>
      <c r="AY486" s="19" t="s">
        <v>131</v>
      </c>
      <c r="BE486" s="214">
        <f>IF(N486="základní",J486,0)</f>
        <v>0</v>
      </c>
      <c r="BF486" s="214">
        <f>IF(N486="snížená",J486,0)</f>
        <v>0</v>
      </c>
      <c r="BG486" s="214">
        <f>IF(N486="zákl. přenesená",J486,0)</f>
        <v>0</v>
      </c>
      <c r="BH486" s="214">
        <f>IF(N486="sníž. přenesená",J486,0)</f>
        <v>0</v>
      </c>
      <c r="BI486" s="214">
        <f>IF(N486="nulová",J486,0)</f>
        <v>0</v>
      </c>
      <c r="BJ486" s="19" t="s">
        <v>85</v>
      </c>
      <c r="BK486" s="214">
        <f>ROUND(I486*H486,2)</f>
        <v>0</v>
      </c>
      <c r="BL486" s="19" t="s">
        <v>233</v>
      </c>
      <c r="BM486" s="213" t="s">
        <v>702</v>
      </c>
    </row>
    <row r="487" spans="1:47" s="2" customFormat="1" ht="12">
      <c r="A487" s="41"/>
      <c r="B487" s="42"/>
      <c r="C487" s="43"/>
      <c r="D487" s="215" t="s">
        <v>140</v>
      </c>
      <c r="E487" s="43"/>
      <c r="F487" s="216" t="s">
        <v>703</v>
      </c>
      <c r="G487" s="43"/>
      <c r="H487" s="43"/>
      <c r="I487" s="217"/>
      <c r="J487" s="43"/>
      <c r="K487" s="43"/>
      <c r="L487" s="47"/>
      <c r="M487" s="218"/>
      <c r="N487" s="219"/>
      <c r="O487" s="87"/>
      <c r="P487" s="87"/>
      <c r="Q487" s="87"/>
      <c r="R487" s="87"/>
      <c r="S487" s="87"/>
      <c r="T487" s="88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T487" s="19" t="s">
        <v>140</v>
      </c>
      <c r="AU487" s="19" t="s">
        <v>87</v>
      </c>
    </row>
    <row r="488" spans="1:65" s="2" customFormat="1" ht="37.8" customHeight="1">
      <c r="A488" s="41"/>
      <c r="B488" s="42"/>
      <c r="C488" s="202" t="s">
        <v>704</v>
      </c>
      <c r="D488" s="202" t="s">
        <v>134</v>
      </c>
      <c r="E488" s="203" t="s">
        <v>705</v>
      </c>
      <c r="F488" s="204" t="s">
        <v>706</v>
      </c>
      <c r="G488" s="205" t="s">
        <v>417</v>
      </c>
      <c r="H488" s="263"/>
      <c r="I488" s="207"/>
      <c r="J488" s="208">
        <f>ROUND(I488*H488,2)</f>
        <v>0</v>
      </c>
      <c r="K488" s="204" t="s">
        <v>138</v>
      </c>
      <c r="L488" s="47"/>
      <c r="M488" s="209" t="s">
        <v>41</v>
      </c>
      <c r="N488" s="210" t="s">
        <v>51</v>
      </c>
      <c r="O488" s="87"/>
      <c r="P488" s="211">
        <f>O488*H488</f>
        <v>0</v>
      </c>
      <c r="Q488" s="211">
        <v>0</v>
      </c>
      <c r="R488" s="211">
        <f>Q488*H488</f>
        <v>0</v>
      </c>
      <c r="S488" s="211">
        <v>0</v>
      </c>
      <c r="T488" s="212">
        <f>S488*H488</f>
        <v>0</v>
      </c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R488" s="213" t="s">
        <v>233</v>
      </c>
      <c r="AT488" s="213" t="s">
        <v>134</v>
      </c>
      <c r="AU488" s="213" t="s">
        <v>87</v>
      </c>
      <c r="AY488" s="19" t="s">
        <v>131</v>
      </c>
      <c r="BE488" s="214">
        <f>IF(N488="základní",J488,0)</f>
        <v>0</v>
      </c>
      <c r="BF488" s="214">
        <f>IF(N488="snížená",J488,0)</f>
        <v>0</v>
      </c>
      <c r="BG488" s="214">
        <f>IF(N488="zákl. přenesená",J488,0)</f>
        <v>0</v>
      </c>
      <c r="BH488" s="214">
        <f>IF(N488="sníž. přenesená",J488,0)</f>
        <v>0</v>
      </c>
      <c r="BI488" s="214">
        <f>IF(N488="nulová",J488,0)</f>
        <v>0</v>
      </c>
      <c r="BJ488" s="19" t="s">
        <v>85</v>
      </c>
      <c r="BK488" s="214">
        <f>ROUND(I488*H488,2)</f>
        <v>0</v>
      </c>
      <c r="BL488" s="19" t="s">
        <v>233</v>
      </c>
      <c r="BM488" s="213" t="s">
        <v>707</v>
      </c>
    </row>
    <row r="489" spans="1:47" s="2" customFormat="1" ht="12">
      <c r="A489" s="41"/>
      <c r="B489" s="42"/>
      <c r="C489" s="43"/>
      <c r="D489" s="215" t="s">
        <v>140</v>
      </c>
      <c r="E489" s="43"/>
      <c r="F489" s="216" t="s">
        <v>708</v>
      </c>
      <c r="G489" s="43"/>
      <c r="H489" s="43"/>
      <c r="I489" s="217"/>
      <c r="J489" s="43"/>
      <c r="K489" s="43"/>
      <c r="L489" s="47"/>
      <c r="M489" s="218"/>
      <c r="N489" s="219"/>
      <c r="O489" s="87"/>
      <c r="P489" s="87"/>
      <c r="Q489" s="87"/>
      <c r="R489" s="87"/>
      <c r="S489" s="87"/>
      <c r="T489" s="88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T489" s="19" t="s">
        <v>140</v>
      </c>
      <c r="AU489" s="19" t="s">
        <v>87</v>
      </c>
    </row>
    <row r="490" spans="1:65" s="2" customFormat="1" ht="24.15" customHeight="1">
      <c r="A490" s="41"/>
      <c r="B490" s="42"/>
      <c r="C490" s="202" t="s">
        <v>709</v>
      </c>
      <c r="D490" s="202" t="s">
        <v>134</v>
      </c>
      <c r="E490" s="203" t="s">
        <v>710</v>
      </c>
      <c r="F490" s="204" t="s">
        <v>711</v>
      </c>
      <c r="G490" s="205" t="s">
        <v>417</v>
      </c>
      <c r="H490" s="263"/>
      <c r="I490" s="207"/>
      <c r="J490" s="208">
        <f>ROUND(I490*H490,2)</f>
        <v>0</v>
      </c>
      <c r="K490" s="204" t="s">
        <v>138</v>
      </c>
      <c r="L490" s="47"/>
      <c r="M490" s="209" t="s">
        <v>41</v>
      </c>
      <c r="N490" s="210" t="s">
        <v>51</v>
      </c>
      <c r="O490" s="87"/>
      <c r="P490" s="211">
        <f>O490*H490</f>
        <v>0</v>
      </c>
      <c r="Q490" s="211">
        <v>0</v>
      </c>
      <c r="R490" s="211">
        <f>Q490*H490</f>
        <v>0</v>
      </c>
      <c r="S490" s="211">
        <v>0</v>
      </c>
      <c r="T490" s="212">
        <f>S490*H490</f>
        <v>0</v>
      </c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R490" s="213" t="s">
        <v>233</v>
      </c>
      <c r="AT490" s="213" t="s">
        <v>134</v>
      </c>
      <c r="AU490" s="213" t="s">
        <v>87</v>
      </c>
      <c r="AY490" s="19" t="s">
        <v>131</v>
      </c>
      <c r="BE490" s="214">
        <f>IF(N490="základní",J490,0)</f>
        <v>0</v>
      </c>
      <c r="BF490" s="214">
        <f>IF(N490="snížená",J490,0)</f>
        <v>0</v>
      </c>
      <c r="BG490" s="214">
        <f>IF(N490="zákl. přenesená",J490,0)</f>
        <v>0</v>
      </c>
      <c r="BH490" s="214">
        <f>IF(N490="sníž. přenesená",J490,0)</f>
        <v>0</v>
      </c>
      <c r="BI490" s="214">
        <f>IF(N490="nulová",J490,0)</f>
        <v>0</v>
      </c>
      <c r="BJ490" s="19" t="s">
        <v>85</v>
      </c>
      <c r="BK490" s="214">
        <f>ROUND(I490*H490,2)</f>
        <v>0</v>
      </c>
      <c r="BL490" s="19" t="s">
        <v>233</v>
      </c>
      <c r="BM490" s="213" t="s">
        <v>712</v>
      </c>
    </row>
    <row r="491" spans="1:47" s="2" customFormat="1" ht="12">
      <c r="A491" s="41"/>
      <c r="B491" s="42"/>
      <c r="C491" s="43"/>
      <c r="D491" s="215" t="s">
        <v>140</v>
      </c>
      <c r="E491" s="43"/>
      <c r="F491" s="216" t="s">
        <v>713</v>
      </c>
      <c r="G491" s="43"/>
      <c r="H491" s="43"/>
      <c r="I491" s="217"/>
      <c r="J491" s="43"/>
      <c r="K491" s="43"/>
      <c r="L491" s="47"/>
      <c r="M491" s="218"/>
      <c r="N491" s="219"/>
      <c r="O491" s="87"/>
      <c r="P491" s="87"/>
      <c r="Q491" s="87"/>
      <c r="R491" s="87"/>
      <c r="S491" s="87"/>
      <c r="T491" s="88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T491" s="19" t="s">
        <v>140</v>
      </c>
      <c r="AU491" s="19" t="s">
        <v>87</v>
      </c>
    </row>
    <row r="492" spans="1:63" s="12" customFormat="1" ht="22.8" customHeight="1">
      <c r="A492" s="12"/>
      <c r="B492" s="186"/>
      <c r="C492" s="187"/>
      <c r="D492" s="188" t="s">
        <v>79</v>
      </c>
      <c r="E492" s="200" t="s">
        <v>714</v>
      </c>
      <c r="F492" s="200" t="s">
        <v>715</v>
      </c>
      <c r="G492" s="187"/>
      <c r="H492" s="187"/>
      <c r="I492" s="190"/>
      <c r="J492" s="201">
        <f>BK492</f>
        <v>0</v>
      </c>
      <c r="K492" s="187"/>
      <c r="L492" s="192"/>
      <c r="M492" s="193"/>
      <c r="N492" s="194"/>
      <c r="O492" s="194"/>
      <c r="P492" s="195">
        <f>SUM(P493:P512)</f>
        <v>0</v>
      </c>
      <c r="Q492" s="194"/>
      <c r="R492" s="195">
        <f>SUM(R493:R512)</f>
        <v>0.007588</v>
      </c>
      <c r="S492" s="194"/>
      <c r="T492" s="196">
        <f>SUM(T493:T512)</f>
        <v>0.036128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197" t="s">
        <v>87</v>
      </c>
      <c r="AT492" s="198" t="s">
        <v>79</v>
      </c>
      <c r="AU492" s="198" t="s">
        <v>85</v>
      </c>
      <c r="AY492" s="197" t="s">
        <v>131</v>
      </c>
      <c r="BK492" s="199">
        <f>SUM(BK493:BK512)</f>
        <v>0</v>
      </c>
    </row>
    <row r="493" spans="1:65" s="2" customFormat="1" ht="16.5" customHeight="1">
      <c r="A493" s="41"/>
      <c r="B493" s="42"/>
      <c r="C493" s="202" t="s">
        <v>716</v>
      </c>
      <c r="D493" s="202" t="s">
        <v>134</v>
      </c>
      <c r="E493" s="203" t="s">
        <v>717</v>
      </c>
      <c r="F493" s="204" t="s">
        <v>718</v>
      </c>
      <c r="G493" s="205" t="s">
        <v>217</v>
      </c>
      <c r="H493" s="206">
        <v>1</v>
      </c>
      <c r="I493" s="207"/>
      <c r="J493" s="208">
        <f>ROUND(I493*H493,2)</f>
        <v>0</v>
      </c>
      <c r="K493" s="204" t="s">
        <v>138</v>
      </c>
      <c r="L493" s="47"/>
      <c r="M493" s="209" t="s">
        <v>41</v>
      </c>
      <c r="N493" s="210" t="s">
        <v>51</v>
      </c>
      <c r="O493" s="87"/>
      <c r="P493" s="211">
        <f>O493*H493</f>
        <v>0</v>
      </c>
      <c r="Q493" s="211">
        <v>0</v>
      </c>
      <c r="R493" s="211">
        <f>Q493*H493</f>
        <v>0</v>
      </c>
      <c r="S493" s="211">
        <v>0.01492</v>
      </c>
      <c r="T493" s="212">
        <f>S493*H493</f>
        <v>0.01492</v>
      </c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R493" s="213" t="s">
        <v>233</v>
      </c>
      <c r="AT493" s="213" t="s">
        <v>134</v>
      </c>
      <c r="AU493" s="213" t="s">
        <v>87</v>
      </c>
      <c r="AY493" s="19" t="s">
        <v>131</v>
      </c>
      <c r="BE493" s="214">
        <f>IF(N493="základní",J493,0)</f>
        <v>0</v>
      </c>
      <c r="BF493" s="214">
        <f>IF(N493="snížená",J493,0)</f>
        <v>0</v>
      </c>
      <c r="BG493" s="214">
        <f>IF(N493="zákl. přenesená",J493,0)</f>
        <v>0</v>
      </c>
      <c r="BH493" s="214">
        <f>IF(N493="sníž. přenesená",J493,0)</f>
        <v>0</v>
      </c>
      <c r="BI493" s="214">
        <f>IF(N493="nulová",J493,0)</f>
        <v>0</v>
      </c>
      <c r="BJ493" s="19" t="s">
        <v>85</v>
      </c>
      <c r="BK493" s="214">
        <f>ROUND(I493*H493,2)</f>
        <v>0</v>
      </c>
      <c r="BL493" s="19" t="s">
        <v>233</v>
      </c>
      <c r="BM493" s="213" t="s">
        <v>719</v>
      </c>
    </row>
    <row r="494" spans="1:47" s="2" customFormat="1" ht="12">
      <c r="A494" s="41"/>
      <c r="B494" s="42"/>
      <c r="C494" s="43"/>
      <c r="D494" s="215" t="s">
        <v>140</v>
      </c>
      <c r="E494" s="43"/>
      <c r="F494" s="216" t="s">
        <v>720</v>
      </c>
      <c r="G494" s="43"/>
      <c r="H494" s="43"/>
      <c r="I494" s="217"/>
      <c r="J494" s="43"/>
      <c r="K494" s="43"/>
      <c r="L494" s="47"/>
      <c r="M494" s="218"/>
      <c r="N494" s="219"/>
      <c r="O494" s="87"/>
      <c r="P494" s="87"/>
      <c r="Q494" s="87"/>
      <c r="R494" s="87"/>
      <c r="S494" s="87"/>
      <c r="T494" s="88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T494" s="19" t="s">
        <v>140</v>
      </c>
      <c r="AU494" s="19" t="s">
        <v>87</v>
      </c>
    </row>
    <row r="495" spans="1:65" s="2" customFormat="1" ht="16.5" customHeight="1">
      <c r="A495" s="41"/>
      <c r="B495" s="42"/>
      <c r="C495" s="202" t="s">
        <v>721</v>
      </c>
      <c r="D495" s="202" t="s">
        <v>134</v>
      </c>
      <c r="E495" s="203" t="s">
        <v>722</v>
      </c>
      <c r="F495" s="204" t="s">
        <v>723</v>
      </c>
      <c r="G495" s="205" t="s">
        <v>217</v>
      </c>
      <c r="H495" s="206">
        <v>2.1</v>
      </c>
      <c r="I495" s="207"/>
      <c r="J495" s="208">
        <f>ROUND(I495*H495,2)</f>
        <v>0</v>
      </c>
      <c r="K495" s="204" t="s">
        <v>138</v>
      </c>
      <c r="L495" s="47"/>
      <c r="M495" s="209" t="s">
        <v>41</v>
      </c>
      <c r="N495" s="210" t="s">
        <v>51</v>
      </c>
      <c r="O495" s="87"/>
      <c r="P495" s="211">
        <f>O495*H495</f>
        <v>0</v>
      </c>
      <c r="Q495" s="211">
        <v>0</v>
      </c>
      <c r="R495" s="211">
        <f>Q495*H495</f>
        <v>0</v>
      </c>
      <c r="S495" s="211">
        <v>0.00198</v>
      </c>
      <c r="T495" s="212">
        <f>S495*H495</f>
        <v>0.004158</v>
      </c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R495" s="213" t="s">
        <v>233</v>
      </c>
      <c r="AT495" s="213" t="s">
        <v>134</v>
      </c>
      <c r="AU495" s="213" t="s">
        <v>87</v>
      </c>
      <c r="AY495" s="19" t="s">
        <v>131</v>
      </c>
      <c r="BE495" s="214">
        <f>IF(N495="základní",J495,0)</f>
        <v>0</v>
      </c>
      <c r="BF495" s="214">
        <f>IF(N495="snížená",J495,0)</f>
        <v>0</v>
      </c>
      <c r="BG495" s="214">
        <f>IF(N495="zákl. přenesená",J495,0)</f>
        <v>0</v>
      </c>
      <c r="BH495" s="214">
        <f>IF(N495="sníž. přenesená",J495,0)</f>
        <v>0</v>
      </c>
      <c r="BI495" s="214">
        <f>IF(N495="nulová",J495,0)</f>
        <v>0</v>
      </c>
      <c r="BJ495" s="19" t="s">
        <v>85</v>
      </c>
      <c r="BK495" s="214">
        <f>ROUND(I495*H495,2)</f>
        <v>0</v>
      </c>
      <c r="BL495" s="19" t="s">
        <v>233</v>
      </c>
      <c r="BM495" s="213" t="s">
        <v>724</v>
      </c>
    </row>
    <row r="496" spans="1:47" s="2" customFormat="1" ht="12">
      <c r="A496" s="41"/>
      <c r="B496" s="42"/>
      <c r="C496" s="43"/>
      <c r="D496" s="215" t="s">
        <v>140</v>
      </c>
      <c r="E496" s="43"/>
      <c r="F496" s="216" t="s">
        <v>725</v>
      </c>
      <c r="G496" s="43"/>
      <c r="H496" s="43"/>
      <c r="I496" s="217"/>
      <c r="J496" s="43"/>
      <c r="K496" s="43"/>
      <c r="L496" s="47"/>
      <c r="M496" s="218"/>
      <c r="N496" s="219"/>
      <c r="O496" s="87"/>
      <c r="P496" s="87"/>
      <c r="Q496" s="87"/>
      <c r="R496" s="87"/>
      <c r="S496" s="87"/>
      <c r="T496" s="88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T496" s="19" t="s">
        <v>140</v>
      </c>
      <c r="AU496" s="19" t="s">
        <v>87</v>
      </c>
    </row>
    <row r="497" spans="1:65" s="2" customFormat="1" ht="16.5" customHeight="1">
      <c r="A497" s="41"/>
      <c r="B497" s="42"/>
      <c r="C497" s="202" t="s">
        <v>726</v>
      </c>
      <c r="D497" s="202" t="s">
        <v>134</v>
      </c>
      <c r="E497" s="203" t="s">
        <v>727</v>
      </c>
      <c r="F497" s="204" t="s">
        <v>728</v>
      </c>
      <c r="G497" s="205" t="s">
        <v>217</v>
      </c>
      <c r="H497" s="206">
        <v>5.8</v>
      </c>
      <c r="I497" s="207"/>
      <c r="J497" s="208">
        <f>ROUND(I497*H497,2)</f>
        <v>0</v>
      </c>
      <c r="K497" s="204" t="s">
        <v>138</v>
      </c>
      <c r="L497" s="47"/>
      <c r="M497" s="209" t="s">
        <v>41</v>
      </c>
      <c r="N497" s="210" t="s">
        <v>51</v>
      </c>
      <c r="O497" s="87"/>
      <c r="P497" s="211">
        <f>O497*H497</f>
        <v>0</v>
      </c>
      <c r="Q497" s="211">
        <v>0.00071</v>
      </c>
      <c r="R497" s="211">
        <f>Q497*H497</f>
        <v>0.004118</v>
      </c>
      <c r="S497" s="211">
        <v>0</v>
      </c>
      <c r="T497" s="212">
        <f>S497*H497</f>
        <v>0</v>
      </c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R497" s="213" t="s">
        <v>233</v>
      </c>
      <c r="AT497" s="213" t="s">
        <v>134</v>
      </c>
      <c r="AU497" s="213" t="s">
        <v>87</v>
      </c>
      <c r="AY497" s="19" t="s">
        <v>131</v>
      </c>
      <c r="BE497" s="214">
        <f>IF(N497="základní",J497,0)</f>
        <v>0</v>
      </c>
      <c r="BF497" s="214">
        <f>IF(N497="snížená",J497,0)</f>
        <v>0</v>
      </c>
      <c r="BG497" s="214">
        <f>IF(N497="zákl. přenesená",J497,0)</f>
        <v>0</v>
      </c>
      <c r="BH497" s="214">
        <f>IF(N497="sníž. přenesená",J497,0)</f>
        <v>0</v>
      </c>
      <c r="BI497" s="214">
        <f>IF(N497="nulová",J497,0)</f>
        <v>0</v>
      </c>
      <c r="BJ497" s="19" t="s">
        <v>85</v>
      </c>
      <c r="BK497" s="214">
        <f>ROUND(I497*H497,2)</f>
        <v>0</v>
      </c>
      <c r="BL497" s="19" t="s">
        <v>233</v>
      </c>
      <c r="BM497" s="213" t="s">
        <v>729</v>
      </c>
    </row>
    <row r="498" spans="1:47" s="2" customFormat="1" ht="12">
      <c r="A498" s="41"/>
      <c r="B498" s="42"/>
      <c r="C498" s="43"/>
      <c r="D498" s="215" t="s">
        <v>140</v>
      </c>
      <c r="E498" s="43"/>
      <c r="F498" s="216" t="s">
        <v>730</v>
      </c>
      <c r="G498" s="43"/>
      <c r="H498" s="43"/>
      <c r="I498" s="217"/>
      <c r="J498" s="43"/>
      <c r="K498" s="43"/>
      <c r="L498" s="47"/>
      <c r="M498" s="218"/>
      <c r="N498" s="219"/>
      <c r="O498" s="87"/>
      <c r="P498" s="87"/>
      <c r="Q498" s="87"/>
      <c r="R498" s="87"/>
      <c r="S498" s="87"/>
      <c r="T498" s="88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T498" s="19" t="s">
        <v>140</v>
      </c>
      <c r="AU498" s="19" t="s">
        <v>87</v>
      </c>
    </row>
    <row r="499" spans="1:51" s="14" customFormat="1" ht="12">
      <c r="A499" s="14"/>
      <c r="B499" s="231"/>
      <c r="C499" s="232"/>
      <c r="D499" s="222" t="s">
        <v>142</v>
      </c>
      <c r="E499" s="233" t="s">
        <v>41</v>
      </c>
      <c r="F499" s="234" t="s">
        <v>731</v>
      </c>
      <c r="G499" s="232"/>
      <c r="H499" s="235">
        <v>5.8</v>
      </c>
      <c r="I499" s="236"/>
      <c r="J499" s="232"/>
      <c r="K499" s="232"/>
      <c r="L499" s="237"/>
      <c r="M499" s="238"/>
      <c r="N499" s="239"/>
      <c r="O499" s="239"/>
      <c r="P499" s="239"/>
      <c r="Q499" s="239"/>
      <c r="R499" s="239"/>
      <c r="S499" s="239"/>
      <c r="T499" s="240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1" t="s">
        <v>142</v>
      </c>
      <c r="AU499" s="241" t="s">
        <v>87</v>
      </c>
      <c r="AV499" s="14" t="s">
        <v>87</v>
      </c>
      <c r="AW499" s="14" t="s">
        <v>42</v>
      </c>
      <c r="AX499" s="14" t="s">
        <v>80</v>
      </c>
      <c r="AY499" s="241" t="s">
        <v>131</v>
      </c>
    </row>
    <row r="500" spans="1:51" s="15" customFormat="1" ht="12">
      <c r="A500" s="15"/>
      <c r="B500" s="242"/>
      <c r="C500" s="243"/>
      <c r="D500" s="222" t="s">
        <v>142</v>
      </c>
      <c r="E500" s="244" t="s">
        <v>41</v>
      </c>
      <c r="F500" s="245" t="s">
        <v>146</v>
      </c>
      <c r="G500" s="243"/>
      <c r="H500" s="246">
        <v>5.8</v>
      </c>
      <c r="I500" s="247"/>
      <c r="J500" s="243"/>
      <c r="K500" s="243"/>
      <c r="L500" s="248"/>
      <c r="M500" s="249"/>
      <c r="N500" s="250"/>
      <c r="O500" s="250"/>
      <c r="P500" s="250"/>
      <c r="Q500" s="250"/>
      <c r="R500" s="250"/>
      <c r="S500" s="250"/>
      <c r="T500" s="251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52" t="s">
        <v>142</v>
      </c>
      <c r="AU500" s="252" t="s">
        <v>87</v>
      </c>
      <c r="AV500" s="15" t="s">
        <v>132</v>
      </c>
      <c r="AW500" s="15" t="s">
        <v>42</v>
      </c>
      <c r="AX500" s="15" t="s">
        <v>85</v>
      </c>
      <c r="AY500" s="252" t="s">
        <v>131</v>
      </c>
    </row>
    <row r="501" spans="1:65" s="2" customFormat="1" ht="16.5" customHeight="1">
      <c r="A501" s="41"/>
      <c r="B501" s="42"/>
      <c r="C501" s="202" t="s">
        <v>732</v>
      </c>
      <c r="D501" s="202" t="s">
        <v>134</v>
      </c>
      <c r="E501" s="203" t="s">
        <v>733</v>
      </c>
      <c r="F501" s="204" t="s">
        <v>734</v>
      </c>
      <c r="G501" s="205" t="s">
        <v>137</v>
      </c>
      <c r="H501" s="206">
        <v>1</v>
      </c>
      <c r="I501" s="207"/>
      <c r="J501" s="208">
        <f>ROUND(I501*H501,2)</f>
        <v>0</v>
      </c>
      <c r="K501" s="204" t="s">
        <v>138</v>
      </c>
      <c r="L501" s="47"/>
      <c r="M501" s="209" t="s">
        <v>41</v>
      </c>
      <c r="N501" s="210" t="s">
        <v>51</v>
      </c>
      <c r="O501" s="87"/>
      <c r="P501" s="211">
        <f>O501*H501</f>
        <v>0</v>
      </c>
      <c r="Q501" s="211">
        <v>0</v>
      </c>
      <c r="R501" s="211">
        <f>Q501*H501</f>
        <v>0</v>
      </c>
      <c r="S501" s="211">
        <v>0.01705</v>
      </c>
      <c r="T501" s="212">
        <f>S501*H501</f>
        <v>0.01705</v>
      </c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R501" s="213" t="s">
        <v>233</v>
      </c>
      <c r="AT501" s="213" t="s">
        <v>134</v>
      </c>
      <c r="AU501" s="213" t="s">
        <v>87</v>
      </c>
      <c r="AY501" s="19" t="s">
        <v>131</v>
      </c>
      <c r="BE501" s="214">
        <f>IF(N501="základní",J501,0)</f>
        <v>0</v>
      </c>
      <c r="BF501" s="214">
        <f>IF(N501="snížená",J501,0)</f>
        <v>0</v>
      </c>
      <c r="BG501" s="214">
        <f>IF(N501="zákl. přenesená",J501,0)</f>
        <v>0</v>
      </c>
      <c r="BH501" s="214">
        <f>IF(N501="sníž. přenesená",J501,0)</f>
        <v>0</v>
      </c>
      <c r="BI501" s="214">
        <f>IF(N501="nulová",J501,0)</f>
        <v>0</v>
      </c>
      <c r="BJ501" s="19" t="s">
        <v>85</v>
      </c>
      <c r="BK501" s="214">
        <f>ROUND(I501*H501,2)</f>
        <v>0</v>
      </c>
      <c r="BL501" s="19" t="s">
        <v>233</v>
      </c>
      <c r="BM501" s="213" t="s">
        <v>735</v>
      </c>
    </row>
    <row r="502" spans="1:47" s="2" customFormat="1" ht="12">
      <c r="A502" s="41"/>
      <c r="B502" s="42"/>
      <c r="C502" s="43"/>
      <c r="D502" s="215" t="s">
        <v>140</v>
      </c>
      <c r="E502" s="43"/>
      <c r="F502" s="216" t="s">
        <v>736</v>
      </c>
      <c r="G502" s="43"/>
      <c r="H502" s="43"/>
      <c r="I502" s="217"/>
      <c r="J502" s="43"/>
      <c r="K502" s="43"/>
      <c r="L502" s="47"/>
      <c r="M502" s="218"/>
      <c r="N502" s="219"/>
      <c r="O502" s="87"/>
      <c r="P502" s="87"/>
      <c r="Q502" s="87"/>
      <c r="R502" s="87"/>
      <c r="S502" s="87"/>
      <c r="T502" s="88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T502" s="19" t="s">
        <v>140</v>
      </c>
      <c r="AU502" s="19" t="s">
        <v>87</v>
      </c>
    </row>
    <row r="503" spans="1:65" s="2" customFormat="1" ht="16.5" customHeight="1">
      <c r="A503" s="41"/>
      <c r="B503" s="42"/>
      <c r="C503" s="202" t="s">
        <v>737</v>
      </c>
      <c r="D503" s="202" t="s">
        <v>134</v>
      </c>
      <c r="E503" s="203" t="s">
        <v>738</v>
      </c>
      <c r="F503" s="204" t="s">
        <v>739</v>
      </c>
      <c r="G503" s="205" t="s">
        <v>137</v>
      </c>
      <c r="H503" s="206">
        <v>2</v>
      </c>
      <c r="I503" s="207"/>
      <c r="J503" s="208">
        <f>ROUND(I503*H503,2)</f>
        <v>0</v>
      </c>
      <c r="K503" s="204" t="s">
        <v>138</v>
      </c>
      <c r="L503" s="47"/>
      <c r="M503" s="209" t="s">
        <v>41</v>
      </c>
      <c r="N503" s="210" t="s">
        <v>51</v>
      </c>
      <c r="O503" s="87"/>
      <c r="P503" s="211">
        <f>O503*H503</f>
        <v>0</v>
      </c>
      <c r="Q503" s="211">
        <v>0.00167</v>
      </c>
      <c r="R503" s="211">
        <f>Q503*H503</f>
        <v>0.00334</v>
      </c>
      <c r="S503" s="211">
        <v>0</v>
      </c>
      <c r="T503" s="212">
        <f>S503*H503</f>
        <v>0</v>
      </c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R503" s="213" t="s">
        <v>233</v>
      </c>
      <c r="AT503" s="213" t="s">
        <v>134</v>
      </c>
      <c r="AU503" s="213" t="s">
        <v>87</v>
      </c>
      <c r="AY503" s="19" t="s">
        <v>131</v>
      </c>
      <c r="BE503" s="214">
        <f>IF(N503="základní",J503,0)</f>
        <v>0</v>
      </c>
      <c r="BF503" s="214">
        <f>IF(N503="snížená",J503,0)</f>
        <v>0</v>
      </c>
      <c r="BG503" s="214">
        <f>IF(N503="zákl. přenesená",J503,0)</f>
        <v>0</v>
      </c>
      <c r="BH503" s="214">
        <f>IF(N503="sníž. přenesená",J503,0)</f>
        <v>0</v>
      </c>
      <c r="BI503" s="214">
        <f>IF(N503="nulová",J503,0)</f>
        <v>0</v>
      </c>
      <c r="BJ503" s="19" t="s">
        <v>85</v>
      </c>
      <c r="BK503" s="214">
        <f>ROUND(I503*H503,2)</f>
        <v>0</v>
      </c>
      <c r="BL503" s="19" t="s">
        <v>233</v>
      </c>
      <c r="BM503" s="213" t="s">
        <v>740</v>
      </c>
    </row>
    <row r="504" spans="1:47" s="2" customFormat="1" ht="12">
      <c r="A504" s="41"/>
      <c r="B504" s="42"/>
      <c r="C504" s="43"/>
      <c r="D504" s="215" t="s">
        <v>140</v>
      </c>
      <c r="E504" s="43"/>
      <c r="F504" s="216" t="s">
        <v>741</v>
      </c>
      <c r="G504" s="43"/>
      <c r="H504" s="43"/>
      <c r="I504" s="217"/>
      <c r="J504" s="43"/>
      <c r="K504" s="43"/>
      <c r="L504" s="47"/>
      <c r="M504" s="218"/>
      <c r="N504" s="219"/>
      <c r="O504" s="87"/>
      <c r="P504" s="87"/>
      <c r="Q504" s="87"/>
      <c r="R504" s="87"/>
      <c r="S504" s="87"/>
      <c r="T504" s="88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T504" s="19" t="s">
        <v>140</v>
      </c>
      <c r="AU504" s="19" t="s">
        <v>87</v>
      </c>
    </row>
    <row r="505" spans="1:65" s="2" customFormat="1" ht="16.5" customHeight="1">
      <c r="A505" s="41"/>
      <c r="B505" s="42"/>
      <c r="C505" s="202" t="s">
        <v>742</v>
      </c>
      <c r="D505" s="202" t="s">
        <v>134</v>
      </c>
      <c r="E505" s="203" t="s">
        <v>743</v>
      </c>
      <c r="F505" s="204" t="s">
        <v>744</v>
      </c>
      <c r="G505" s="205" t="s">
        <v>137</v>
      </c>
      <c r="H505" s="206">
        <v>1</v>
      </c>
      <c r="I505" s="207"/>
      <c r="J505" s="208">
        <f>ROUND(I505*H505,2)</f>
        <v>0</v>
      </c>
      <c r="K505" s="204" t="s">
        <v>41</v>
      </c>
      <c r="L505" s="47"/>
      <c r="M505" s="209" t="s">
        <v>41</v>
      </c>
      <c r="N505" s="210" t="s">
        <v>51</v>
      </c>
      <c r="O505" s="87"/>
      <c r="P505" s="211">
        <f>O505*H505</f>
        <v>0</v>
      </c>
      <c r="Q505" s="211">
        <v>6E-05</v>
      </c>
      <c r="R505" s="211">
        <f>Q505*H505</f>
        <v>6E-05</v>
      </c>
      <c r="S505" s="211">
        <v>0</v>
      </c>
      <c r="T505" s="212">
        <f>S505*H505</f>
        <v>0</v>
      </c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R505" s="213" t="s">
        <v>233</v>
      </c>
      <c r="AT505" s="213" t="s">
        <v>134</v>
      </c>
      <c r="AU505" s="213" t="s">
        <v>87</v>
      </c>
      <c r="AY505" s="19" t="s">
        <v>131</v>
      </c>
      <c r="BE505" s="214">
        <f>IF(N505="základní",J505,0)</f>
        <v>0</v>
      </c>
      <c r="BF505" s="214">
        <f>IF(N505="snížená",J505,0)</f>
        <v>0</v>
      </c>
      <c r="BG505" s="214">
        <f>IF(N505="zákl. přenesená",J505,0)</f>
        <v>0</v>
      </c>
      <c r="BH505" s="214">
        <f>IF(N505="sníž. přenesená",J505,0)</f>
        <v>0</v>
      </c>
      <c r="BI505" s="214">
        <f>IF(N505="nulová",J505,0)</f>
        <v>0</v>
      </c>
      <c r="BJ505" s="19" t="s">
        <v>85</v>
      </c>
      <c r="BK505" s="214">
        <f>ROUND(I505*H505,2)</f>
        <v>0</v>
      </c>
      <c r="BL505" s="19" t="s">
        <v>233</v>
      </c>
      <c r="BM505" s="213" t="s">
        <v>745</v>
      </c>
    </row>
    <row r="506" spans="1:65" s="2" customFormat="1" ht="16.5" customHeight="1">
      <c r="A506" s="41"/>
      <c r="B506" s="42"/>
      <c r="C506" s="253" t="s">
        <v>746</v>
      </c>
      <c r="D506" s="253" t="s">
        <v>387</v>
      </c>
      <c r="E506" s="254" t="s">
        <v>747</v>
      </c>
      <c r="F506" s="255" t="s">
        <v>748</v>
      </c>
      <c r="G506" s="256" t="s">
        <v>137</v>
      </c>
      <c r="H506" s="257">
        <v>1</v>
      </c>
      <c r="I506" s="258"/>
      <c r="J506" s="259">
        <f>ROUND(I506*H506,2)</f>
        <v>0</v>
      </c>
      <c r="K506" s="255" t="s">
        <v>138</v>
      </c>
      <c r="L506" s="260"/>
      <c r="M506" s="261" t="s">
        <v>41</v>
      </c>
      <c r="N506" s="262" t="s">
        <v>51</v>
      </c>
      <c r="O506" s="87"/>
      <c r="P506" s="211">
        <f>O506*H506</f>
        <v>0</v>
      </c>
      <c r="Q506" s="211">
        <v>7E-05</v>
      </c>
      <c r="R506" s="211">
        <f>Q506*H506</f>
        <v>7E-05</v>
      </c>
      <c r="S506" s="211">
        <v>0</v>
      </c>
      <c r="T506" s="212">
        <f>S506*H506</f>
        <v>0</v>
      </c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R506" s="213" t="s">
        <v>330</v>
      </c>
      <c r="AT506" s="213" t="s">
        <v>387</v>
      </c>
      <c r="AU506" s="213" t="s">
        <v>87</v>
      </c>
      <c r="AY506" s="19" t="s">
        <v>131</v>
      </c>
      <c r="BE506" s="214">
        <f>IF(N506="základní",J506,0)</f>
        <v>0</v>
      </c>
      <c r="BF506" s="214">
        <f>IF(N506="snížená",J506,0)</f>
        <v>0</v>
      </c>
      <c r="BG506" s="214">
        <f>IF(N506="zákl. přenesená",J506,0)</f>
        <v>0</v>
      </c>
      <c r="BH506" s="214">
        <f>IF(N506="sníž. přenesená",J506,0)</f>
        <v>0</v>
      </c>
      <c r="BI506" s="214">
        <f>IF(N506="nulová",J506,0)</f>
        <v>0</v>
      </c>
      <c r="BJ506" s="19" t="s">
        <v>85</v>
      </c>
      <c r="BK506" s="214">
        <f>ROUND(I506*H506,2)</f>
        <v>0</v>
      </c>
      <c r="BL506" s="19" t="s">
        <v>233</v>
      </c>
      <c r="BM506" s="213" t="s">
        <v>749</v>
      </c>
    </row>
    <row r="507" spans="1:65" s="2" customFormat="1" ht="33" customHeight="1">
      <c r="A507" s="41"/>
      <c r="B507" s="42"/>
      <c r="C507" s="202" t="s">
        <v>750</v>
      </c>
      <c r="D507" s="202" t="s">
        <v>134</v>
      </c>
      <c r="E507" s="203" t="s">
        <v>751</v>
      </c>
      <c r="F507" s="204" t="s">
        <v>752</v>
      </c>
      <c r="G507" s="205" t="s">
        <v>417</v>
      </c>
      <c r="H507" s="263"/>
      <c r="I507" s="207"/>
      <c r="J507" s="208">
        <f>ROUND(I507*H507,2)</f>
        <v>0</v>
      </c>
      <c r="K507" s="204" t="s">
        <v>138</v>
      </c>
      <c r="L507" s="47"/>
      <c r="M507" s="209" t="s">
        <v>41</v>
      </c>
      <c r="N507" s="210" t="s">
        <v>51</v>
      </c>
      <c r="O507" s="87"/>
      <c r="P507" s="211">
        <f>O507*H507</f>
        <v>0</v>
      </c>
      <c r="Q507" s="211">
        <v>0</v>
      </c>
      <c r="R507" s="211">
        <f>Q507*H507</f>
        <v>0</v>
      </c>
      <c r="S507" s="211">
        <v>0</v>
      </c>
      <c r="T507" s="212">
        <f>S507*H507</f>
        <v>0</v>
      </c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R507" s="213" t="s">
        <v>233</v>
      </c>
      <c r="AT507" s="213" t="s">
        <v>134</v>
      </c>
      <c r="AU507" s="213" t="s">
        <v>87</v>
      </c>
      <c r="AY507" s="19" t="s">
        <v>131</v>
      </c>
      <c r="BE507" s="214">
        <f>IF(N507="základní",J507,0)</f>
        <v>0</v>
      </c>
      <c r="BF507" s="214">
        <f>IF(N507="snížená",J507,0)</f>
        <v>0</v>
      </c>
      <c r="BG507" s="214">
        <f>IF(N507="zákl. přenesená",J507,0)</f>
        <v>0</v>
      </c>
      <c r="BH507" s="214">
        <f>IF(N507="sníž. přenesená",J507,0)</f>
        <v>0</v>
      </c>
      <c r="BI507" s="214">
        <f>IF(N507="nulová",J507,0)</f>
        <v>0</v>
      </c>
      <c r="BJ507" s="19" t="s">
        <v>85</v>
      </c>
      <c r="BK507" s="214">
        <f>ROUND(I507*H507,2)</f>
        <v>0</v>
      </c>
      <c r="BL507" s="19" t="s">
        <v>233</v>
      </c>
      <c r="BM507" s="213" t="s">
        <v>753</v>
      </c>
    </row>
    <row r="508" spans="1:47" s="2" customFormat="1" ht="12">
      <c r="A508" s="41"/>
      <c r="B508" s="42"/>
      <c r="C508" s="43"/>
      <c r="D508" s="215" t="s">
        <v>140</v>
      </c>
      <c r="E508" s="43"/>
      <c r="F508" s="216" t="s">
        <v>754</v>
      </c>
      <c r="G508" s="43"/>
      <c r="H508" s="43"/>
      <c r="I508" s="217"/>
      <c r="J508" s="43"/>
      <c r="K508" s="43"/>
      <c r="L508" s="47"/>
      <c r="M508" s="218"/>
      <c r="N508" s="219"/>
      <c r="O508" s="87"/>
      <c r="P508" s="87"/>
      <c r="Q508" s="87"/>
      <c r="R508" s="87"/>
      <c r="S508" s="87"/>
      <c r="T508" s="88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T508" s="19" t="s">
        <v>140</v>
      </c>
      <c r="AU508" s="19" t="s">
        <v>87</v>
      </c>
    </row>
    <row r="509" spans="1:65" s="2" customFormat="1" ht="37.8" customHeight="1">
      <c r="A509" s="41"/>
      <c r="B509" s="42"/>
      <c r="C509" s="202" t="s">
        <v>755</v>
      </c>
      <c r="D509" s="202" t="s">
        <v>134</v>
      </c>
      <c r="E509" s="203" t="s">
        <v>756</v>
      </c>
      <c r="F509" s="204" t="s">
        <v>757</v>
      </c>
      <c r="G509" s="205" t="s">
        <v>417</v>
      </c>
      <c r="H509" s="263"/>
      <c r="I509" s="207"/>
      <c r="J509" s="208">
        <f>ROUND(I509*H509,2)</f>
        <v>0</v>
      </c>
      <c r="K509" s="204" t="s">
        <v>138</v>
      </c>
      <c r="L509" s="47"/>
      <c r="M509" s="209" t="s">
        <v>41</v>
      </c>
      <c r="N509" s="210" t="s">
        <v>51</v>
      </c>
      <c r="O509" s="87"/>
      <c r="P509" s="211">
        <f>O509*H509</f>
        <v>0</v>
      </c>
      <c r="Q509" s="211">
        <v>0</v>
      </c>
      <c r="R509" s="211">
        <f>Q509*H509</f>
        <v>0</v>
      </c>
      <c r="S509" s="211">
        <v>0</v>
      </c>
      <c r="T509" s="212">
        <f>S509*H509</f>
        <v>0</v>
      </c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R509" s="213" t="s">
        <v>233</v>
      </c>
      <c r="AT509" s="213" t="s">
        <v>134</v>
      </c>
      <c r="AU509" s="213" t="s">
        <v>87</v>
      </c>
      <c r="AY509" s="19" t="s">
        <v>131</v>
      </c>
      <c r="BE509" s="214">
        <f>IF(N509="základní",J509,0)</f>
        <v>0</v>
      </c>
      <c r="BF509" s="214">
        <f>IF(N509="snížená",J509,0)</f>
        <v>0</v>
      </c>
      <c r="BG509" s="214">
        <f>IF(N509="zákl. přenesená",J509,0)</f>
        <v>0</v>
      </c>
      <c r="BH509" s="214">
        <f>IF(N509="sníž. přenesená",J509,0)</f>
        <v>0</v>
      </c>
      <c r="BI509" s="214">
        <f>IF(N509="nulová",J509,0)</f>
        <v>0</v>
      </c>
      <c r="BJ509" s="19" t="s">
        <v>85</v>
      </c>
      <c r="BK509" s="214">
        <f>ROUND(I509*H509,2)</f>
        <v>0</v>
      </c>
      <c r="BL509" s="19" t="s">
        <v>233</v>
      </c>
      <c r="BM509" s="213" t="s">
        <v>758</v>
      </c>
    </row>
    <row r="510" spans="1:47" s="2" customFormat="1" ht="12">
      <c r="A510" s="41"/>
      <c r="B510" s="42"/>
      <c r="C510" s="43"/>
      <c r="D510" s="215" t="s">
        <v>140</v>
      </c>
      <c r="E510" s="43"/>
      <c r="F510" s="216" t="s">
        <v>759</v>
      </c>
      <c r="G510" s="43"/>
      <c r="H510" s="43"/>
      <c r="I510" s="217"/>
      <c r="J510" s="43"/>
      <c r="K510" s="43"/>
      <c r="L510" s="47"/>
      <c r="M510" s="218"/>
      <c r="N510" s="219"/>
      <c r="O510" s="87"/>
      <c r="P510" s="87"/>
      <c r="Q510" s="87"/>
      <c r="R510" s="87"/>
      <c r="S510" s="87"/>
      <c r="T510" s="88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T510" s="19" t="s">
        <v>140</v>
      </c>
      <c r="AU510" s="19" t="s">
        <v>87</v>
      </c>
    </row>
    <row r="511" spans="1:65" s="2" customFormat="1" ht="24.15" customHeight="1">
      <c r="A511" s="41"/>
      <c r="B511" s="42"/>
      <c r="C511" s="202" t="s">
        <v>760</v>
      </c>
      <c r="D511" s="202" t="s">
        <v>134</v>
      </c>
      <c r="E511" s="203" t="s">
        <v>761</v>
      </c>
      <c r="F511" s="204" t="s">
        <v>762</v>
      </c>
      <c r="G511" s="205" t="s">
        <v>417</v>
      </c>
      <c r="H511" s="263"/>
      <c r="I511" s="207"/>
      <c r="J511" s="208">
        <f>ROUND(I511*H511,2)</f>
        <v>0</v>
      </c>
      <c r="K511" s="204" t="s">
        <v>138</v>
      </c>
      <c r="L511" s="47"/>
      <c r="M511" s="209" t="s">
        <v>41</v>
      </c>
      <c r="N511" s="210" t="s">
        <v>51</v>
      </c>
      <c r="O511" s="87"/>
      <c r="P511" s="211">
        <f>O511*H511</f>
        <v>0</v>
      </c>
      <c r="Q511" s="211">
        <v>0</v>
      </c>
      <c r="R511" s="211">
        <f>Q511*H511</f>
        <v>0</v>
      </c>
      <c r="S511" s="211">
        <v>0</v>
      </c>
      <c r="T511" s="212">
        <f>S511*H511</f>
        <v>0</v>
      </c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R511" s="213" t="s">
        <v>233</v>
      </c>
      <c r="AT511" s="213" t="s">
        <v>134</v>
      </c>
      <c r="AU511" s="213" t="s">
        <v>87</v>
      </c>
      <c r="AY511" s="19" t="s">
        <v>131</v>
      </c>
      <c r="BE511" s="214">
        <f>IF(N511="základní",J511,0)</f>
        <v>0</v>
      </c>
      <c r="BF511" s="214">
        <f>IF(N511="snížená",J511,0)</f>
        <v>0</v>
      </c>
      <c r="BG511" s="214">
        <f>IF(N511="zákl. přenesená",J511,0)</f>
        <v>0</v>
      </c>
      <c r="BH511" s="214">
        <f>IF(N511="sníž. přenesená",J511,0)</f>
        <v>0</v>
      </c>
      <c r="BI511" s="214">
        <f>IF(N511="nulová",J511,0)</f>
        <v>0</v>
      </c>
      <c r="BJ511" s="19" t="s">
        <v>85</v>
      </c>
      <c r="BK511" s="214">
        <f>ROUND(I511*H511,2)</f>
        <v>0</v>
      </c>
      <c r="BL511" s="19" t="s">
        <v>233</v>
      </c>
      <c r="BM511" s="213" t="s">
        <v>763</v>
      </c>
    </row>
    <row r="512" spans="1:47" s="2" customFormat="1" ht="12">
      <c r="A512" s="41"/>
      <c r="B512" s="42"/>
      <c r="C512" s="43"/>
      <c r="D512" s="215" t="s">
        <v>140</v>
      </c>
      <c r="E512" s="43"/>
      <c r="F512" s="216" t="s">
        <v>764</v>
      </c>
      <c r="G512" s="43"/>
      <c r="H512" s="43"/>
      <c r="I512" s="217"/>
      <c r="J512" s="43"/>
      <c r="K512" s="43"/>
      <c r="L512" s="47"/>
      <c r="M512" s="218"/>
      <c r="N512" s="219"/>
      <c r="O512" s="87"/>
      <c r="P512" s="87"/>
      <c r="Q512" s="87"/>
      <c r="R512" s="87"/>
      <c r="S512" s="87"/>
      <c r="T512" s="88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T512" s="19" t="s">
        <v>140</v>
      </c>
      <c r="AU512" s="19" t="s">
        <v>87</v>
      </c>
    </row>
    <row r="513" spans="1:63" s="12" customFormat="1" ht="22.8" customHeight="1">
      <c r="A513" s="12"/>
      <c r="B513" s="186"/>
      <c r="C513" s="187"/>
      <c r="D513" s="188" t="s">
        <v>79</v>
      </c>
      <c r="E513" s="200" t="s">
        <v>765</v>
      </c>
      <c r="F513" s="200" t="s">
        <v>766</v>
      </c>
      <c r="G513" s="187"/>
      <c r="H513" s="187"/>
      <c r="I513" s="190"/>
      <c r="J513" s="201">
        <f>BK513</f>
        <v>0</v>
      </c>
      <c r="K513" s="187"/>
      <c r="L513" s="192"/>
      <c r="M513" s="193"/>
      <c r="N513" s="194"/>
      <c r="O513" s="194"/>
      <c r="P513" s="195">
        <f>SUM(P514:P535)</f>
        <v>0</v>
      </c>
      <c r="Q513" s="194"/>
      <c r="R513" s="195">
        <f>SUM(R514:R535)</f>
        <v>0.01754</v>
      </c>
      <c r="S513" s="194"/>
      <c r="T513" s="196">
        <f>SUM(T514:T535)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197" t="s">
        <v>87</v>
      </c>
      <c r="AT513" s="198" t="s">
        <v>79</v>
      </c>
      <c r="AU513" s="198" t="s">
        <v>85</v>
      </c>
      <c r="AY513" s="197" t="s">
        <v>131</v>
      </c>
      <c r="BK513" s="199">
        <f>SUM(BK514:BK535)</f>
        <v>0</v>
      </c>
    </row>
    <row r="514" spans="1:65" s="2" customFormat="1" ht="24.15" customHeight="1">
      <c r="A514" s="41"/>
      <c r="B514" s="42"/>
      <c r="C514" s="202" t="s">
        <v>767</v>
      </c>
      <c r="D514" s="202" t="s">
        <v>134</v>
      </c>
      <c r="E514" s="203" t="s">
        <v>768</v>
      </c>
      <c r="F514" s="204" t="s">
        <v>769</v>
      </c>
      <c r="G514" s="205" t="s">
        <v>137</v>
      </c>
      <c r="H514" s="206">
        <v>10</v>
      </c>
      <c r="I514" s="207"/>
      <c r="J514" s="208">
        <f>ROUND(I514*H514,2)</f>
        <v>0</v>
      </c>
      <c r="K514" s="204" t="s">
        <v>138</v>
      </c>
      <c r="L514" s="47"/>
      <c r="M514" s="209" t="s">
        <v>41</v>
      </c>
      <c r="N514" s="210" t="s">
        <v>51</v>
      </c>
      <c r="O514" s="87"/>
      <c r="P514" s="211">
        <f>O514*H514</f>
        <v>0</v>
      </c>
      <c r="Q514" s="211">
        <v>0</v>
      </c>
      <c r="R514" s="211">
        <f>Q514*H514</f>
        <v>0</v>
      </c>
      <c r="S514" s="211">
        <v>0</v>
      </c>
      <c r="T514" s="212">
        <f>S514*H514</f>
        <v>0</v>
      </c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R514" s="213" t="s">
        <v>233</v>
      </c>
      <c r="AT514" s="213" t="s">
        <v>134</v>
      </c>
      <c r="AU514" s="213" t="s">
        <v>87</v>
      </c>
      <c r="AY514" s="19" t="s">
        <v>131</v>
      </c>
      <c r="BE514" s="214">
        <f>IF(N514="základní",J514,0)</f>
        <v>0</v>
      </c>
      <c r="BF514" s="214">
        <f>IF(N514="snížená",J514,0)</f>
        <v>0</v>
      </c>
      <c r="BG514" s="214">
        <f>IF(N514="zákl. přenesená",J514,0)</f>
        <v>0</v>
      </c>
      <c r="BH514" s="214">
        <f>IF(N514="sníž. přenesená",J514,0)</f>
        <v>0</v>
      </c>
      <c r="BI514" s="214">
        <f>IF(N514="nulová",J514,0)</f>
        <v>0</v>
      </c>
      <c r="BJ514" s="19" t="s">
        <v>85</v>
      </c>
      <c r="BK514" s="214">
        <f>ROUND(I514*H514,2)</f>
        <v>0</v>
      </c>
      <c r="BL514" s="19" t="s">
        <v>233</v>
      </c>
      <c r="BM514" s="213" t="s">
        <v>770</v>
      </c>
    </row>
    <row r="515" spans="1:47" s="2" customFormat="1" ht="12">
      <c r="A515" s="41"/>
      <c r="B515" s="42"/>
      <c r="C515" s="43"/>
      <c r="D515" s="215" t="s">
        <v>140</v>
      </c>
      <c r="E515" s="43"/>
      <c r="F515" s="216" t="s">
        <v>771</v>
      </c>
      <c r="G515" s="43"/>
      <c r="H515" s="43"/>
      <c r="I515" s="217"/>
      <c r="J515" s="43"/>
      <c r="K515" s="43"/>
      <c r="L515" s="47"/>
      <c r="M515" s="218"/>
      <c r="N515" s="219"/>
      <c r="O515" s="87"/>
      <c r="P515" s="87"/>
      <c r="Q515" s="87"/>
      <c r="R515" s="87"/>
      <c r="S515" s="87"/>
      <c r="T515" s="88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T515" s="19" t="s">
        <v>140</v>
      </c>
      <c r="AU515" s="19" t="s">
        <v>87</v>
      </c>
    </row>
    <row r="516" spans="1:65" s="2" customFormat="1" ht="24.15" customHeight="1">
      <c r="A516" s="41"/>
      <c r="B516" s="42"/>
      <c r="C516" s="202" t="s">
        <v>772</v>
      </c>
      <c r="D516" s="202" t="s">
        <v>134</v>
      </c>
      <c r="E516" s="203" t="s">
        <v>773</v>
      </c>
      <c r="F516" s="204" t="s">
        <v>774</v>
      </c>
      <c r="G516" s="205" t="s">
        <v>137</v>
      </c>
      <c r="H516" s="206">
        <v>10</v>
      </c>
      <c r="I516" s="207"/>
      <c r="J516" s="208">
        <f>ROUND(I516*H516,2)</f>
        <v>0</v>
      </c>
      <c r="K516" s="204" t="s">
        <v>138</v>
      </c>
      <c r="L516" s="47"/>
      <c r="M516" s="209" t="s">
        <v>41</v>
      </c>
      <c r="N516" s="210" t="s">
        <v>51</v>
      </c>
      <c r="O516" s="87"/>
      <c r="P516" s="211">
        <f>O516*H516</f>
        <v>0</v>
      </c>
      <c r="Q516" s="211">
        <v>0</v>
      </c>
      <c r="R516" s="211">
        <f>Q516*H516</f>
        <v>0</v>
      </c>
      <c r="S516" s="211">
        <v>0</v>
      </c>
      <c r="T516" s="212">
        <f>S516*H516</f>
        <v>0</v>
      </c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R516" s="213" t="s">
        <v>233</v>
      </c>
      <c r="AT516" s="213" t="s">
        <v>134</v>
      </c>
      <c r="AU516" s="213" t="s">
        <v>87</v>
      </c>
      <c r="AY516" s="19" t="s">
        <v>131</v>
      </c>
      <c r="BE516" s="214">
        <f>IF(N516="základní",J516,0)</f>
        <v>0</v>
      </c>
      <c r="BF516" s="214">
        <f>IF(N516="snížená",J516,0)</f>
        <v>0</v>
      </c>
      <c r="BG516" s="214">
        <f>IF(N516="zákl. přenesená",J516,0)</f>
        <v>0</v>
      </c>
      <c r="BH516" s="214">
        <f>IF(N516="sníž. přenesená",J516,0)</f>
        <v>0</v>
      </c>
      <c r="BI516" s="214">
        <f>IF(N516="nulová",J516,0)</f>
        <v>0</v>
      </c>
      <c r="BJ516" s="19" t="s">
        <v>85</v>
      </c>
      <c r="BK516" s="214">
        <f>ROUND(I516*H516,2)</f>
        <v>0</v>
      </c>
      <c r="BL516" s="19" t="s">
        <v>233</v>
      </c>
      <c r="BM516" s="213" t="s">
        <v>775</v>
      </c>
    </row>
    <row r="517" spans="1:47" s="2" customFormat="1" ht="12">
      <c r="A517" s="41"/>
      <c r="B517" s="42"/>
      <c r="C517" s="43"/>
      <c r="D517" s="215" t="s">
        <v>140</v>
      </c>
      <c r="E517" s="43"/>
      <c r="F517" s="216" t="s">
        <v>776</v>
      </c>
      <c r="G517" s="43"/>
      <c r="H517" s="43"/>
      <c r="I517" s="217"/>
      <c r="J517" s="43"/>
      <c r="K517" s="43"/>
      <c r="L517" s="47"/>
      <c r="M517" s="218"/>
      <c r="N517" s="219"/>
      <c r="O517" s="87"/>
      <c r="P517" s="87"/>
      <c r="Q517" s="87"/>
      <c r="R517" s="87"/>
      <c r="S517" s="87"/>
      <c r="T517" s="88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T517" s="19" t="s">
        <v>140</v>
      </c>
      <c r="AU517" s="19" t="s">
        <v>87</v>
      </c>
    </row>
    <row r="518" spans="1:65" s="2" customFormat="1" ht="16.5" customHeight="1">
      <c r="A518" s="41"/>
      <c r="B518" s="42"/>
      <c r="C518" s="202" t="s">
        <v>777</v>
      </c>
      <c r="D518" s="202" t="s">
        <v>134</v>
      </c>
      <c r="E518" s="203" t="s">
        <v>778</v>
      </c>
      <c r="F518" s="204" t="s">
        <v>779</v>
      </c>
      <c r="G518" s="205" t="s">
        <v>217</v>
      </c>
      <c r="H518" s="206">
        <v>12.6</v>
      </c>
      <c r="I518" s="207"/>
      <c r="J518" s="208">
        <f>ROUND(I518*H518,2)</f>
        <v>0</v>
      </c>
      <c r="K518" s="204" t="s">
        <v>138</v>
      </c>
      <c r="L518" s="47"/>
      <c r="M518" s="209" t="s">
        <v>41</v>
      </c>
      <c r="N518" s="210" t="s">
        <v>51</v>
      </c>
      <c r="O518" s="87"/>
      <c r="P518" s="211">
        <f>O518*H518</f>
        <v>0</v>
      </c>
      <c r="Q518" s="211">
        <v>0</v>
      </c>
      <c r="R518" s="211">
        <f>Q518*H518</f>
        <v>0</v>
      </c>
      <c r="S518" s="211">
        <v>0</v>
      </c>
      <c r="T518" s="212">
        <f>S518*H518</f>
        <v>0</v>
      </c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R518" s="213" t="s">
        <v>233</v>
      </c>
      <c r="AT518" s="213" t="s">
        <v>134</v>
      </c>
      <c r="AU518" s="213" t="s">
        <v>87</v>
      </c>
      <c r="AY518" s="19" t="s">
        <v>131</v>
      </c>
      <c r="BE518" s="214">
        <f>IF(N518="základní",J518,0)</f>
        <v>0</v>
      </c>
      <c r="BF518" s="214">
        <f>IF(N518="snížená",J518,0)</f>
        <v>0</v>
      </c>
      <c r="BG518" s="214">
        <f>IF(N518="zákl. přenesená",J518,0)</f>
        <v>0</v>
      </c>
      <c r="BH518" s="214">
        <f>IF(N518="sníž. přenesená",J518,0)</f>
        <v>0</v>
      </c>
      <c r="BI518" s="214">
        <f>IF(N518="nulová",J518,0)</f>
        <v>0</v>
      </c>
      <c r="BJ518" s="19" t="s">
        <v>85</v>
      </c>
      <c r="BK518" s="214">
        <f>ROUND(I518*H518,2)</f>
        <v>0</v>
      </c>
      <c r="BL518" s="19" t="s">
        <v>233</v>
      </c>
      <c r="BM518" s="213" t="s">
        <v>780</v>
      </c>
    </row>
    <row r="519" spans="1:47" s="2" customFormat="1" ht="12">
      <c r="A519" s="41"/>
      <c r="B519" s="42"/>
      <c r="C519" s="43"/>
      <c r="D519" s="215" t="s">
        <v>140</v>
      </c>
      <c r="E519" s="43"/>
      <c r="F519" s="216" t="s">
        <v>781</v>
      </c>
      <c r="G519" s="43"/>
      <c r="H519" s="43"/>
      <c r="I519" s="217"/>
      <c r="J519" s="43"/>
      <c r="K519" s="43"/>
      <c r="L519" s="47"/>
      <c r="M519" s="218"/>
      <c r="N519" s="219"/>
      <c r="O519" s="87"/>
      <c r="P519" s="87"/>
      <c r="Q519" s="87"/>
      <c r="R519" s="87"/>
      <c r="S519" s="87"/>
      <c r="T519" s="88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T519" s="19" t="s">
        <v>140</v>
      </c>
      <c r="AU519" s="19" t="s">
        <v>87</v>
      </c>
    </row>
    <row r="520" spans="1:51" s="14" customFormat="1" ht="12">
      <c r="A520" s="14"/>
      <c r="B520" s="231"/>
      <c r="C520" s="232"/>
      <c r="D520" s="222" t="s">
        <v>142</v>
      </c>
      <c r="E520" s="233" t="s">
        <v>41</v>
      </c>
      <c r="F520" s="234" t="s">
        <v>782</v>
      </c>
      <c r="G520" s="232"/>
      <c r="H520" s="235">
        <v>12.6</v>
      </c>
      <c r="I520" s="236"/>
      <c r="J520" s="232"/>
      <c r="K520" s="232"/>
      <c r="L520" s="237"/>
      <c r="M520" s="238"/>
      <c r="N520" s="239"/>
      <c r="O520" s="239"/>
      <c r="P520" s="239"/>
      <c r="Q520" s="239"/>
      <c r="R520" s="239"/>
      <c r="S520" s="239"/>
      <c r="T520" s="240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1" t="s">
        <v>142</v>
      </c>
      <c r="AU520" s="241" t="s">
        <v>87</v>
      </c>
      <c r="AV520" s="14" t="s">
        <v>87</v>
      </c>
      <c r="AW520" s="14" t="s">
        <v>42</v>
      </c>
      <c r="AX520" s="14" t="s">
        <v>80</v>
      </c>
      <c r="AY520" s="241" t="s">
        <v>131</v>
      </c>
    </row>
    <row r="521" spans="1:51" s="15" customFormat="1" ht="12">
      <c r="A521" s="15"/>
      <c r="B521" s="242"/>
      <c r="C521" s="243"/>
      <c r="D521" s="222" t="s">
        <v>142</v>
      </c>
      <c r="E521" s="244" t="s">
        <v>41</v>
      </c>
      <c r="F521" s="245" t="s">
        <v>146</v>
      </c>
      <c r="G521" s="243"/>
      <c r="H521" s="246">
        <v>12.6</v>
      </c>
      <c r="I521" s="247"/>
      <c r="J521" s="243"/>
      <c r="K521" s="243"/>
      <c r="L521" s="248"/>
      <c r="M521" s="249"/>
      <c r="N521" s="250"/>
      <c r="O521" s="250"/>
      <c r="P521" s="250"/>
      <c r="Q521" s="250"/>
      <c r="R521" s="250"/>
      <c r="S521" s="250"/>
      <c r="T521" s="251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52" t="s">
        <v>142</v>
      </c>
      <c r="AU521" s="252" t="s">
        <v>87</v>
      </c>
      <c r="AV521" s="15" t="s">
        <v>132</v>
      </c>
      <c r="AW521" s="15" t="s">
        <v>42</v>
      </c>
      <c r="AX521" s="15" t="s">
        <v>85</v>
      </c>
      <c r="AY521" s="252" t="s">
        <v>131</v>
      </c>
    </row>
    <row r="522" spans="1:65" s="2" customFormat="1" ht="16.5" customHeight="1">
      <c r="A522" s="41"/>
      <c r="B522" s="42"/>
      <c r="C522" s="253" t="s">
        <v>783</v>
      </c>
      <c r="D522" s="253" t="s">
        <v>387</v>
      </c>
      <c r="E522" s="254" t="s">
        <v>784</v>
      </c>
      <c r="F522" s="255" t="s">
        <v>785</v>
      </c>
      <c r="G522" s="256" t="s">
        <v>217</v>
      </c>
      <c r="H522" s="257">
        <v>13.86</v>
      </c>
      <c r="I522" s="258"/>
      <c r="J522" s="259">
        <f>ROUND(I522*H522,2)</f>
        <v>0</v>
      </c>
      <c r="K522" s="255" t="s">
        <v>138</v>
      </c>
      <c r="L522" s="260"/>
      <c r="M522" s="261" t="s">
        <v>41</v>
      </c>
      <c r="N522" s="262" t="s">
        <v>51</v>
      </c>
      <c r="O522" s="87"/>
      <c r="P522" s="211">
        <f>O522*H522</f>
        <v>0</v>
      </c>
      <c r="Q522" s="211">
        <v>0.001</v>
      </c>
      <c r="R522" s="211">
        <f>Q522*H522</f>
        <v>0.013859999999999999</v>
      </c>
      <c r="S522" s="211">
        <v>0</v>
      </c>
      <c r="T522" s="212">
        <f>S522*H522</f>
        <v>0</v>
      </c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R522" s="213" t="s">
        <v>330</v>
      </c>
      <c r="AT522" s="213" t="s">
        <v>387</v>
      </c>
      <c r="AU522" s="213" t="s">
        <v>87</v>
      </c>
      <c r="AY522" s="19" t="s">
        <v>131</v>
      </c>
      <c r="BE522" s="214">
        <f>IF(N522="základní",J522,0)</f>
        <v>0</v>
      </c>
      <c r="BF522" s="214">
        <f>IF(N522="snížená",J522,0)</f>
        <v>0</v>
      </c>
      <c r="BG522" s="214">
        <f>IF(N522="zákl. přenesená",J522,0)</f>
        <v>0</v>
      </c>
      <c r="BH522" s="214">
        <f>IF(N522="sníž. přenesená",J522,0)</f>
        <v>0</v>
      </c>
      <c r="BI522" s="214">
        <f>IF(N522="nulová",J522,0)</f>
        <v>0</v>
      </c>
      <c r="BJ522" s="19" t="s">
        <v>85</v>
      </c>
      <c r="BK522" s="214">
        <f>ROUND(I522*H522,2)</f>
        <v>0</v>
      </c>
      <c r="BL522" s="19" t="s">
        <v>233</v>
      </c>
      <c r="BM522" s="213" t="s">
        <v>786</v>
      </c>
    </row>
    <row r="523" spans="1:51" s="14" customFormat="1" ht="12">
      <c r="A523" s="14"/>
      <c r="B523" s="231"/>
      <c r="C523" s="232"/>
      <c r="D523" s="222" t="s">
        <v>142</v>
      </c>
      <c r="E523" s="232"/>
      <c r="F523" s="234" t="s">
        <v>787</v>
      </c>
      <c r="G523" s="232"/>
      <c r="H523" s="235">
        <v>13.86</v>
      </c>
      <c r="I523" s="236"/>
      <c r="J523" s="232"/>
      <c r="K523" s="232"/>
      <c r="L523" s="237"/>
      <c r="M523" s="238"/>
      <c r="N523" s="239"/>
      <c r="O523" s="239"/>
      <c r="P523" s="239"/>
      <c r="Q523" s="239"/>
      <c r="R523" s="239"/>
      <c r="S523" s="239"/>
      <c r="T523" s="240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1" t="s">
        <v>142</v>
      </c>
      <c r="AU523" s="241" t="s">
        <v>87</v>
      </c>
      <c r="AV523" s="14" t="s">
        <v>87</v>
      </c>
      <c r="AW523" s="14" t="s">
        <v>4</v>
      </c>
      <c r="AX523" s="14" t="s">
        <v>85</v>
      </c>
      <c r="AY523" s="241" t="s">
        <v>131</v>
      </c>
    </row>
    <row r="524" spans="1:65" s="2" customFormat="1" ht="16.5" customHeight="1">
      <c r="A524" s="41"/>
      <c r="B524" s="42"/>
      <c r="C524" s="202" t="s">
        <v>788</v>
      </c>
      <c r="D524" s="202" t="s">
        <v>134</v>
      </c>
      <c r="E524" s="203" t="s">
        <v>789</v>
      </c>
      <c r="F524" s="204" t="s">
        <v>790</v>
      </c>
      <c r="G524" s="205" t="s">
        <v>137</v>
      </c>
      <c r="H524" s="206">
        <v>16</v>
      </c>
      <c r="I524" s="207"/>
      <c r="J524" s="208">
        <f>ROUND(I524*H524,2)</f>
        <v>0</v>
      </c>
      <c r="K524" s="204" t="s">
        <v>138</v>
      </c>
      <c r="L524" s="47"/>
      <c r="M524" s="209" t="s">
        <v>41</v>
      </c>
      <c r="N524" s="210" t="s">
        <v>51</v>
      </c>
      <c r="O524" s="87"/>
      <c r="P524" s="211">
        <f>O524*H524</f>
        <v>0</v>
      </c>
      <c r="Q524" s="211">
        <v>0</v>
      </c>
      <c r="R524" s="211">
        <f>Q524*H524</f>
        <v>0</v>
      </c>
      <c r="S524" s="211">
        <v>0</v>
      </c>
      <c r="T524" s="212">
        <f>S524*H524</f>
        <v>0</v>
      </c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R524" s="213" t="s">
        <v>233</v>
      </c>
      <c r="AT524" s="213" t="s">
        <v>134</v>
      </c>
      <c r="AU524" s="213" t="s">
        <v>87</v>
      </c>
      <c r="AY524" s="19" t="s">
        <v>131</v>
      </c>
      <c r="BE524" s="214">
        <f>IF(N524="základní",J524,0)</f>
        <v>0</v>
      </c>
      <c r="BF524" s="214">
        <f>IF(N524="snížená",J524,0)</f>
        <v>0</v>
      </c>
      <c r="BG524" s="214">
        <f>IF(N524="zákl. přenesená",J524,0)</f>
        <v>0</v>
      </c>
      <c r="BH524" s="214">
        <f>IF(N524="sníž. přenesená",J524,0)</f>
        <v>0</v>
      </c>
      <c r="BI524" s="214">
        <f>IF(N524="nulová",J524,0)</f>
        <v>0</v>
      </c>
      <c r="BJ524" s="19" t="s">
        <v>85</v>
      </c>
      <c r="BK524" s="214">
        <f>ROUND(I524*H524,2)</f>
        <v>0</v>
      </c>
      <c r="BL524" s="19" t="s">
        <v>233</v>
      </c>
      <c r="BM524" s="213" t="s">
        <v>791</v>
      </c>
    </row>
    <row r="525" spans="1:47" s="2" customFormat="1" ht="12">
      <c r="A525" s="41"/>
      <c r="B525" s="42"/>
      <c r="C525" s="43"/>
      <c r="D525" s="215" t="s">
        <v>140</v>
      </c>
      <c r="E525" s="43"/>
      <c r="F525" s="216" t="s">
        <v>792</v>
      </c>
      <c r="G525" s="43"/>
      <c r="H525" s="43"/>
      <c r="I525" s="217"/>
      <c r="J525" s="43"/>
      <c r="K525" s="43"/>
      <c r="L525" s="47"/>
      <c r="M525" s="218"/>
      <c r="N525" s="219"/>
      <c r="O525" s="87"/>
      <c r="P525" s="87"/>
      <c r="Q525" s="87"/>
      <c r="R525" s="87"/>
      <c r="S525" s="87"/>
      <c r="T525" s="88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T525" s="19" t="s">
        <v>140</v>
      </c>
      <c r="AU525" s="19" t="s">
        <v>87</v>
      </c>
    </row>
    <row r="526" spans="1:51" s="14" customFormat="1" ht="12">
      <c r="A526" s="14"/>
      <c r="B526" s="231"/>
      <c r="C526" s="232"/>
      <c r="D526" s="222" t="s">
        <v>142</v>
      </c>
      <c r="E526" s="233" t="s">
        <v>41</v>
      </c>
      <c r="F526" s="234" t="s">
        <v>793</v>
      </c>
      <c r="G526" s="232"/>
      <c r="H526" s="235">
        <v>8</v>
      </c>
      <c r="I526" s="236"/>
      <c r="J526" s="232"/>
      <c r="K526" s="232"/>
      <c r="L526" s="237"/>
      <c r="M526" s="238"/>
      <c r="N526" s="239"/>
      <c r="O526" s="239"/>
      <c r="P526" s="239"/>
      <c r="Q526" s="239"/>
      <c r="R526" s="239"/>
      <c r="S526" s="239"/>
      <c r="T526" s="240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1" t="s">
        <v>142</v>
      </c>
      <c r="AU526" s="241" t="s">
        <v>87</v>
      </c>
      <c r="AV526" s="14" t="s">
        <v>87</v>
      </c>
      <c r="AW526" s="14" t="s">
        <v>42</v>
      </c>
      <c r="AX526" s="14" t="s">
        <v>80</v>
      </c>
      <c r="AY526" s="241" t="s">
        <v>131</v>
      </c>
    </row>
    <row r="527" spans="1:51" s="14" customFormat="1" ht="12">
      <c r="A527" s="14"/>
      <c r="B527" s="231"/>
      <c r="C527" s="232"/>
      <c r="D527" s="222" t="s">
        <v>142</v>
      </c>
      <c r="E527" s="233" t="s">
        <v>41</v>
      </c>
      <c r="F527" s="234" t="s">
        <v>793</v>
      </c>
      <c r="G527" s="232"/>
      <c r="H527" s="235">
        <v>8</v>
      </c>
      <c r="I527" s="236"/>
      <c r="J527" s="232"/>
      <c r="K527" s="232"/>
      <c r="L527" s="237"/>
      <c r="M527" s="238"/>
      <c r="N527" s="239"/>
      <c r="O527" s="239"/>
      <c r="P527" s="239"/>
      <c r="Q527" s="239"/>
      <c r="R527" s="239"/>
      <c r="S527" s="239"/>
      <c r="T527" s="240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1" t="s">
        <v>142</v>
      </c>
      <c r="AU527" s="241" t="s">
        <v>87</v>
      </c>
      <c r="AV527" s="14" t="s">
        <v>87</v>
      </c>
      <c r="AW527" s="14" t="s">
        <v>42</v>
      </c>
      <c r="AX527" s="14" t="s">
        <v>80</v>
      </c>
      <c r="AY527" s="241" t="s">
        <v>131</v>
      </c>
    </row>
    <row r="528" spans="1:51" s="15" customFormat="1" ht="12">
      <c r="A528" s="15"/>
      <c r="B528" s="242"/>
      <c r="C528" s="243"/>
      <c r="D528" s="222" t="s">
        <v>142</v>
      </c>
      <c r="E528" s="244" t="s">
        <v>41</v>
      </c>
      <c r="F528" s="245" t="s">
        <v>146</v>
      </c>
      <c r="G528" s="243"/>
      <c r="H528" s="246">
        <v>16</v>
      </c>
      <c r="I528" s="247"/>
      <c r="J528" s="243"/>
      <c r="K528" s="243"/>
      <c r="L528" s="248"/>
      <c r="M528" s="249"/>
      <c r="N528" s="250"/>
      <c r="O528" s="250"/>
      <c r="P528" s="250"/>
      <c r="Q528" s="250"/>
      <c r="R528" s="250"/>
      <c r="S528" s="250"/>
      <c r="T528" s="251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52" t="s">
        <v>142</v>
      </c>
      <c r="AU528" s="252" t="s">
        <v>87</v>
      </c>
      <c r="AV528" s="15" t="s">
        <v>132</v>
      </c>
      <c r="AW528" s="15" t="s">
        <v>42</v>
      </c>
      <c r="AX528" s="15" t="s">
        <v>85</v>
      </c>
      <c r="AY528" s="252" t="s">
        <v>131</v>
      </c>
    </row>
    <row r="529" spans="1:65" s="2" customFormat="1" ht="16.5" customHeight="1">
      <c r="A529" s="41"/>
      <c r="B529" s="42"/>
      <c r="C529" s="253" t="s">
        <v>794</v>
      </c>
      <c r="D529" s="253" t="s">
        <v>387</v>
      </c>
      <c r="E529" s="254" t="s">
        <v>795</v>
      </c>
      <c r="F529" s="255" t="s">
        <v>796</v>
      </c>
      <c r="G529" s="256" t="s">
        <v>137</v>
      </c>
      <c r="H529" s="257">
        <v>16</v>
      </c>
      <c r="I529" s="258"/>
      <c r="J529" s="259">
        <f>ROUND(I529*H529,2)</f>
        <v>0</v>
      </c>
      <c r="K529" s="255" t="s">
        <v>138</v>
      </c>
      <c r="L529" s="260"/>
      <c r="M529" s="261" t="s">
        <v>41</v>
      </c>
      <c r="N529" s="262" t="s">
        <v>51</v>
      </c>
      <c r="O529" s="87"/>
      <c r="P529" s="211">
        <f>O529*H529</f>
        <v>0</v>
      </c>
      <c r="Q529" s="211">
        <v>0.00023</v>
      </c>
      <c r="R529" s="211">
        <f>Q529*H529</f>
        <v>0.00368</v>
      </c>
      <c r="S529" s="211">
        <v>0</v>
      </c>
      <c r="T529" s="212">
        <f>S529*H529</f>
        <v>0</v>
      </c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R529" s="213" t="s">
        <v>330</v>
      </c>
      <c r="AT529" s="213" t="s">
        <v>387</v>
      </c>
      <c r="AU529" s="213" t="s">
        <v>87</v>
      </c>
      <c r="AY529" s="19" t="s">
        <v>131</v>
      </c>
      <c r="BE529" s="214">
        <f>IF(N529="základní",J529,0)</f>
        <v>0</v>
      </c>
      <c r="BF529" s="214">
        <f>IF(N529="snížená",J529,0)</f>
        <v>0</v>
      </c>
      <c r="BG529" s="214">
        <f>IF(N529="zákl. přenesená",J529,0)</f>
        <v>0</v>
      </c>
      <c r="BH529" s="214">
        <f>IF(N529="sníž. přenesená",J529,0)</f>
        <v>0</v>
      </c>
      <c r="BI529" s="214">
        <f>IF(N529="nulová",J529,0)</f>
        <v>0</v>
      </c>
      <c r="BJ529" s="19" t="s">
        <v>85</v>
      </c>
      <c r="BK529" s="214">
        <f>ROUND(I529*H529,2)</f>
        <v>0</v>
      </c>
      <c r="BL529" s="19" t="s">
        <v>233</v>
      </c>
      <c r="BM529" s="213" t="s">
        <v>797</v>
      </c>
    </row>
    <row r="530" spans="1:65" s="2" customFormat="1" ht="33" customHeight="1">
      <c r="A530" s="41"/>
      <c r="B530" s="42"/>
      <c r="C530" s="202" t="s">
        <v>798</v>
      </c>
      <c r="D530" s="202" t="s">
        <v>134</v>
      </c>
      <c r="E530" s="203" t="s">
        <v>799</v>
      </c>
      <c r="F530" s="204" t="s">
        <v>800</v>
      </c>
      <c r="G530" s="205" t="s">
        <v>417</v>
      </c>
      <c r="H530" s="263"/>
      <c r="I530" s="207"/>
      <c r="J530" s="208">
        <f>ROUND(I530*H530,2)</f>
        <v>0</v>
      </c>
      <c r="K530" s="204" t="s">
        <v>138</v>
      </c>
      <c r="L530" s="47"/>
      <c r="M530" s="209" t="s">
        <v>41</v>
      </c>
      <c r="N530" s="210" t="s">
        <v>51</v>
      </c>
      <c r="O530" s="87"/>
      <c r="P530" s="211">
        <f>O530*H530</f>
        <v>0</v>
      </c>
      <c r="Q530" s="211">
        <v>0</v>
      </c>
      <c r="R530" s="211">
        <f>Q530*H530</f>
        <v>0</v>
      </c>
      <c r="S530" s="211">
        <v>0</v>
      </c>
      <c r="T530" s="212">
        <f>S530*H530</f>
        <v>0</v>
      </c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R530" s="213" t="s">
        <v>233</v>
      </c>
      <c r="AT530" s="213" t="s">
        <v>134</v>
      </c>
      <c r="AU530" s="213" t="s">
        <v>87</v>
      </c>
      <c r="AY530" s="19" t="s">
        <v>131</v>
      </c>
      <c r="BE530" s="214">
        <f>IF(N530="základní",J530,0)</f>
        <v>0</v>
      </c>
      <c r="BF530" s="214">
        <f>IF(N530="snížená",J530,0)</f>
        <v>0</v>
      </c>
      <c r="BG530" s="214">
        <f>IF(N530="zákl. přenesená",J530,0)</f>
        <v>0</v>
      </c>
      <c r="BH530" s="214">
        <f>IF(N530="sníž. přenesená",J530,0)</f>
        <v>0</v>
      </c>
      <c r="BI530" s="214">
        <f>IF(N530="nulová",J530,0)</f>
        <v>0</v>
      </c>
      <c r="BJ530" s="19" t="s">
        <v>85</v>
      </c>
      <c r="BK530" s="214">
        <f>ROUND(I530*H530,2)</f>
        <v>0</v>
      </c>
      <c r="BL530" s="19" t="s">
        <v>233</v>
      </c>
      <c r="BM530" s="213" t="s">
        <v>801</v>
      </c>
    </row>
    <row r="531" spans="1:47" s="2" customFormat="1" ht="12">
      <c r="A531" s="41"/>
      <c r="B531" s="42"/>
      <c r="C531" s="43"/>
      <c r="D531" s="215" t="s">
        <v>140</v>
      </c>
      <c r="E531" s="43"/>
      <c r="F531" s="216" t="s">
        <v>802</v>
      </c>
      <c r="G531" s="43"/>
      <c r="H531" s="43"/>
      <c r="I531" s="217"/>
      <c r="J531" s="43"/>
      <c r="K531" s="43"/>
      <c r="L531" s="47"/>
      <c r="M531" s="218"/>
      <c r="N531" s="219"/>
      <c r="O531" s="87"/>
      <c r="P531" s="87"/>
      <c r="Q531" s="87"/>
      <c r="R531" s="87"/>
      <c r="S531" s="87"/>
      <c r="T531" s="88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T531" s="19" t="s">
        <v>140</v>
      </c>
      <c r="AU531" s="19" t="s">
        <v>87</v>
      </c>
    </row>
    <row r="532" spans="1:65" s="2" customFormat="1" ht="37.8" customHeight="1">
      <c r="A532" s="41"/>
      <c r="B532" s="42"/>
      <c r="C532" s="202" t="s">
        <v>803</v>
      </c>
      <c r="D532" s="202" t="s">
        <v>134</v>
      </c>
      <c r="E532" s="203" t="s">
        <v>804</v>
      </c>
      <c r="F532" s="204" t="s">
        <v>805</v>
      </c>
      <c r="G532" s="205" t="s">
        <v>417</v>
      </c>
      <c r="H532" s="263"/>
      <c r="I532" s="207"/>
      <c r="J532" s="208">
        <f>ROUND(I532*H532,2)</f>
        <v>0</v>
      </c>
      <c r="K532" s="204" t="s">
        <v>138</v>
      </c>
      <c r="L532" s="47"/>
      <c r="M532" s="209" t="s">
        <v>41</v>
      </c>
      <c r="N532" s="210" t="s">
        <v>51</v>
      </c>
      <c r="O532" s="87"/>
      <c r="P532" s="211">
        <f>O532*H532</f>
        <v>0</v>
      </c>
      <c r="Q532" s="211">
        <v>0</v>
      </c>
      <c r="R532" s="211">
        <f>Q532*H532</f>
        <v>0</v>
      </c>
      <c r="S532" s="211">
        <v>0</v>
      </c>
      <c r="T532" s="212">
        <f>S532*H532</f>
        <v>0</v>
      </c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R532" s="213" t="s">
        <v>233</v>
      </c>
      <c r="AT532" s="213" t="s">
        <v>134</v>
      </c>
      <c r="AU532" s="213" t="s">
        <v>87</v>
      </c>
      <c r="AY532" s="19" t="s">
        <v>131</v>
      </c>
      <c r="BE532" s="214">
        <f>IF(N532="základní",J532,0)</f>
        <v>0</v>
      </c>
      <c r="BF532" s="214">
        <f>IF(N532="snížená",J532,0)</f>
        <v>0</v>
      </c>
      <c r="BG532" s="214">
        <f>IF(N532="zákl. přenesená",J532,0)</f>
        <v>0</v>
      </c>
      <c r="BH532" s="214">
        <f>IF(N532="sníž. přenesená",J532,0)</f>
        <v>0</v>
      </c>
      <c r="BI532" s="214">
        <f>IF(N532="nulová",J532,0)</f>
        <v>0</v>
      </c>
      <c r="BJ532" s="19" t="s">
        <v>85</v>
      </c>
      <c r="BK532" s="214">
        <f>ROUND(I532*H532,2)</f>
        <v>0</v>
      </c>
      <c r="BL532" s="19" t="s">
        <v>233</v>
      </c>
      <c r="BM532" s="213" t="s">
        <v>806</v>
      </c>
    </row>
    <row r="533" spans="1:47" s="2" customFormat="1" ht="12">
      <c r="A533" s="41"/>
      <c r="B533" s="42"/>
      <c r="C533" s="43"/>
      <c r="D533" s="215" t="s">
        <v>140</v>
      </c>
      <c r="E533" s="43"/>
      <c r="F533" s="216" t="s">
        <v>807</v>
      </c>
      <c r="G533" s="43"/>
      <c r="H533" s="43"/>
      <c r="I533" s="217"/>
      <c r="J533" s="43"/>
      <c r="K533" s="43"/>
      <c r="L533" s="47"/>
      <c r="M533" s="218"/>
      <c r="N533" s="219"/>
      <c r="O533" s="87"/>
      <c r="P533" s="87"/>
      <c r="Q533" s="87"/>
      <c r="R533" s="87"/>
      <c r="S533" s="87"/>
      <c r="T533" s="88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T533" s="19" t="s">
        <v>140</v>
      </c>
      <c r="AU533" s="19" t="s">
        <v>87</v>
      </c>
    </row>
    <row r="534" spans="1:65" s="2" customFormat="1" ht="24.15" customHeight="1">
      <c r="A534" s="41"/>
      <c r="B534" s="42"/>
      <c r="C534" s="202" t="s">
        <v>808</v>
      </c>
      <c r="D534" s="202" t="s">
        <v>134</v>
      </c>
      <c r="E534" s="203" t="s">
        <v>809</v>
      </c>
      <c r="F534" s="204" t="s">
        <v>810</v>
      </c>
      <c r="G534" s="205" t="s">
        <v>417</v>
      </c>
      <c r="H534" s="263"/>
      <c r="I534" s="207"/>
      <c r="J534" s="208">
        <f>ROUND(I534*H534,2)</f>
        <v>0</v>
      </c>
      <c r="K534" s="204" t="s">
        <v>138</v>
      </c>
      <c r="L534" s="47"/>
      <c r="M534" s="209" t="s">
        <v>41</v>
      </c>
      <c r="N534" s="210" t="s">
        <v>51</v>
      </c>
      <c r="O534" s="87"/>
      <c r="P534" s="211">
        <f>O534*H534</f>
        <v>0</v>
      </c>
      <c r="Q534" s="211">
        <v>0</v>
      </c>
      <c r="R534" s="211">
        <f>Q534*H534</f>
        <v>0</v>
      </c>
      <c r="S534" s="211">
        <v>0</v>
      </c>
      <c r="T534" s="212">
        <f>S534*H534</f>
        <v>0</v>
      </c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R534" s="213" t="s">
        <v>233</v>
      </c>
      <c r="AT534" s="213" t="s">
        <v>134</v>
      </c>
      <c r="AU534" s="213" t="s">
        <v>87</v>
      </c>
      <c r="AY534" s="19" t="s">
        <v>131</v>
      </c>
      <c r="BE534" s="214">
        <f>IF(N534="základní",J534,0)</f>
        <v>0</v>
      </c>
      <c r="BF534" s="214">
        <f>IF(N534="snížená",J534,0)</f>
        <v>0</v>
      </c>
      <c r="BG534" s="214">
        <f>IF(N534="zákl. přenesená",J534,0)</f>
        <v>0</v>
      </c>
      <c r="BH534" s="214">
        <f>IF(N534="sníž. přenesená",J534,0)</f>
        <v>0</v>
      </c>
      <c r="BI534" s="214">
        <f>IF(N534="nulová",J534,0)</f>
        <v>0</v>
      </c>
      <c r="BJ534" s="19" t="s">
        <v>85</v>
      </c>
      <c r="BK534" s="214">
        <f>ROUND(I534*H534,2)</f>
        <v>0</v>
      </c>
      <c r="BL534" s="19" t="s">
        <v>233</v>
      </c>
      <c r="BM534" s="213" t="s">
        <v>811</v>
      </c>
    </row>
    <row r="535" spans="1:47" s="2" customFormat="1" ht="12">
      <c r="A535" s="41"/>
      <c r="B535" s="42"/>
      <c r="C535" s="43"/>
      <c r="D535" s="215" t="s">
        <v>140</v>
      </c>
      <c r="E535" s="43"/>
      <c r="F535" s="216" t="s">
        <v>812</v>
      </c>
      <c r="G535" s="43"/>
      <c r="H535" s="43"/>
      <c r="I535" s="217"/>
      <c r="J535" s="43"/>
      <c r="K535" s="43"/>
      <c r="L535" s="47"/>
      <c r="M535" s="218"/>
      <c r="N535" s="219"/>
      <c r="O535" s="87"/>
      <c r="P535" s="87"/>
      <c r="Q535" s="87"/>
      <c r="R535" s="87"/>
      <c r="S535" s="87"/>
      <c r="T535" s="88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T535" s="19" t="s">
        <v>140</v>
      </c>
      <c r="AU535" s="19" t="s">
        <v>87</v>
      </c>
    </row>
    <row r="536" spans="1:63" s="12" customFormat="1" ht="22.8" customHeight="1">
      <c r="A536" s="12"/>
      <c r="B536" s="186"/>
      <c r="C536" s="187"/>
      <c r="D536" s="188" t="s">
        <v>79</v>
      </c>
      <c r="E536" s="200" t="s">
        <v>813</v>
      </c>
      <c r="F536" s="200" t="s">
        <v>814</v>
      </c>
      <c r="G536" s="187"/>
      <c r="H536" s="187"/>
      <c r="I536" s="190"/>
      <c r="J536" s="201">
        <f>BK536</f>
        <v>0</v>
      </c>
      <c r="K536" s="187"/>
      <c r="L536" s="192"/>
      <c r="M536" s="193"/>
      <c r="N536" s="194"/>
      <c r="O536" s="194"/>
      <c r="P536" s="195">
        <f>SUM(P537:P546)</f>
        <v>0</v>
      </c>
      <c r="Q536" s="194"/>
      <c r="R536" s="195">
        <f>SUM(R537:R546)</f>
        <v>0</v>
      </c>
      <c r="S536" s="194"/>
      <c r="T536" s="196">
        <f>SUM(T537:T546)</f>
        <v>0.22679999999999997</v>
      </c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R536" s="197" t="s">
        <v>87</v>
      </c>
      <c r="AT536" s="198" t="s">
        <v>79</v>
      </c>
      <c r="AU536" s="198" t="s">
        <v>85</v>
      </c>
      <c r="AY536" s="197" t="s">
        <v>131</v>
      </c>
      <c r="BK536" s="199">
        <f>SUM(BK537:BK546)</f>
        <v>0</v>
      </c>
    </row>
    <row r="537" spans="1:65" s="2" customFormat="1" ht="24.15" customHeight="1">
      <c r="A537" s="41"/>
      <c r="B537" s="42"/>
      <c r="C537" s="202" t="s">
        <v>815</v>
      </c>
      <c r="D537" s="202" t="s">
        <v>134</v>
      </c>
      <c r="E537" s="203" t="s">
        <v>816</v>
      </c>
      <c r="F537" s="204" t="s">
        <v>817</v>
      </c>
      <c r="G537" s="205" t="s">
        <v>151</v>
      </c>
      <c r="H537" s="206">
        <v>15.12</v>
      </c>
      <c r="I537" s="207"/>
      <c r="J537" s="208">
        <f>ROUND(I537*H537,2)</f>
        <v>0</v>
      </c>
      <c r="K537" s="204" t="s">
        <v>138</v>
      </c>
      <c r="L537" s="47"/>
      <c r="M537" s="209" t="s">
        <v>41</v>
      </c>
      <c r="N537" s="210" t="s">
        <v>51</v>
      </c>
      <c r="O537" s="87"/>
      <c r="P537" s="211">
        <f>O537*H537</f>
        <v>0</v>
      </c>
      <c r="Q537" s="211">
        <v>0</v>
      </c>
      <c r="R537" s="211">
        <f>Q537*H537</f>
        <v>0</v>
      </c>
      <c r="S537" s="211">
        <v>0.015</v>
      </c>
      <c r="T537" s="212">
        <f>S537*H537</f>
        <v>0.22679999999999997</v>
      </c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R537" s="213" t="s">
        <v>233</v>
      </c>
      <c r="AT537" s="213" t="s">
        <v>134</v>
      </c>
      <c r="AU537" s="213" t="s">
        <v>87</v>
      </c>
      <c r="AY537" s="19" t="s">
        <v>131</v>
      </c>
      <c r="BE537" s="214">
        <f>IF(N537="základní",J537,0)</f>
        <v>0</v>
      </c>
      <c r="BF537" s="214">
        <f>IF(N537="snížená",J537,0)</f>
        <v>0</v>
      </c>
      <c r="BG537" s="214">
        <f>IF(N537="zákl. přenesená",J537,0)</f>
        <v>0</v>
      </c>
      <c r="BH537" s="214">
        <f>IF(N537="sníž. přenesená",J537,0)</f>
        <v>0</v>
      </c>
      <c r="BI537" s="214">
        <f>IF(N537="nulová",J537,0)</f>
        <v>0</v>
      </c>
      <c r="BJ537" s="19" t="s">
        <v>85</v>
      </c>
      <c r="BK537" s="214">
        <f>ROUND(I537*H537,2)</f>
        <v>0</v>
      </c>
      <c r="BL537" s="19" t="s">
        <v>233</v>
      </c>
      <c r="BM537" s="213" t="s">
        <v>818</v>
      </c>
    </row>
    <row r="538" spans="1:47" s="2" customFormat="1" ht="12">
      <c r="A538" s="41"/>
      <c r="B538" s="42"/>
      <c r="C538" s="43"/>
      <c r="D538" s="215" t="s">
        <v>140</v>
      </c>
      <c r="E538" s="43"/>
      <c r="F538" s="216" t="s">
        <v>819</v>
      </c>
      <c r="G538" s="43"/>
      <c r="H538" s="43"/>
      <c r="I538" s="217"/>
      <c r="J538" s="43"/>
      <c r="K538" s="43"/>
      <c r="L538" s="47"/>
      <c r="M538" s="218"/>
      <c r="N538" s="219"/>
      <c r="O538" s="87"/>
      <c r="P538" s="87"/>
      <c r="Q538" s="87"/>
      <c r="R538" s="87"/>
      <c r="S538" s="87"/>
      <c r="T538" s="88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T538" s="19" t="s">
        <v>140</v>
      </c>
      <c r="AU538" s="19" t="s">
        <v>87</v>
      </c>
    </row>
    <row r="539" spans="1:51" s="13" customFormat="1" ht="12">
      <c r="A539" s="13"/>
      <c r="B539" s="220"/>
      <c r="C539" s="221"/>
      <c r="D539" s="222" t="s">
        <v>142</v>
      </c>
      <c r="E539" s="223" t="s">
        <v>41</v>
      </c>
      <c r="F539" s="224" t="s">
        <v>820</v>
      </c>
      <c r="G539" s="221"/>
      <c r="H539" s="223" t="s">
        <v>41</v>
      </c>
      <c r="I539" s="225"/>
      <c r="J539" s="221"/>
      <c r="K539" s="221"/>
      <c r="L539" s="226"/>
      <c r="M539" s="227"/>
      <c r="N539" s="228"/>
      <c r="O539" s="228"/>
      <c r="P539" s="228"/>
      <c r="Q539" s="228"/>
      <c r="R539" s="228"/>
      <c r="S539" s="228"/>
      <c r="T539" s="229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0" t="s">
        <v>142</v>
      </c>
      <c r="AU539" s="230" t="s">
        <v>87</v>
      </c>
      <c r="AV539" s="13" t="s">
        <v>85</v>
      </c>
      <c r="AW539" s="13" t="s">
        <v>42</v>
      </c>
      <c r="AX539" s="13" t="s">
        <v>80</v>
      </c>
      <c r="AY539" s="230" t="s">
        <v>131</v>
      </c>
    </row>
    <row r="540" spans="1:51" s="14" customFormat="1" ht="12">
      <c r="A540" s="14"/>
      <c r="B540" s="231"/>
      <c r="C540" s="232"/>
      <c r="D540" s="222" t="s">
        <v>142</v>
      </c>
      <c r="E540" s="233" t="s">
        <v>41</v>
      </c>
      <c r="F540" s="234" t="s">
        <v>821</v>
      </c>
      <c r="G540" s="232"/>
      <c r="H540" s="235">
        <v>15.12</v>
      </c>
      <c r="I540" s="236"/>
      <c r="J540" s="232"/>
      <c r="K540" s="232"/>
      <c r="L540" s="237"/>
      <c r="M540" s="238"/>
      <c r="N540" s="239"/>
      <c r="O540" s="239"/>
      <c r="P540" s="239"/>
      <c r="Q540" s="239"/>
      <c r="R540" s="239"/>
      <c r="S540" s="239"/>
      <c r="T540" s="240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1" t="s">
        <v>142</v>
      </c>
      <c r="AU540" s="241" t="s">
        <v>87</v>
      </c>
      <c r="AV540" s="14" t="s">
        <v>87</v>
      </c>
      <c r="AW540" s="14" t="s">
        <v>42</v>
      </c>
      <c r="AX540" s="14" t="s">
        <v>80</v>
      </c>
      <c r="AY540" s="241" t="s">
        <v>131</v>
      </c>
    </row>
    <row r="541" spans="1:51" s="15" customFormat="1" ht="12">
      <c r="A541" s="15"/>
      <c r="B541" s="242"/>
      <c r="C541" s="243"/>
      <c r="D541" s="222" t="s">
        <v>142</v>
      </c>
      <c r="E541" s="244" t="s">
        <v>41</v>
      </c>
      <c r="F541" s="245" t="s">
        <v>146</v>
      </c>
      <c r="G541" s="243"/>
      <c r="H541" s="246">
        <v>15.12</v>
      </c>
      <c r="I541" s="247"/>
      <c r="J541" s="243"/>
      <c r="K541" s="243"/>
      <c r="L541" s="248"/>
      <c r="M541" s="249"/>
      <c r="N541" s="250"/>
      <c r="O541" s="250"/>
      <c r="P541" s="250"/>
      <c r="Q541" s="250"/>
      <c r="R541" s="250"/>
      <c r="S541" s="250"/>
      <c r="T541" s="251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52" t="s">
        <v>142</v>
      </c>
      <c r="AU541" s="252" t="s">
        <v>87</v>
      </c>
      <c r="AV541" s="15" t="s">
        <v>132</v>
      </c>
      <c r="AW541" s="15" t="s">
        <v>42</v>
      </c>
      <c r="AX541" s="15" t="s">
        <v>85</v>
      </c>
      <c r="AY541" s="252" t="s">
        <v>131</v>
      </c>
    </row>
    <row r="542" spans="1:65" s="2" customFormat="1" ht="38.55" customHeight="1">
      <c r="A542" s="41"/>
      <c r="B542" s="42"/>
      <c r="C542" s="202" t="s">
        <v>822</v>
      </c>
      <c r="D542" s="202" t="s">
        <v>134</v>
      </c>
      <c r="E542" s="203" t="s">
        <v>823</v>
      </c>
      <c r="F542" s="204" t="s">
        <v>824</v>
      </c>
      <c r="G542" s="205" t="s">
        <v>151</v>
      </c>
      <c r="H542" s="206">
        <v>7.062</v>
      </c>
      <c r="I542" s="207"/>
      <c r="J542" s="208">
        <f>ROUND(I542*H542,2)</f>
        <v>0</v>
      </c>
      <c r="K542" s="204" t="s">
        <v>138</v>
      </c>
      <c r="L542" s="47"/>
      <c r="M542" s="209" t="s">
        <v>41</v>
      </c>
      <c r="N542" s="210" t="s">
        <v>51</v>
      </c>
      <c r="O542" s="87"/>
      <c r="P542" s="211">
        <f>O542*H542</f>
        <v>0</v>
      </c>
      <c r="Q542" s="211">
        <v>0</v>
      </c>
      <c r="R542" s="211">
        <f>Q542*H542</f>
        <v>0</v>
      </c>
      <c r="S542" s="211">
        <v>0</v>
      </c>
      <c r="T542" s="212">
        <f>S542*H542</f>
        <v>0</v>
      </c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R542" s="213" t="s">
        <v>233</v>
      </c>
      <c r="AT542" s="213" t="s">
        <v>134</v>
      </c>
      <c r="AU542" s="213" t="s">
        <v>87</v>
      </c>
      <c r="AY542" s="19" t="s">
        <v>131</v>
      </c>
      <c r="BE542" s="214">
        <f>IF(N542="základní",J542,0)</f>
        <v>0</v>
      </c>
      <c r="BF542" s="214">
        <f>IF(N542="snížená",J542,0)</f>
        <v>0</v>
      </c>
      <c r="BG542" s="214">
        <f>IF(N542="zákl. přenesená",J542,0)</f>
        <v>0</v>
      </c>
      <c r="BH542" s="214">
        <f>IF(N542="sníž. přenesená",J542,0)</f>
        <v>0</v>
      </c>
      <c r="BI542" s="214">
        <f>IF(N542="nulová",J542,0)</f>
        <v>0</v>
      </c>
      <c r="BJ542" s="19" t="s">
        <v>85</v>
      </c>
      <c r="BK542" s="214">
        <f>ROUND(I542*H542,2)</f>
        <v>0</v>
      </c>
      <c r="BL542" s="19" t="s">
        <v>233</v>
      </c>
      <c r="BM542" s="213" t="s">
        <v>825</v>
      </c>
    </row>
    <row r="543" spans="1:47" s="2" customFormat="1" ht="12">
      <c r="A543" s="41"/>
      <c r="B543" s="42"/>
      <c r="C543" s="43"/>
      <c r="D543" s="215" t="s">
        <v>140</v>
      </c>
      <c r="E543" s="43"/>
      <c r="F543" s="216" t="s">
        <v>826</v>
      </c>
      <c r="G543" s="43"/>
      <c r="H543" s="43"/>
      <c r="I543" s="217"/>
      <c r="J543" s="43"/>
      <c r="K543" s="43"/>
      <c r="L543" s="47"/>
      <c r="M543" s="218"/>
      <c r="N543" s="219"/>
      <c r="O543" s="87"/>
      <c r="P543" s="87"/>
      <c r="Q543" s="87"/>
      <c r="R543" s="87"/>
      <c r="S543" s="87"/>
      <c r="T543" s="88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T543" s="19" t="s">
        <v>140</v>
      </c>
      <c r="AU543" s="19" t="s">
        <v>87</v>
      </c>
    </row>
    <row r="544" spans="1:51" s="14" customFormat="1" ht="12">
      <c r="A544" s="14"/>
      <c r="B544" s="231"/>
      <c r="C544" s="232"/>
      <c r="D544" s="222" t="s">
        <v>142</v>
      </c>
      <c r="E544" s="233" t="s">
        <v>41</v>
      </c>
      <c r="F544" s="234" t="s">
        <v>635</v>
      </c>
      <c r="G544" s="232"/>
      <c r="H544" s="235">
        <v>6.42</v>
      </c>
      <c r="I544" s="236"/>
      <c r="J544" s="232"/>
      <c r="K544" s="232"/>
      <c r="L544" s="237"/>
      <c r="M544" s="238"/>
      <c r="N544" s="239"/>
      <c r="O544" s="239"/>
      <c r="P544" s="239"/>
      <c r="Q544" s="239"/>
      <c r="R544" s="239"/>
      <c r="S544" s="239"/>
      <c r="T544" s="240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1" t="s">
        <v>142</v>
      </c>
      <c r="AU544" s="241" t="s">
        <v>87</v>
      </c>
      <c r="AV544" s="14" t="s">
        <v>87</v>
      </c>
      <c r="AW544" s="14" t="s">
        <v>42</v>
      </c>
      <c r="AX544" s="14" t="s">
        <v>80</v>
      </c>
      <c r="AY544" s="241" t="s">
        <v>131</v>
      </c>
    </row>
    <row r="545" spans="1:51" s="15" customFormat="1" ht="12">
      <c r="A545" s="15"/>
      <c r="B545" s="242"/>
      <c r="C545" s="243"/>
      <c r="D545" s="222" t="s">
        <v>142</v>
      </c>
      <c r="E545" s="244" t="s">
        <v>41</v>
      </c>
      <c r="F545" s="245" t="s">
        <v>146</v>
      </c>
      <c r="G545" s="243"/>
      <c r="H545" s="246">
        <v>6.42</v>
      </c>
      <c r="I545" s="247"/>
      <c r="J545" s="243"/>
      <c r="K545" s="243"/>
      <c r="L545" s="248"/>
      <c r="M545" s="249"/>
      <c r="N545" s="250"/>
      <c r="O545" s="250"/>
      <c r="P545" s="250"/>
      <c r="Q545" s="250"/>
      <c r="R545" s="250"/>
      <c r="S545" s="250"/>
      <c r="T545" s="251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52" t="s">
        <v>142</v>
      </c>
      <c r="AU545" s="252" t="s">
        <v>87</v>
      </c>
      <c r="AV545" s="15" t="s">
        <v>132</v>
      </c>
      <c r="AW545" s="15" t="s">
        <v>42</v>
      </c>
      <c r="AX545" s="15" t="s">
        <v>85</v>
      </c>
      <c r="AY545" s="252" t="s">
        <v>131</v>
      </c>
    </row>
    <row r="546" spans="1:51" s="14" customFormat="1" ht="12">
      <c r="A546" s="14"/>
      <c r="B546" s="231"/>
      <c r="C546" s="232"/>
      <c r="D546" s="222" t="s">
        <v>142</v>
      </c>
      <c r="E546" s="232"/>
      <c r="F546" s="234" t="s">
        <v>640</v>
      </c>
      <c r="G546" s="232"/>
      <c r="H546" s="235">
        <v>7.062</v>
      </c>
      <c r="I546" s="236"/>
      <c r="J546" s="232"/>
      <c r="K546" s="232"/>
      <c r="L546" s="237"/>
      <c r="M546" s="238"/>
      <c r="N546" s="239"/>
      <c r="O546" s="239"/>
      <c r="P546" s="239"/>
      <c r="Q546" s="239"/>
      <c r="R546" s="239"/>
      <c r="S546" s="239"/>
      <c r="T546" s="240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1" t="s">
        <v>142</v>
      </c>
      <c r="AU546" s="241" t="s">
        <v>87</v>
      </c>
      <c r="AV546" s="14" t="s">
        <v>87</v>
      </c>
      <c r="AW546" s="14" t="s">
        <v>4</v>
      </c>
      <c r="AX546" s="14" t="s">
        <v>85</v>
      </c>
      <c r="AY546" s="241" t="s">
        <v>131</v>
      </c>
    </row>
    <row r="547" spans="1:63" s="12" customFormat="1" ht="22.8" customHeight="1">
      <c r="A547" s="12"/>
      <c r="B547" s="186"/>
      <c r="C547" s="187"/>
      <c r="D547" s="188" t="s">
        <v>79</v>
      </c>
      <c r="E547" s="200" t="s">
        <v>827</v>
      </c>
      <c r="F547" s="200" t="s">
        <v>828</v>
      </c>
      <c r="G547" s="187"/>
      <c r="H547" s="187"/>
      <c r="I547" s="190"/>
      <c r="J547" s="201">
        <f>BK547</f>
        <v>0</v>
      </c>
      <c r="K547" s="187"/>
      <c r="L547" s="192"/>
      <c r="M547" s="193"/>
      <c r="N547" s="194"/>
      <c r="O547" s="194"/>
      <c r="P547" s="195">
        <f>SUM(P548:P576)</f>
        <v>0</v>
      </c>
      <c r="Q547" s="194"/>
      <c r="R547" s="195">
        <f>SUM(R548:R576)</f>
        <v>0.026403999999999997</v>
      </c>
      <c r="S547" s="194"/>
      <c r="T547" s="196">
        <f>SUM(T548:T576)</f>
        <v>0.07307659999999999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197" t="s">
        <v>87</v>
      </c>
      <c r="AT547" s="198" t="s">
        <v>79</v>
      </c>
      <c r="AU547" s="198" t="s">
        <v>85</v>
      </c>
      <c r="AY547" s="197" t="s">
        <v>131</v>
      </c>
      <c r="BK547" s="199">
        <f>SUM(BK548:BK576)</f>
        <v>0</v>
      </c>
    </row>
    <row r="548" spans="1:65" s="2" customFormat="1" ht="16.5" customHeight="1">
      <c r="A548" s="41"/>
      <c r="B548" s="42"/>
      <c r="C548" s="202" t="s">
        <v>829</v>
      </c>
      <c r="D548" s="202" t="s">
        <v>134</v>
      </c>
      <c r="E548" s="203" t="s">
        <v>830</v>
      </c>
      <c r="F548" s="204" t="s">
        <v>831</v>
      </c>
      <c r="G548" s="205" t="s">
        <v>217</v>
      </c>
      <c r="H548" s="206">
        <v>38.26</v>
      </c>
      <c r="I548" s="207"/>
      <c r="J548" s="208">
        <f>ROUND(I548*H548,2)</f>
        <v>0</v>
      </c>
      <c r="K548" s="204" t="s">
        <v>138</v>
      </c>
      <c r="L548" s="47"/>
      <c r="M548" s="209" t="s">
        <v>41</v>
      </c>
      <c r="N548" s="210" t="s">
        <v>51</v>
      </c>
      <c r="O548" s="87"/>
      <c r="P548" s="211">
        <f>O548*H548</f>
        <v>0</v>
      </c>
      <c r="Q548" s="211">
        <v>0</v>
      </c>
      <c r="R548" s="211">
        <f>Q548*H548</f>
        <v>0</v>
      </c>
      <c r="S548" s="211">
        <v>0.00191</v>
      </c>
      <c r="T548" s="212">
        <f>S548*H548</f>
        <v>0.07307659999999999</v>
      </c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R548" s="213" t="s">
        <v>233</v>
      </c>
      <c r="AT548" s="213" t="s">
        <v>134</v>
      </c>
      <c r="AU548" s="213" t="s">
        <v>87</v>
      </c>
      <c r="AY548" s="19" t="s">
        <v>131</v>
      </c>
      <c r="BE548" s="214">
        <f>IF(N548="základní",J548,0)</f>
        <v>0</v>
      </c>
      <c r="BF548" s="214">
        <f>IF(N548="snížená",J548,0)</f>
        <v>0</v>
      </c>
      <c r="BG548" s="214">
        <f>IF(N548="zákl. přenesená",J548,0)</f>
        <v>0</v>
      </c>
      <c r="BH548" s="214">
        <f>IF(N548="sníž. přenesená",J548,0)</f>
        <v>0</v>
      </c>
      <c r="BI548" s="214">
        <f>IF(N548="nulová",J548,0)</f>
        <v>0</v>
      </c>
      <c r="BJ548" s="19" t="s">
        <v>85</v>
      </c>
      <c r="BK548" s="214">
        <f>ROUND(I548*H548,2)</f>
        <v>0</v>
      </c>
      <c r="BL548" s="19" t="s">
        <v>233</v>
      </c>
      <c r="BM548" s="213" t="s">
        <v>832</v>
      </c>
    </row>
    <row r="549" spans="1:47" s="2" customFormat="1" ht="12">
      <c r="A549" s="41"/>
      <c r="B549" s="42"/>
      <c r="C549" s="43"/>
      <c r="D549" s="215" t="s">
        <v>140</v>
      </c>
      <c r="E549" s="43"/>
      <c r="F549" s="216" t="s">
        <v>833</v>
      </c>
      <c r="G549" s="43"/>
      <c r="H549" s="43"/>
      <c r="I549" s="217"/>
      <c r="J549" s="43"/>
      <c r="K549" s="43"/>
      <c r="L549" s="47"/>
      <c r="M549" s="218"/>
      <c r="N549" s="219"/>
      <c r="O549" s="87"/>
      <c r="P549" s="87"/>
      <c r="Q549" s="87"/>
      <c r="R549" s="87"/>
      <c r="S549" s="87"/>
      <c r="T549" s="88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T549" s="19" t="s">
        <v>140</v>
      </c>
      <c r="AU549" s="19" t="s">
        <v>87</v>
      </c>
    </row>
    <row r="550" spans="1:51" s="13" customFormat="1" ht="12">
      <c r="A550" s="13"/>
      <c r="B550" s="220"/>
      <c r="C550" s="221"/>
      <c r="D550" s="222" t="s">
        <v>142</v>
      </c>
      <c r="E550" s="223" t="s">
        <v>41</v>
      </c>
      <c r="F550" s="224" t="s">
        <v>834</v>
      </c>
      <c r="G550" s="221"/>
      <c r="H550" s="223" t="s">
        <v>41</v>
      </c>
      <c r="I550" s="225"/>
      <c r="J550" s="221"/>
      <c r="K550" s="221"/>
      <c r="L550" s="226"/>
      <c r="M550" s="227"/>
      <c r="N550" s="228"/>
      <c r="O550" s="228"/>
      <c r="P550" s="228"/>
      <c r="Q550" s="228"/>
      <c r="R550" s="228"/>
      <c r="S550" s="228"/>
      <c r="T550" s="229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0" t="s">
        <v>142</v>
      </c>
      <c r="AU550" s="230" t="s">
        <v>87</v>
      </c>
      <c r="AV550" s="13" t="s">
        <v>85</v>
      </c>
      <c r="AW550" s="13" t="s">
        <v>42</v>
      </c>
      <c r="AX550" s="13" t="s">
        <v>80</v>
      </c>
      <c r="AY550" s="230" t="s">
        <v>131</v>
      </c>
    </row>
    <row r="551" spans="1:51" s="14" customFormat="1" ht="12">
      <c r="A551" s="14"/>
      <c r="B551" s="231"/>
      <c r="C551" s="232"/>
      <c r="D551" s="222" t="s">
        <v>142</v>
      </c>
      <c r="E551" s="233" t="s">
        <v>41</v>
      </c>
      <c r="F551" s="234" t="s">
        <v>835</v>
      </c>
      <c r="G551" s="232"/>
      <c r="H551" s="235">
        <v>13.06</v>
      </c>
      <c r="I551" s="236"/>
      <c r="J551" s="232"/>
      <c r="K551" s="232"/>
      <c r="L551" s="237"/>
      <c r="M551" s="238"/>
      <c r="N551" s="239"/>
      <c r="O551" s="239"/>
      <c r="P551" s="239"/>
      <c r="Q551" s="239"/>
      <c r="R551" s="239"/>
      <c r="S551" s="239"/>
      <c r="T551" s="240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1" t="s">
        <v>142</v>
      </c>
      <c r="AU551" s="241" t="s">
        <v>87</v>
      </c>
      <c r="AV551" s="14" t="s">
        <v>87</v>
      </c>
      <c r="AW551" s="14" t="s">
        <v>42</v>
      </c>
      <c r="AX551" s="14" t="s">
        <v>80</v>
      </c>
      <c r="AY551" s="241" t="s">
        <v>131</v>
      </c>
    </row>
    <row r="552" spans="1:51" s="13" customFormat="1" ht="12">
      <c r="A552" s="13"/>
      <c r="B552" s="220"/>
      <c r="C552" s="221"/>
      <c r="D552" s="222" t="s">
        <v>142</v>
      </c>
      <c r="E552" s="223" t="s">
        <v>41</v>
      </c>
      <c r="F552" s="224" t="s">
        <v>836</v>
      </c>
      <c r="G552" s="221"/>
      <c r="H552" s="223" t="s">
        <v>41</v>
      </c>
      <c r="I552" s="225"/>
      <c r="J552" s="221"/>
      <c r="K552" s="221"/>
      <c r="L552" s="226"/>
      <c r="M552" s="227"/>
      <c r="N552" s="228"/>
      <c r="O552" s="228"/>
      <c r="P552" s="228"/>
      <c r="Q552" s="228"/>
      <c r="R552" s="228"/>
      <c r="S552" s="228"/>
      <c r="T552" s="229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0" t="s">
        <v>142</v>
      </c>
      <c r="AU552" s="230" t="s">
        <v>87</v>
      </c>
      <c r="AV552" s="13" t="s">
        <v>85</v>
      </c>
      <c r="AW552" s="13" t="s">
        <v>42</v>
      </c>
      <c r="AX552" s="13" t="s">
        <v>80</v>
      </c>
      <c r="AY552" s="230" t="s">
        <v>131</v>
      </c>
    </row>
    <row r="553" spans="1:51" s="14" customFormat="1" ht="12">
      <c r="A553" s="14"/>
      <c r="B553" s="231"/>
      <c r="C553" s="232"/>
      <c r="D553" s="222" t="s">
        <v>142</v>
      </c>
      <c r="E553" s="233" t="s">
        <v>41</v>
      </c>
      <c r="F553" s="234" t="s">
        <v>478</v>
      </c>
      <c r="G553" s="232"/>
      <c r="H553" s="235">
        <v>25.2</v>
      </c>
      <c r="I553" s="236"/>
      <c r="J553" s="232"/>
      <c r="K553" s="232"/>
      <c r="L553" s="237"/>
      <c r="M553" s="238"/>
      <c r="N553" s="239"/>
      <c r="O553" s="239"/>
      <c r="P553" s="239"/>
      <c r="Q553" s="239"/>
      <c r="R553" s="239"/>
      <c r="S553" s="239"/>
      <c r="T553" s="240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1" t="s">
        <v>142</v>
      </c>
      <c r="AU553" s="241" t="s">
        <v>87</v>
      </c>
      <c r="AV553" s="14" t="s">
        <v>87</v>
      </c>
      <c r="AW553" s="14" t="s">
        <v>42</v>
      </c>
      <c r="AX553" s="14" t="s">
        <v>80</v>
      </c>
      <c r="AY553" s="241" t="s">
        <v>131</v>
      </c>
    </row>
    <row r="554" spans="1:51" s="15" customFormat="1" ht="12">
      <c r="A554" s="15"/>
      <c r="B554" s="242"/>
      <c r="C554" s="243"/>
      <c r="D554" s="222" t="s">
        <v>142</v>
      </c>
      <c r="E554" s="244" t="s">
        <v>41</v>
      </c>
      <c r="F554" s="245" t="s">
        <v>146</v>
      </c>
      <c r="G554" s="243"/>
      <c r="H554" s="246">
        <v>38.26</v>
      </c>
      <c r="I554" s="247"/>
      <c r="J554" s="243"/>
      <c r="K554" s="243"/>
      <c r="L554" s="248"/>
      <c r="M554" s="249"/>
      <c r="N554" s="250"/>
      <c r="O554" s="250"/>
      <c r="P554" s="250"/>
      <c r="Q554" s="250"/>
      <c r="R554" s="250"/>
      <c r="S554" s="250"/>
      <c r="T554" s="251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52" t="s">
        <v>142</v>
      </c>
      <c r="AU554" s="252" t="s">
        <v>87</v>
      </c>
      <c r="AV554" s="15" t="s">
        <v>132</v>
      </c>
      <c r="AW554" s="15" t="s">
        <v>42</v>
      </c>
      <c r="AX554" s="15" t="s">
        <v>85</v>
      </c>
      <c r="AY554" s="252" t="s">
        <v>131</v>
      </c>
    </row>
    <row r="555" spans="1:65" s="2" customFormat="1" ht="16.5" customHeight="1">
      <c r="A555" s="41"/>
      <c r="B555" s="42"/>
      <c r="C555" s="202" t="s">
        <v>837</v>
      </c>
      <c r="D555" s="202" t="s">
        <v>134</v>
      </c>
      <c r="E555" s="203" t="s">
        <v>838</v>
      </c>
      <c r="F555" s="204" t="s">
        <v>839</v>
      </c>
      <c r="G555" s="205" t="s">
        <v>137</v>
      </c>
      <c r="H555" s="206">
        <v>2</v>
      </c>
      <c r="I555" s="207"/>
      <c r="J555" s="208">
        <f>ROUND(I555*H555,2)</f>
        <v>0</v>
      </c>
      <c r="K555" s="204" t="s">
        <v>138</v>
      </c>
      <c r="L555" s="47"/>
      <c r="M555" s="209" t="s">
        <v>41</v>
      </c>
      <c r="N555" s="210" t="s">
        <v>51</v>
      </c>
      <c r="O555" s="87"/>
      <c r="P555" s="211">
        <f>O555*H555</f>
        <v>0</v>
      </c>
      <c r="Q555" s="211">
        <v>0</v>
      </c>
      <c r="R555" s="211">
        <f>Q555*H555</f>
        <v>0</v>
      </c>
      <c r="S555" s="211">
        <v>0</v>
      </c>
      <c r="T555" s="212">
        <f>S555*H555</f>
        <v>0</v>
      </c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R555" s="213" t="s">
        <v>233</v>
      </c>
      <c r="AT555" s="213" t="s">
        <v>134</v>
      </c>
      <c r="AU555" s="213" t="s">
        <v>87</v>
      </c>
      <c r="AY555" s="19" t="s">
        <v>131</v>
      </c>
      <c r="BE555" s="214">
        <f>IF(N555="základní",J555,0)</f>
        <v>0</v>
      </c>
      <c r="BF555" s="214">
        <f>IF(N555="snížená",J555,0)</f>
        <v>0</v>
      </c>
      <c r="BG555" s="214">
        <f>IF(N555="zákl. přenesená",J555,0)</f>
        <v>0</v>
      </c>
      <c r="BH555" s="214">
        <f>IF(N555="sníž. přenesená",J555,0)</f>
        <v>0</v>
      </c>
      <c r="BI555" s="214">
        <f>IF(N555="nulová",J555,0)</f>
        <v>0</v>
      </c>
      <c r="BJ555" s="19" t="s">
        <v>85</v>
      </c>
      <c r="BK555" s="214">
        <f>ROUND(I555*H555,2)</f>
        <v>0</v>
      </c>
      <c r="BL555" s="19" t="s">
        <v>233</v>
      </c>
      <c r="BM555" s="213" t="s">
        <v>840</v>
      </c>
    </row>
    <row r="556" spans="1:47" s="2" customFormat="1" ht="12">
      <c r="A556" s="41"/>
      <c r="B556" s="42"/>
      <c r="C556" s="43"/>
      <c r="D556" s="215" t="s">
        <v>140</v>
      </c>
      <c r="E556" s="43"/>
      <c r="F556" s="216" t="s">
        <v>841</v>
      </c>
      <c r="G556" s="43"/>
      <c r="H556" s="43"/>
      <c r="I556" s="217"/>
      <c r="J556" s="43"/>
      <c r="K556" s="43"/>
      <c r="L556" s="47"/>
      <c r="M556" s="218"/>
      <c r="N556" s="219"/>
      <c r="O556" s="87"/>
      <c r="P556" s="87"/>
      <c r="Q556" s="87"/>
      <c r="R556" s="87"/>
      <c r="S556" s="87"/>
      <c r="T556" s="88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T556" s="19" t="s">
        <v>140</v>
      </c>
      <c r="AU556" s="19" t="s">
        <v>87</v>
      </c>
    </row>
    <row r="557" spans="1:65" s="2" customFormat="1" ht="16.5" customHeight="1">
      <c r="A557" s="41"/>
      <c r="B557" s="42"/>
      <c r="C557" s="253" t="s">
        <v>842</v>
      </c>
      <c r="D557" s="253" t="s">
        <v>387</v>
      </c>
      <c r="E557" s="254" t="s">
        <v>843</v>
      </c>
      <c r="F557" s="255" t="s">
        <v>844</v>
      </c>
      <c r="G557" s="256" t="s">
        <v>137</v>
      </c>
      <c r="H557" s="257">
        <v>2</v>
      </c>
      <c r="I557" s="258"/>
      <c r="J557" s="259">
        <f>ROUND(I557*H557,2)</f>
        <v>0</v>
      </c>
      <c r="K557" s="255" t="s">
        <v>41</v>
      </c>
      <c r="L557" s="260"/>
      <c r="M557" s="261" t="s">
        <v>41</v>
      </c>
      <c r="N557" s="262" t="s">
        <v>51</v>
      </c>
      <c r="O557" s="87"/>
      <c r="P557" s="211">
        <f>O557*H557</f>
        <v>0</v>
      </c>
      <c r="Q557" s="211">
        <v>0</v>
      </c>
      <c r="R557" s="211">
        <f>Q557*H557</f>
        <v>0</v>
      </c>
      <c r="S557" s="211">
        <v>0</v>
      </c>
      <c r="T557" s="212">
        <f>S557*H557</f>
        <v>0</v>
      </c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R557" s="213" t="s">
        <v>330</v>
      </c>
      <c r="AT557" s="213" t="s">
        <v>387</v>
      </c>
      <c r="AU557" s="213" t="s">
        <v>87</v>
      </c>
      <c r="AY557" s="19" t="s">
        <v>131</v>
      </c>
      <c r="BE557" s="214">
        <f>IF(N557="základní",J557,0)</f>
        <v>0</v>
      </c>
      <c r="BF557" s="214">
        <f>IF(N557="snížená",J557,0)</f>
        <v>0</v>
      </c>
      <c r="BG557" s="214">
        <f>IF(N557="zákl. přenesená",J557,0)</f>
        <v>0</v>
      </c>
      <c r="BH557" s="214">
        <f>IF(N557="sníž. přenesená",J557,0)</f>
        <v>0</v>
      </c>
      <c r="BI557" s="214">
        <f>IF(N557="nulová",J557,0)</f>
        <v>0</v>
      </c>
      <c r="BJ557" s="19" t="s">
        <v>85</v>
      </c>
      <c r="BK557" s="214">
        <f>ROUND(I557*H557,2)</f>
        <v>0</v>
      </c>
      <c r="BL557" s="19" t="s">
        <v>233</v>
      </c>
      <c r="BM557" s="213" t="s">
        <v>845</v>
      </c>
    </row>
    <row r="558" spans="1:65" s="2" customFormat="1" ht="16.5" customHeight="1">
      <c r="A558" s="41"/>
      <c r="B558" s="42"/>
      <c r="C558" s="202" t="s">
        <v>846</v>
      </c>
      <c r="D558" s="202" t="s">
        <v>134</v>
      </c>
      <c r="E558" s="203" t="s">
        <v>847</v>
      </c>
      <c r="F558" s="204" t="s">
        <v>848</v>
      </c>
      <c r="G558" s="205" t="s">
        <v>217</v>
      </c>
      <c r="H558" s="206">
        <v>12.6</v>
      </c>
      <c r="I558" s="207"/>
      <c r="J558" s="208">
        <f>ROUND(I558*H558,2)</f>
        <v>0</v>
      </c>
      <c r="K558" s="204" t="s">
        <v>138</v>
      </c>
      <c r="L558" s="47"/>
      <c r="M558" s="209" t="s">
        <v>41</v>
      </c>
      <c r="N558" s="210" t="s">
        <v>51</v>
      </c>
      <c r="O558" s="87"/>
      <c r="P558" s="211">
        <f>O558*H558</f>
        <v>0</v>
      </c>
      <c r="Q558" s="211">
        <v>0</v>
      </c>
      <c r="R558" s="211">
        <f>Q558*H558</f>
        <v>0</v>
      </c>
      <c r="S558" s="211">
        <v>0</v>
      </c>
      <c r="T558" s="212">
        <f>S558*H558</f>
        <v>0</v>
      </c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R558" s="213" t="s">
        <v>233</v>
      </c>
      <c r="AT558" s="213" t="s">
        <v>134</v>
      </c>
      <c r="AU558" s="213" t="s">
        <v>87</v>
      </c>
      <c r="AY558" s="19" t="s">
        <v>131</v>
      </c>
      <c r="BE558" s="214">
        <f>IF(N558="základní",J558,0)</f>
        <v>0</v>
      </c>
      <c r="BF558" s="214">
        <f>IF(N558="snížená",J558,0)</f>
        <v>0</v>
      </c>
      <c r="BG558" s="214">
        <f>IF(N558="zákl. přenesená",J558,0)</f>
        <v>0</v>
      </c>
      <c r="BH558" s="214">
        <f>IF(N558="sníž. přenesená",J558,0)</f>
        <v>0</v>
      </c>
      <c r="BI558" s="214">
        <f>IF(N558="nulová",J558,0)</f>
        <v>0</v>
      </c>
      <c r="BJ558" s="19" t="s">
        <v>85</v>
      </c>
      <c r="BK558" s="214">
        <f>ROUND(I558*H558,2)</f>
        <v>0</v>
      </c>
      <c r="BL558" s="19" t="s">
        <v>233</v>
      </c>
      <c r="BM558" s="213" t="s">
        <v>849</v>
      </c>
    </row>
    <row r="559" spans="1:47" s="2" customFormat="1" ht="12">
      <c r="A559" s="41"/>
      <c r="B559" s="42"/>
      <c r="C559" s="43"/>
      <c r="D559" s="215" t="s">
        <v>140</v>
      </c>
      <c r="E559" s="43"/>
      <c r="F559" s="216" t="s">
        <v>850</v>
      </c>
      <c r="G559" s="43"/>
      <c r="H559" s="43"/>
      <c r="I559" s="217"/>
      <c r="J559" s="43"/>
      <c r="K559" s="43"/>
      <c r="L559" s="47"/>
      <c r="M559" s="218"/>
      <c r="N559" s="219"/>
      <c r="O559" s="87"/>
      <c r="P559" s="87"/>
      <c r="Q559" s="87"/>
      <c r="R559" s="87"/>
      <c r="S559" s="87"/>
      <c r="T559" s="88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T559" s="19" t="s">
        <v>140</v>
      </c>
      <c r="AU559" s="19" t="s">
        <v>87</v>
      </c>
    </row>
    <row r="560" spans="1:51" s="14" customFormat="1" ht="12">
      <c r="A560" s="14"/>
      <c r="B560" s="231"/>
      <c r="C560" s="232"/>
      <c r="D560" s="222" t="s">
        <v>142</v>
      </c>
      <c r="E560" s="233" t="s">
        <v>41</v>
      </c>
      <c r="F560" s="234" t="s">
        <v>851</v>
      </c>
      <c r="G560" s="232"/>
      <c r="H560" s="235">
        <v>12.6</v>
      </c>
      <c r="I560" s="236"/>
      <c r="J560" s="232"/>
      <c r="K560" s="232"/>
      <c r="L560" s="237"/>
      <c r="M560" s="238"/>
      <c r="N560" s="239"/>
      <c r="O560" s="239"/>
      <c r="P560" s="239"/>
      <c r="Q560" s="239"/>
      <c r="R560" s="239"/>
      <c r="S560" s="239"/>
      <c r="T560" s="240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1" t="s">
        <v>142</v>
      </c>
      <c r="AU560" s="241" t="s">
        <v>87</v>
      </c>
      <c r="AV560" s="14" t="s">
        <v>87</v>
      </c>
      <c r="AW560" s="14" t="s">
        <v>42</v>
      </c>
      <c r="AX560" s="14" t="s">
        <v>80</v>
      </c>
      <c r="AY560" s="241" t="s">
        <v>131</v>
      </c>
    </row>
    <row r="561" spans="1:51" s="15" customFormat="1" ht="12">
      <c r="A561" s="15"/>
      <c r="B561" s="242"/>
      <c r="C561" s="243"/>
      <c r="D561" s="222" t="s">
        <v>142</v>
      </c>
      <c r="E561" s="244" t="s">
        <v>41</v>
      </c>
      <c r="F561" s="245" t="s">
        <v>146</v>
      </c>
      <c r="G561" s="243"/>
      <c r="H561" s="246">
        <v>12.6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52" t="s">
        <v>142</v>
      </c>
      <c r="AU561" s="252" t="s">
        <v>87</v>
      </c>
      <c r="AV561" s="15" t="s">
        <v>132</v>
      </c>
      <c r="AW561" s="15" t="s">
        <v>42</v>
      </c>
      <c r="AX561" s="15" t="s">
        <v>85</v>
      </c>
      <c r="AY561" s="252" t="s">
        <v>131</v>
      </c>
    </row>
    <row r="562" spans="1:65" s="2" customFormat="1" ht="16.5" customHeight="1">
      <c r="A562" s="41"/>
      <c r="B562" s="42"/>
      <c r="C562" s="253" t="s">
        <v>852</v>
      </c>
      <c r="D562" s="253" t="s">
        <v>387</v>
      </c>
      <c r="E562" s="254" t="s">
        <v>853</v>
      </c>
      <c r="F562" s="255" t="s">
        <v>854</v>
      </c>
      <c r="G562" s="256" t="s">
        <v>217</v>
      </c>
      <c r="H562" s="257">
        <v>12.6</v>
      </c>
      <c r="I562" s="258"/>
      <c r="J562" s="259">
        <f>ROUND(I562*H562,2)</f>
        <v>0</v>
      </c>
      <c r="K562" s="255" t="s">
        <v>138</v>
      </c>
      <c r="L562" s="260"/>
      <c r="M562" s="261" t="s">
        <v>41</v>
      </c>
      <c r="N562" s="262" t="s">
        <v>51</v>
      </c>
      <c r="O562" s="87"/>
      <c r="P562" s="211">
        <f>O562*H562</f>
        <v>0</v>
      </c>
      <c r="Q562" s="211">
        <v>0.00164</v>
      </c>
      <c r="R562" s="211">
        <f>Q562*H562</f>
        <v>0.020664</v>
      </c>
      <c r="S562" s="211">
        <v>0</v>
      </c>
      <c r="T562" s="212">
        <f>S562*H562</f>
        <v>0</v>
      </c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R562" s="213" t="s">
        <v>330</v>
      </c>
      <c r="AT562" s="213" t="s">
        <v>387</v>
      </c>
      <c r="AU562" s="213" t="s">
        <v>87</v>
      </c>
      <c r="AY562" s="19" t="s">
        <v>131</v>
      </c>
      <c r="BE562" s="214">
        <f>IF(N562="základní",J562,0)</f>
        <v>0</v>
      </c>
      <c r="BF562" s="214">
        <f>IF(N562="snížená",J562,0)</f>
        <v>0</v>
      </c>
      <c r="BG562" s="214">
        <f>IF(N562="zákl. přenesená",J562,0)</f>
        <v>0</v>
      </c>
      <c r="BH562" s="214">
        <f>IF(N562="sníž. přenesená",J562,0)</f>
        <v>0</v>
      </c>
      <c r="BI562" s="214">
        <f>IF(N562="nulová",J562,0)</f>
        <v>0</v>
      </c>
      <c r="BJ562" s="19" t="s">
        <v>85</v>
      </c>
      <c r="BK562" s="214">
        <f>ROUND(I562*H562,2)</f>
        <v>0</v>
      </c>
      <c r="BL562" s="19" t="s">
        <v>233</v>
      </c>
      <c r="BM562" s="213" t="s">
        <v>855</v>
      </c>
    </row>
    <row r="563" spans="1:65" s="2" customFormat="1" ht="16.5" customHeight="1">
      <c r="A563" s="41"/>
      <c r="B563" s="42"/>
      <c r="C563" s="202" t="s">
        <v>856</v>
      </c>
      <c r="D563" s="202" t="s">
        <v>134</v>
      </c>
      <c r="E563" s="203" t="s">
        <v>857</v>
      </c>
      <c r="F563" s="204" t="s">
        <v>858</v>
      </c>
      <c r="G563" s="205" t="s">
        <v>137</v>
      </c>
      <c r="H563" s="206">
        <v>18</v>
      </c>
      <c r="I563" s="207"/>
      <c r="J563" s="208">
        <f>ROUND(I563*H563,2)</f>
        <v>0</v>
      </c>
      <c r="K563" s="204" t="s">
        <v>138</v>
      </c>
      <c r="L563" s="47"/>
      <c r="M563" s="209" t="s">
        <v>41</v>
      </c>
      <c r="N563" s="210" t="s">
        <v>51</v>
      </c>
      <c r="O563" s="87"/>
      <c r="P563" s="211">
        <f>O563*H563</f>
        <v>0</v>
      </c>
      <c r="Q563" s="211">
        <v>0</v>
      </c>
      <c r="R563" s="211">
        <f>Q563*H563</f>
        <v>0</v>
      </c>
      <c r="S563" s="211">
        <v>0</v>
      </c>
      <c r="T563" s="212">
        <f>S563*H563</f>
        <v>0</v>
      </c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R563" s="213" t="s">
        <v>233</v>
      </c>
      <c r="AT563" s="213" t="s">
        <v>134</v>
      </c>
      <c r="AU563" s="213" t="s">
        <v>87</v>
      </c>
      <c r="AY563" s="19" t="s">
        <v>131</v>
      </c>
      <c r="BE563" s="214">
        <f>IF(N563="základní",J563,0)</f>
        <v>0</v>
      </c>
      <c r="BF563" s="214">
        <f>IF(N563="snížená",J563,0)</f>
        <v>0</v>
      </c>
      <c r="BG563" s="214">
        <f>IF(N563="zákl. přenesená",J563,0)</f>
        <v>0</v>
      </c>
      <c r="BH563" s="214">
        <f>IF(N563="sníž. přenesená",J563,0)</f>
        <v>0</v>
      </c>
      <c r="BI563" s="214">
        <f>IF(N563="nulová",J563,0)</f>
        <v>0</v>
      </c>
      <c r="BJ563" s="19" t="s">
        <v>85</v>
      </c>
      <c r="BK563" s="214">
        <f>ROUND(I563*H563,2)</f>
        <v>0</v>
      </c>
      <c r="BL563" s="19" t="s">
        <v>233</v>
      </c>
      <c r="BM563" s="213" t="s">
        <v>859</v>
      </c>
    </row>
    <row r="564" spans="1:47" s="2" customFormat="1" ht="12">
      <c r="A564" s="41"/>
      <c r="B564" s="42"/>
      <c r="C564" s="43"/>
      <c r="D564" s="215" t="s">
        <v>140</v>
      </c>
      <c r="E564" s="43"/>
      <c r="F564" s="216" t="s">
        <v>860</v>
      </c>
      <c r="G564" s="43"/>
      <c r="H564" s="43"/>
      <c r="I564" s="217"/>
      <c r="J564" s="43"/>
      <c r="K564" s="43"/>
      <c r="L564" s="47"/>
      <c r="M564" s="218"/>
      <c r="N564" s="219"/>
      <c r="O564" s="87"/>
      <c r="P564" s="87"/>
      <c r="Q564" s="87"/>
      <c r="R564" s="87"/>
      <c r="S564" s="87"/>
      <c r="T564" s="88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T564" s="19" t="s">
        <v>140</v>
      </c>
      <c r="AU564" s="19" t="s">
        <v>87</v>
      </c>
    </row>
    <row r="565" spans="1:51" s="14" customFormat="1" ht="12">
      <c r="A565" s="14"/>
      <c r="B565" s="231"/>
      <c r="C565" s="232"/>
      <c r="D565" s="222" t="s">
        <v>142</v>
      </c>
      <c r="E565" s="233" t="s">
        <v>41</v>
      </c>
      <c r="F565" s="234" t="s">
        <v>861</v>
      </c>
      <c r="G565" s="232"/>
      <c r="H565" s="235">
        <v>18</v>
      </c>
      <c r="I565" s="236"/>
      <c r="J565" s="232"/>
      <c r="K565" s="232"/>
      <c r="L565" s="237"/>
      <c r="M565" s="238"/>
      <c r="N565" s="239"/>
      <c r="O565" s="239"/>
      <c r="P565" s="239"/>
      <c r="Q565" s="239"/>
      <c r="R565" s="239"/>
      <c r="S565" s="239"/>
      <c r="T565" s="240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1" t="s">
        <v>142</v>
      </c>
      <c r="AU565" s="241" t="s">
        <v>87</v>
      </c>
      <c r="AV565" s="14" t="s">
        <v>87</v>
      </c>
      <c r="AW565" s="14" t="s">
        <v>42</v>
      </c>
      <c r="AX565" s="14" t="s">
        <v>80</v>
      </c>
      <c r="AY565" s="241" t="s">
        <v>131</v>
      </c>
    </row>
    <row r="566" spans="1:51" s="15" customFormat="1" ht="12">
      <c r="A566" s="15"/>
      <c r="B566" s="242"/>
      <c r="C566" s="243"/>
      <c r="D566" s="222" t="s">
        <v>142</v>
      </c>
      <c r="E566" s="244" t="s">
        <v>41</v>
      </c>
      <c r="F566" s="245" t="s">
        <v>146</v>
      </c>
      <c r="G566" s="243"/>
      <c r="H566" s="246">
        <v>18</v>
      </c>
      <c r="I566" s="247"/>
      <c r="J566" s="243"/>
      <c r="K566" s="243"/>
      <c r="L566" s="248"/>
      <c r="M566" s="249"/>
      <c r="N566" s="250"/>
      <c r="O566" s="250"/>
      <c r="P566" s="250"/>
      <c r="Q566" s="250"/>
      <c r="R566" s="250"/>
      <c r="S566" s="250"/>
      <c r="T566" s="251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52" t="s">
        <v>142</v>
      </c>
      <c r="AU566" s="252" t="s">
        <v>87</v>
      </c>
      <c r="AV566" s="15" t="s">
        <v>132</v>
      </c>
      <c r="AW566" s="15" t="s">
        <v>42</v>
      </c>
      <c r="AX566" s="15" t="s">
        <v>85</v>
      </c>
      <c r="AY566" s="252" t="s">
        <v>131</v>
      </c>
    </row>
    <row r="567" spans="1:65" s="2" customFormat="1" ht="16.5" customHeight="1">
      <c r="A567" s="41"/>
      <c r="B567" s="42"/>
      <c r="C567" s="253" t="s">
        <v>862</v>
      </c>
      <c r="D567" s="253" t="s">
        <v>387</v>
      </c>
      <c r="E567" s="254" t="s">
        <v>863</v>
      </c>
      <c r="F567" s="255" t="s">
        <v>864</v>
      </c>
      <c r="G567" s="256" t="s">
        <v>137</v>
      </c>
      <c r="H567" s="257">
        <v>18</v>
      </c>
      <c r="I567" s="258"/>
      <c r="J567" s="259">
        <f>ROUND(I567*H567,2)</f>
        <v>0</v>
      </c>
      <c r="K567" s="255" t="s">
        <v>138</v>
      </c>
      <c r="L567" s="260"/>
      <c r="M567" s="261" t="s">
        <v>41</v>
      </c>
      <c r="N567" s="262" t="s">
        <v>51</v>
      </c>
      <c r="O567" s="87"/>
      <c r="P567" s="211">
        <f>O567*H567</f>
        <v>0</v>
      </c>
      <c r="Q567" s="211">
        <v>0.0003</v>
      </c>
      <c r="R567" s="211">
        <f>Q567*H567</f>
        <v>0.005399999999999999</v>
      </c>
      <c r="S567" s="211">
        <v>0</v>
      </c>
      <c r="T567" s="212">
        <f>S567*H567</f>
        <v>0</v>
      </c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R567" s="213" t="s">
        <v>330</v>
      </c>
      <c r="AT567" s="213" t="s">
        <v>387</v>
      </c>
      <c r="AU567" s="213" t="s">
        <v>87</v>
      </c>
      <c r="AY567" s="19" t="s">
        <v>131</v>
      </c>
      <c r="BE567" s="214">
        <f>IF(N567="základní",J567,0)</f>
        <v>0</v>
      </c>
      <c r="BF567" s="214">
        <f>IF(N567="snížená",J567,0)</f>
        <v>0</v>
      </c>
      <c r="BG567" s="214">
        <f>IF(N567="zákl. přenesená",J567,0)</f>
        <v>0</v>
      </c>
      <c r="BH567" s="214">
        <f>IF(N567="sníž. přenesená",J567,0)</f>
        <v>0</v>
      </c>
      <c r="BI567" s="214">
        <f>IF(N567="nulová",J567,0)</f>
        <v>0</v>
      </c>
      <c r="BJ567" s="19" t="s">
        <v>85</v>
      </c>
      <c r="BK567" s="214">
        <f>ROUND(I567*H567,2)</f>
        <v>0</v>
      </c>
      <c r="BL567" s="19" t="s">
        <v>233</v>
      </c>
      <c r="BM567" s="213" t="s">
        <v>865</v>
      </c>
    </row>
    <row r="568" spans="1:65" s="2" customFormat="1" ht="16.5" customHeight="1">
      <c r="A568" s="41"/>
      <c r="B568" s="42"/>
      <c r="C568" s="202" t="s">
        <v>866</v>
      </c>
      <c r="D568" s="202" t="s">
        <v>134</v>
      </c>
      <c r="E568" s="203" t="s">
        <v>867</v>
      </c>
      <c r="F568" s="204" t="s">
        <v>868</v>
      </c>
      <c r="G568" s="205" t="s">
        <v>137</v>
      </c>
      <c r="H568" s="206">
        <v>2</v>
      </c>
      <c r="I568" s="207"/>
      <c r="J568" s="208">
        <f>ROUND(I568*H568,2)</f>
        <v>0</v>
      </c>
      <c r="K568" s="204" t="s">
        <v>138</v>
      </c>
      <c r="L568" s="47"/>
      <c r="M568" s="209" t="s">
        <v>41</v>
      </c>
      <c r="N568" s="210" t="s">
        <v>51</v>
      </c>
      <c r="O568" s="87"/>
      <c r="P568" s="211">
        <f>O568*H568</f>
        <v>0</v>
      </c>
      <c r="Q568" s="211">
        <v>0</v>
      </c>
      <c r="R568" s="211">
        <f>Q568*H568</f>
        <v>0</v>
      </c>
      <c r="S568" s="211">
        <v>0</v>
      </c>
      <c r="T568" s="212">
        <f>S568*H568</f>
        <v>0</v>
      </c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R568" s="213" t="s">
        <v>233</v>
      </c>
      <c r="AT568" s="213" t="s">
        <v>134</v>
      </c>
      <c r="AU568" s="213" t="s">
        <v>87</v>
      </c>
      <c r="AY568" s="19" t="s">
        <v>131</v>
      </c>
      <c r="BE568" s="214">
        <f>IF(N568="základní",J568,0)</f>
        <v>0</v>
      </c>
      <c r="BF568" s="214">
        <f>IF(N568="snížená",J568,0)</f>
        <v>0</v>
      </c>
      <c r="BG568" s="214">
        <f>IF(N568="zákl. přenesená",J568,0)</f>
        <v>0</v>
      </c>
      <c r="BH568" s="214">
        <f>IF(N568="sníž. přenesená",J568,0)</f>
        <v>0</v>
      </c>
      <c r="BI568" s="214">
        <f>IF(N568="nulová",J568,0)</f>
        <v>0</v>
      </c>
      <c r="BJ568" s="19" t="s">
        <v>85</v>
      </c>
      <c r="BK568" s="214">
        <f>ROUND(I568*H568,2)</f>
        <v>0</v>
      </c>
      <c r="BL568" s="19" t="s">
        <v>233</v>
      </c>
      <c r="BM568" s="213" t="s">
        <v>869</v>
      </c>
    </row>
    <row r="569" spans="1:47" s="2" customFormat="1" ht="12">
      <c r="A569" s="41"/>
      <c r="B569" s="42"/>
      <c r="C569" s="43"/>
      <c r="D569" s="215" t="s">
        <v>140</v>
      </c>
      <c r="E569" s="43"/>
      <c r="F569" s="216" t="s">
        <v>870</v>
      </c>
      <c r="G569" s="43"/>
      <c r="H569" s="43"/>
      <c r="I569" s="217"/>
      <c r="J569" s="43"/>
      <c r="K569" s="43"/>
      <c r="L569" s="47"/>
      <c r="M569" s="218"/>
      <c r="N569" s="219"/>
      <c r="O569" s="87"/>
      <c r="P569" s="87"/>
      <c r="Q569" s="87"/>
      <c r="R569" s="87"/>
      <c r="S569" s="87"/>
      <c r="T569" s="88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T569" s="19" t="s">
        <v>140</v>
      </c>
      <c r="AU569" s="19" t="s">
        <v>87</v>
      </c>
    </row>
    <row r="570" spans="1:65" s="2" customFormat="1" ht="16.5" customHeight="1">
      <c r="A570" s="41"/>
      <c r="B570" s="42"/>
      <c r="C570" s="253" t="s">
        <v>871</v>
      </c>
      <c r="D570" s="253" t="s">
        <v>387</v>
      </c>
      <c r="E570" s="254" t="s">
        <v>872</v>
      </c>
      <c r="F570" s="255" t="s">
        <v>873</v>
      </c>
      <c r="G570" s="256" t="s">
        <v>137</v>
      </c>
      <c r="H570" s="257">
        <v>2</v>
      </c>
      <c r="I570" s="258"/>
      <c r="J570" s="259">
        <f>ROUND(I570*H570,2)</f>
        <v>0</v>
      </c>
      <c r="K570" s="255" t="s">
        <v>138</v>
      </c>
      <c r="L570" s="260"/>
      <c r="M570" s="261" t="s">
        <v>41</v>
      </c>
      <c r="N570" s="262" t="s">
        <v>51</v>
      </c>
      <c r="O570" s="87"/>
      <c r="P570" s="211">
        <f>O570*H570</f>
        <v>0</v>
      </c>
      <c r="Q570" s="211">
        <v>0.00017</v>
      </c>
      <c r="R570" s="211">
        <f>Q570*H570</f>
        <v>0.00034</v>
      </c>
      <c r="S570" s="211">
        <v>0</v>
      </c>
      <c r="T570" s="212">
        <f>S570*H570</f>
        <v>0</v>
      </c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R570" s="213" t="s">
        <v>330</v>
      </c>
      <c r="AT570" s="213" t="s">
        <v>387</v>
      </c>
      <c r="AU570" s="213" t="s">
        <v>87</v>
      </c>
      <c r="AY570" s="19" t="s">
        <v>131</v>
      </c>
      <c r="BE570" s="214">
        <f>IF(N570="základní",J570,0)</f>
        <v>0</v>
      </c>
      <c r="BF570" s="214">
        <f>IF(N570="snížená",J570,0)</f>
        <v>0</v>
      </c>
      <c r="BG570" s="214">
        <f>IF(N570="zákl. přenesená",J570,0)</f>
        <v>0</v>
      </c>
      <c r="BH570" s="214">
        <f>IF(N570="sníž. přenesená",J570,0)</f>
        <v>0</v>
      </c>
      <c r="BI570" s="214">
        <f>IF(N570="nulová",J570,0)</f>
        <v>0</v>
      </c>
      <c r="BJ570" s="19" t="s">
        <v>85</v>
      </c>
      <c r="BK570" s="214">
        <f>ROUND(I570*H570,2)</f>
        <v>0</v>
      </c>
      <c r="BL570" s="19" t="s">
        <v>233</v>
      </c>
      <c r="BM570" s="213" t="s">
        <v>874</v>
      </c>
    </row>
    <row r="571" spans="1:65" s="2" customFormat="1" ht="33" customHeight="1">
      <c r="A571" s="41"/>
      <c r="B571" s="42"/>
      <c r="C571" s="202" t="s">
        <v>875</v>
      </c>
      <c r="D571" s="202" t="s">
        <v>134</v>
      </c>
      <c r="E571" s="203" t="s">
        <v>876</v>
      </c>
      <c r="F571" s="204" t="s">
        <v>877</v>
      </c>
      <c r="G571" s="205" t="s">
        <v>417</v>
      </c>
      <c r="H571" s="263"/>
      <c r="I571" s="207"/>
      <c r="J571" s="208">
        <f>ROUND(I571*H571,2)</f>
        <v>0</v>
      </c>
      <c r="K571" s="204" t="s">
        <v>138</v>
      </c>
      <c r="L571" s="47"/>
      <c r="M571" s="209" t="s">
        <v>41</v>
      </c>
      <c r="N571" s="210" t="s">
        <v>51</v>
      </c>
      <c r="O571" s="87"/>
      <c r="P571" s="211">
        <f>O571*H571</f>
        <v>0</v>
      </c>
      <c r="Q571" s="211">
        <v>0</v>
      </c>
      <c r="R571" s="211">
        <f>Q571*H571</f>
        <v>0</v>
      </c>
      <c r="S571" s="211">
        <v>0</v>
      </c>
      <c r="T571" s="212">
        <f>S571*H571</f>
        <v>0</v>
      </c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R571" s="213" t="s">
        <v>233</v>
      </c>
      <c r="AT571" s="213" t="s">
        <v>134</v>
      </c>
      <c r="AU571" s="213" t="s">
        <v>87</v>
      </c>
      <c r="AY571" s="19" t="s">
        <v>131</v>
      </c>
      <c r="BE571" s="214">
        <f>IF(N571="základní",J571,0)</f>
        <v>0</v>
      </c>
      <c r="BF571" s="214">
        <f>IF(N571="snížená",J571,0)</f>
        <v>0</v>
      </c>
      <c r="BG571" s="214">
        <f>IF(N571="zákl. přenesená",J571,0)</f>
        <v>0</v>
      </c>
      <c r="BH571" s="214">
        <f>IF(N571="sníž. přenesená",J571,0)</f>
        <v>0</v>
      </c>
      <c r="BI571" s="214">
        <f>IF(N571="nulová",J571,0)</f>
        <v>0</v>
      </c>
      <c r="BJ571" s="19" t="s">
        <v>85</v>
      </c>
      <c r="BK571" s="214">
        <f>ROUND(I571*H571,2)</f>
        <v>0</v>
      </c>
      <c r="BL571" s="19" t="s">
        <v>233</v>
      </c>
      <c r="BM571" s="213" t="s">
        <v>878</v>
      </c>
    </row>
    <row r="572" spans="1:47" s="2" customFormat="1" ht="12">
      <c r="A572" s="41"/>
      <c r="B572" s="42"/>
      <c r="C572" s="43"/>
      <c r="D572" s="215" t="s">
        <v>140</v>
      </c>
      <c r="E572" s="43"/>
      <c r="F572" s="216" t="s">
        <v>879</v>
      </c>
      <c r="G572" s="43"/>
      <c r="H572" s="43"/>
      <c r="I572" s="217"/>
      <c r="J572" s="43"/>
      <c r="K572" s="43"/>
      <c r="L572" s="47"/>
      <c r="M572" s="218"/>
      <c r="N572" s="219"/>
      <c r="O572" s="87"/>
      <c r="P572" s="87"/>
      <c r="Q572" s="87"/>
      <c r="R572" s="87"/>
      <c r="S572" s="87"/>
      <c r="T572" s="88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T572" s="19" t="s">
        <v>140</v>
      </c>
      <c r="AU572" s="19" t="s">
        <v>87</v>
      </c>
    </row>
    <row r="573" spans="1:65" s="2" customFormat="1" ht="37.8" customHeight="1">
      <c r="A573" s="41"/>
      <c r="B573" s="42"/>
      <c r="C573" s="202" t="s">
        <v>880</v>
      </c>
      <c r="D573" s="202" t="s">
        <v>134</v>
      </c>
      <c r="E573" s="203" t="s">
        <v>881</v>
      </c>
      <c r="F573" s="204" t="s">
        <v>882</v>
      </c>
      <c r="G573" s="205" t="s">
        <v>417</v>
      </c>
      <c r="H573" s="263"/>
      <c r="I573" s="207"/>
      <c r="J573" s="208">
        <f>ROUND(I573*H573,2)</f>
        <v>0</v>
      </c>
      <c r="K573" s="204" t="s">
        <v>138</v>
      </c>
      <c r="L573" s="47"/>
      <c r="M573" s="209" t="s">
        <v>41</v>
      </c>
      <c r="N573" s="210" t="s">
        <v>51</v>
      </c>
      <c r="O573" s="87"/>
      <c r="P573" s="211">
        <f>O573*H573</f>
        <v>0</v>
      </c>
      <c r="Q573" s="211">
        <v>0</v>
      </c>
      <c r="R573" s="211">
        <f>Q573*H573</f>
        <v>0</v>
      </c>
      <c r="S573" s="211">
        <v>0</v>
      </c>
      <c r="T573" s="212">
        <f>S573*H573</f>
        <v>0</v>
      </c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R573" s="213" t="s">
        <v>233</v>
      </c>
      <c r="AT573" s="213" t="s">
        <v>134</v>
      </c>
      <c r="AU573" s="213" t="s">
        <v>87</v>
      </c>
      <c r="AY573" s="19" t="s">
        <v>131</v>
      </c>
      <c r="BE573" s="214">
        <f>IF(N573="základní",J573,0)</f>
        <v>0</v>
      </c>
      <c r="BF573" s="214">
        <f>IF(N573="snížená",J573,0)</f>
        <v>0</v>
      </c>
      <c r="BG573" s="214">
        <f>IF(N573="zákl. přenesená",J573,0)</f>
        <v>0</v>
      </c>
      <c r="BH573" s="214">
        <f>IF(N573="sníž. přenesená",J573,0)</f>
        <v>0</v>
      </c>
      <c r="BI573" s="214">
        <f>IF(N573="nulová",J573,0)</f>
        <v>0</v>
      </c>
      <c r="BJ573" s="19" t="s">
        <v>85</v>
      </c>
      <c r="BK573" s="214">
        <f>ROUND(I573*H573,2)</f>
        <v>0</v>
      </c>
      <c r="BL573" s="19" t="s">
        <v>233</v>
      </c>
      <c r="BM573" s="213" t="s">
        <v>883</v>
      </c>
    </row>
    <row r="574" spans="1:47" s="2" customFormat="1" ht="12">
      <c r="A574" s="41"/>
      <c r="B574" s="42"/>
      <c r="C574" s="43"/>
      <c r="D574" s="215" t="s">
        <v>140</v>
      </c>
      <c r="E574" s="43"/>
      <c r="F574" s="216" t="s">
        <v>884</v>
      </c>
      <c r="G574" s="43"/>
      <c r="H574" s="43"/>
      <c r="I574" s="217"/>
      <c r="J574" s="43"/>
      <c r="K574" s="43"/>
      <c r="L574" s="47"/>
      <c r="M574" s="218"/>
      <c r="N574" s="219"/>
      <c r="O574" s="87"/>
      <c r="P574" s="87"/>
      <c r="Q574" s="87"/>
      <c r="R574" s="87"/>
      <c r="S574" s="87"/>
      <c r="T574" s="88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T574" s="19" t="s">
        <v>140</v>
      </c>
      <c r="AU574" s="19" t="s">
        <v>87</v>
      </c>
    </row>
    <row r="575" spans="1:65" s="2" customFormat="1" ht="24.15" customHeight="1">
      <c r="A575" s="41"/>
      <c r="B575" s="42"/>
      <c r="C575" s="202" t="s">
        <v>885</v>
      </c>
      <c r="D575" s="202" t="s">
        <v>134</v>
      </c>
      <c r="E575" s="203" t="s">
        <v>886</v>
      </c>
      <c r="F575" s="204" t="s">
        <v>887</v>
      </c>
      <c r="G575" s="205" t="s">
        <v>417</v>
      </c>
      <c r="H575" s="263"/>
      <c r="I575" s="207"/>
      <c r="J575" s="208">
        <f>ROUND(I575*H575,2)</f>
        <v>0</v>
      </c>
      <c r="K575" s="204" t="s">
        <v>138</v>
      </c>
      <c r="L575" s="47"/>
      <c r="M575" s="209" t="s">
        <v>41</v>
      </c>
      <c r="N575" s="210" t="s">
        <v>51</v>
      </c>
      <c r="O575" s="87"/>
      <c r="P575" s="211">
        <f>O575*H575</f>
        <v>0</v>
      </c>
      <c r="Q575" s="211">
        <v>0</v>
      </c>
      <c r="R575" s="211">
        <f>Q575*H575</f>
        <v>0</v>
      </c>
      <c r="S575" s="211">
        <v>0</v>
      </c>
      <c r="T575" s="212">
        <f>S575*H575</f>
        <v>0</v>
      </c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R575" s="213" t="s">
        <v>233</v>
      </c>
      <c r="AT575" s="213" t="s">
        <v>134</v>
      </c>
      <c r="AU575" s="213" t="s">
        <v>87</v>
      </c>
      <c r="AY575" s="19" t="s">
        <v>131</v>
      </c>
      <c r="BE575" s="214">
        <f>IF(N575="základní",J575,0)</f>
        <v>0</v>
      </c>
      <c r="BF575" s="214">
        <f>IF(N575="snížená",J575,0)</f>
        <v>0</v>
      </c>
      <c r="BG575" s="214">
        <f>IF(N575="zákl. přenesená",J575,0)</f>
        <v>0</v>
      </c>
      <c r="BH575" s="214">
        <f>IF(N575="sníž. přenesená",J575,0)</f>
        <v>0</v>
      </c>
      <c r="BI575" s="214">
        <f>IF(N575="nulová",J575,0)</f>
        <v>0</v>
      </c>
      <c r="BJ575" s="19" t="s">
        <v>85</v>
      </c>
      <c r="BK575" s="214">
        <f>ROUND(I575*H575,2)</f>
        <v>0</v>
      </c>
      <c r="BL575" s="19" t="s">
        <v>233</v>
      </c>
      <c r="BM575" s="213" t="s">
        <v>888</v>
      </c>
    </row>
    <row r="576" spans="1:47" s="2" customFormat="1" ht="12">
      <c r="A576" s="41"/>
      <c r="B576" s="42"/>
      <c r="C576" s="43"/>
      <c r="D576" s="215" t="s">
        <v>140</v>
      </c>
      <c r="E576" s="43"/>
      <c r="F576" s="216" t="s">
        <v>889</v>
      </c>
      <c r="G576" s="43"/>
      <c r="H576" s="43"/>
      <c r="I576" s="217"/>
      <c r="J576" s="43"/>
      <c r="K576" s="43"/>
      <c r="L576" s="47"/>
      <c r="M576" s="218"/>
      <c r="N576" s="219"/>
      <c r="O576" s="87"/>
      <c r="P576" s="87"/>
      <c r="Q576" s="87"/>
      <c r="R576" s="87"/>
      <c r="S576" s="87"/>
      <c r="T576" s="88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T576" s="19" t="s">
        <v>140</v>
      </c>
      <c r="AU576" s="19" t="s">
        <v>87</v>
      </c>
    </row>
    <row r="577" spans="1:63" s="12" customFormat="1" ht="22.8" customHeight="1">
      <c r="A577" s="12"/>
      <c r="B577" s="186"/>
      <c r="C577" s="187"/>
      <c r="D577" s="188" t="s">
        <v>79</v>
      </c>
      <c r="E577" s="200" t="s">
        <v>890</v>
      </c>
      <c r="F577" s="200" t="s">
        <v>891</v>
      </c>
      <c r="G577" s="187"/>
      <c r="H577" s="187"/>
      <c r="I577" s="190"/>
      <c r="J577" s="201">
        <f>BK577</f>
        <v>0</v>
      </c>
      <c r="K577" s="187"/>
      <c r="L577" s="192"/>
      <c r="M577" s="193"/>
      <c r="N577" s="194"/>
      <c r="O577" s="194"/>
      <c r="P577" s="195">
        <f>SUM(P578:P581)</f>
        <v>0</v>
      </c>
      <c r="Q577" s="194"/>
      <c r="R577" s="195">
        <f>SUM(R578:R581)</f>
        <v>0.0562</v>
      </c>
      <c r="S577" s="194"/>
      <c r="T577" s="196">
        <f>SUM(T578:T581)</f>
        <v>2.88036</v>
      </c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R577" s="197" t="s">
        <v>87</v>
      </c>
      <c r="AT577" s="198" t="s">
        <v>79</v>
      </c>
      <c r="AU577" s="198" t="s">
        <v>85</v>
      </c>
      <c r="AY577" s="197" t="s">
        <v>131</v>
      </c>
      <c r="BK577" s="199">
        <f>SUM(BK578:BK581)</f>
        <v>0</v>
      </c>
    </row>
    <row r="578" spans="1:65" s="2" customFormat="1" ht="16.5" customHeight="1">
      <c r="A578" s="41"/>
      <c r="B578" s="42"/>
      <c r="C578" s="202" t="s">
        <v>892</v>
      </c>
      <c r="D578" s="202" t="s">
        <v>134</v>
      </c>
      <c r="E578" s="203" t="s">
        <v>893</v>
      </c>
      <c r="F578" s="204" t="s">
        <v>894</v>
      </c>
      <c r="G578" s="205" t="s">
        <v>151</v>
      </c>
      <c r="H578" s="206">
        <v>162</v>
      </c>
      <c r="I578" s="207"/>
      <c r="J578" s="208">
        <f>ROUND(I578*H578,2)</f>
        <v>0</v>
      </c>
      <c r="K578" s="204" t="s">
        <v>138</v>
      </c>
      <c r="L578" s="47"/>
      <c r="M578" s="209" t="s">
        <v>41</v>
      </c>
      <c r="N578" s="210" t="s">
        <v>51</v>
      </c>
      <c r="O578" s="87"/>
      <c r="P578" s="211">
        <f>O578*H578</f>
        <v>0</v>
      </c>
      <c r="Q578" s="211">
        <v>0.0002</v>
      </c>
      <c r="R578" s="211">
        <f>Q578*H578</f>
        <v>0.0324</v>
      </c>
      <c r="S578" s="211">
        <v>0.01778</v>
      </c>
      <c r="T578" s="212">
        <f>S578*H578</f>
        <v>2.88036</v>
      </c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R578" s="213" t="s">
        <v>233</v>
      </c>
      <c r="AT578" s="213" t="s">
        <v>134</v>
      </c>
      <c r="AU578" s="213" t="s">
        <v>87</v>
      </c>
      <c r="AY578" s="19" t="s">
        <v>131</v>
      </c>
      <c r="BE578" s="214">
        <f>IF(N578="základní",J578,0)</f>
        <v>0</v>
      </c>
      <c r="BF578" s="214">
        <f>IF(N578="snížená",J578,0)</f>
        <v>0</v>
      </c>
      <c r="BG578" s="214">
        <f>IF(N578="zákl. přenesená",J578,0)</f>
        <v>0</v>
      </c>
      <c r="BH578" s="214">
        <f>IF(N578="sníž. přenesená",J578,0)</f>
        <v>0</v>
      </c>
      <c r="BI578" s="214">
        <f>IF(N578="nulová",J578,0)</f>
        <v>0</v>
      </c>
      <c r="BJ578" s="19" t="s">
        <v>85</v>
      </c>
      <c r="BK578" s="214">
        <f>ROUND(I578*H578,2)</f>
        <v>0</v>
      </c>
      <c r="BL578" s="19" t="s">
        <v>233</v>
      </c>
      <c r="BM578" s="213" t="s">
        <v>895</v>
      </c>
    </row>
    <row r="579" spans="1:47" s="2" customFormat="1" ht="12">
      <c r="A579" s="41"/>
      <c r="B579" s="42"/>
      <c r="C579" s="43"/>
      <c r="D579" s="215" t="s">
        <v>140</v>
      </c>
      <c r="E579" s="43"/>
      <c r="F579" s="216" t="s">
        <v>896</v>
      </c>
      <c r="G579" s="43"/>
      <c r="H579" s="43"/>
      <c r="I579" s="217"/>
      <c r="J579" s="43"/>
      <c r="K579" s="43"/>
      <c r="L579" s="47"/>
      <c r="M579" s="218"/>
      <c r="N579" s="219"/>
      <c r="O579" s="87"/>
      <c r="P579" s="87"/>
      <c r="Q579" s="87"/>
      <c r="R579" s="87"/>
      <c r="S579" s="87"/>
      <c r="T579" s="88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T579" s="19" t="s">
        <v>140</v>
      </c>
      <c r="AU579" s="19" t="s">
        <v>87</v>
      </c>
    </row>
    <row r="580" spans="1:65" s="2" customFormat="1" ht="16.5" customHeight="1">
      <c r="A580" s="41"/>
      <c r="B580" s="42"/>
      <c r="C580" s="202" t="s">
        <v>897</v>
      </c>
      <c r="D580" s="202" t="s">
        <v>134</v>
      </c>
      <c r="E580" s="203" t="s">
        <v>898</v>
      </c>
      <c r="F580" s="204" t="s">
        <v>899</v>
      </c>
      <c r="G580" s="205" t="s">
        <v>151</v>
      </c>
      <c r="H580" s="206">
        <v>170</v>
      </c>
      <c r="I580" s="207"/>
      <c r="J580" s="208">
        <f>ROUND(I580*H580,2)</f>
        <v>0</v>
      </c>
      <c r="K580" s="204" t="s">
        <v>138</v>
      </c>
      <c r="L580" s="47"/>
      <c r="M580" s="209" t="s">
        <v>41</v>
      </c>
      <c r="N580" s="210" t="s">
        <v>51</v>
      </c>
      <c r="O580" s="87"/>
      <c r="P580" s="211">
        <f>O580*H580</f>
        <v>0</v>
      </c>
      <c r="Q580" s="211">
        <v>0.00014</v>
      </c>
      <c r="R580" s="211">
        <f>Q580*H580</f>
        <v>0.023799999999999998</v>
      </c>
      <c r="S580" s="211">
        <v>0</v>
      </c>
      <c r="T580" s="212">
        <f>S580*H580</f>
        <v>0</v>
      </c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R580" s="213" t="s">
        <v>233</v>
      </c>
      <c r="AT580" s="213" t="s">
        <v>134</v>
      </c>
      <c r="AU580" s="213" t="s">
        <v>87</v>
      </c>
      <c r="AY580" s="19" t="s">
        <v>131</v>
      </c>
      <c r="BE580" s="214">
        <f>IF(N580="základní",J580,0)</f>
        <v>0</v>
      </c>
      <c r="BF580" s="214">
        <f>IF(N580="snížená",J580,0)</f>
        <v>0</v>
      </c>
      <c r="BG580" s="214">
        <f>IF(N580="zákl. přenesená",J580,0)</f>
        <v>0</v>
      </c>
      <c r="BH580" s="214">
        <f>IF(N580="sníž. přenesená",J580,0)</f>
        <v>0</v>
      </c>
      <c r="BI580" s="214">
        <f>IF(N580="nulová",J580,0)</f>
        <v>0</v>
      </c>
      <c r="BJ580" s="19" t="s">
        <v>85</v>
      </c>
      <c r="BK580" s="214">
        <f>ROUND(I580*H580,2)</f>
        <v>0</v>
      </c>
      <c r="BL580" s="19" t="s">
        <v>233</v>
      </c>
      <c r="BM580" s="213" t="s">
        <v>900</v>
      </c>
    </row>
    <row r="581" spans="1:47" s="2" customFormat="1" ht="12">
      <c r="A581" s="41"/>
      <c r="B581" s="42"/>
      <c r="C581" s="43"/>
      <c r="D581" s="215" t="s">
        <v>140</v>
      </c>
      <c r="E581" s="43"/>
      <c r="F581" s="216" t="s">
        <v>901</v>
      </c>
      <c r="G581" s="43"/>
      <c r="H581" s="43"/>
      <c r="I581" s="217"/>
      <c r="J581" s="43"/>
      <c r="K581" s="43"/>
      <c r="L581" s="47"/>
      <c r="M581" s="218"/>
      <c r="N581" s="219"/>
      <c r="O581" s="87"/>
      <c r="P581" s="87"/>
      <c r="Q581" s="87"/>
      <c r="R581" s="87"/>
      <c r="S581" s="87"/>
      <c r="T581" s="88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T581" s="19" t="s">
        <v>140</v>
      </c>
      <c r="AU581" s="19" t="s">
        <v>87</v>
      </c>
    </row>
    <row r="582" spans="1:63" s="12" customFormat="1" ht="22.8" customHeight="1">
      <c r="A582" s="12"/>
      <c r="B582" s="186"/>
      <c r="C582" s="187"/>
      <c r="D582" s="188" t="s">
        <v>79</v>
      </c>
      <c r="E582" s="200" t="s">
        <v>902</v>
      </c>
      <c r="F582" s="200" t="s">
        <v>903</v>
      </c>
      <c r="G582" s="187"/>
      <c r="H582" s="187"/>
      <c r="I582" s="190"/>
      <c r="J582" s="201">
        <f>BK582</f>
        <v>0</v>
      </c>
      <c r="K582" s="187"/>
      <c r="L582" s="192"/>
      <c r="M582" s="193"/>
      <c r="N582" s="194"/>
      <c r="O582" s="194"/>
      <c r="P582" s="195">
        <f>SUM(P583:P587)</f>
        <v>0</v>
      </c>
      <c r="Q582" s="194"/>
      <c r="R582" s="195">
        <f>SUM(R583:R587)</f>
        <v>0</v>
      </c>
      <c r="S582" s="194"/>
      <c r="T582" s="196">
        <f>SUM(T583:T587)</f>
        <v>0.004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197" t="s">
        <v>87</v>
      </c>
      <c r="AT582" s="198" t="s">
        <v>79</v>
      </c>
      <c r="AU582" s="198" t="s">
        <v>85</v>
      </c>
      <c r="AY582" s="197" t="s">
        <v>131</v>
      </c>
      <c r="BK582" s="199">
        <f>SUM(BK583:BK587)</f>
        <v>0</v>
      </c>
    </row>
    <row r="583" spans="1:65" s="2" customFormat="1" ht="16.5" customHeight="1">
      <c r="A583" s="41"/>
      <c r="B583" s="42"/>
      <c r="C583" s="202" t="s">
        <v>904</v>
      </c>
      <c r="D583" s="202" t="s">
        <v>134</v>
      </c>
      <c r="E583" s="203" t="s">
        <v>905</v>
      </c>
      <c r="F583" s="204" t="s">
        <v>906</v>
      </c>
      <c r="G583" s="205" t="s">
        <v>907</v>
      </c>
      <c r="H583" s="206">
        <v>4</v>
      </c>
      <c r="I583" s="207"/>
      <c r="J583" s="208">
        <f>ROUND(I583*H583,2)</f>
        <v>0</v>
      </c>
      <c r="K583" s="204" t="s">
        <v>138</v>
      </c>
      <c r="L583" s="47"/>
      <c r="M583" s="209" t="s">
        <v>41</v>
      </c>
      <c r="N583" s="210" t="s">
        <v>51</v>
      </c>
      <c r="O583" s="87"/>
      <c r="P583" s="211">
        <f>O583*H583</f>
        <v>0</v>
      </c>
      <c r="Q583" s="211">
        <v>0</v>
      </c>
      <c r="R583" s="211">
        <f>Q583*H583</f>
        <v>0</v>
      </c>
      <c r="S583" s="211">
        <v>0.001</v>
      </c>
      <c r="T583" s="212">
        <f>S583*H583</f>
        <v>0.004</v>
      </c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R583" s="213" t="s">
        <v>233</v>
      </c>
      <c r="AT583" s="213" t="s">
        <v>134</v>
      </c>
      <c r="AU583" s="213" t="s">
        <v>87</v>
      </c>
      <c r="AY583" s="19" t="s">
        <v>131</v>
      </c>
      <c r="BE583" s="214">
        <f>IF(N583="základní",J583,0)</f>
        <v>0</v>
      </c>
      <c r="BF583" s="214">
        <f>IF(N583="snížená",J583,0)</f>
        <v>0</v>
      </c>
      <c r="BG583" s="214">
        <f>IF(N583="zákl. přenesená",J583,0)</f>
        <v>0</v>
      </c>
      <c r="BH583" s="214">
        <f>IF(N583="sníž. přenesená",J583,0)</f>
        <v>0</v>
      </c>
      <c r="BI583" s="214">
        <f>IF(N583="nulová",J583,0)</f>
        <v>0</v>
      </c>
      <c r="BJ583" s="19" t="s">
        <v>85</v>
      </c>
      <c r="BK583" s="214">
        <f>ROUND(I583*H583,2)</f>
        <v>0</v>
      </c>
      <c r="BL583" s="19" t="s">
        <v>233</v>
      </c>
      <c r="BM583" s="213" t="s">
        <v>908</v>
      </c>
    </row>
    <row r="584" spans="1:47" s="2" customFormat="1" ht="12">
      <c r="A584" s="41"/>
      <c r="B584" s="42"/>
      <c r="C584" s="43"/>
      <c r="D584" s="215" t="s">
        <v>140</v>
      </c>
      <c r="E584" s="43"/>
      <c r="F584" s="216" t="s">
        <v>909</v>
      </c>
      <c r="G584" s="43"/>
      <c r="H584" s="43"/>
      <c r="I584" s="217"/>
      <c r="J584" s="43"/>
      <c r="K584" s="43"/>
      <c r="L584" s="47"/>
      <c r="M584" s="218"/>
      <c r="N584" s="219"/>
      <c r="O584" s="87"/>
      <c r="P584" s="87"/>
      <c r="Q584" s="87"/>
      <c r="R584" s="87"/>
      <c r="S584" s="87"/>
      <c r="T584" s="88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T584" s="19" t="s">
        <v>140</v>
      </c>
      <c r="AU584" s="19" t="s">
        <v>87</v>
      </c>
    </row>
    <row r="585" spans="1:51" s="13" customFormat="1" ht="12">
      <c r="A585" s="13"/>
      <c r="B585" s="220"/>
      <c r="C585" s="221"/>
      <c r="D585" s="222" t="s">
        <v>142</v>
      </c>
      <c r="E585" s="223" t="s">
        <v>41</v>
      </c>
      <c r="F585" s="224" t="s">
        <v>910</v>
      </c>
      <c r="G585" s="221"/>
      <c r="H585" s="223" t="s">
        <v>41</v>
      </c>
      <c r="I585" s="225"/>
      <c r="J585" s="221"/>
      <c r="K585" s="221"/>
      <c r="L585" s="226"/>
      <c r="M585" s="227"/>
      <c r="N585" s="228"/>
      <c r="O585" s="228"/>
      <c r="P585" s="228"/>
      <c r="Q585" s="228"/>
      <c r="R585" s="228"/>
      <c r="S585" s="228"/>
      <c r="T585" s="22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0" t="s">
        <v>142</v>
      </c>
      <c r="AU585" s="230" t="s">
        <v>87</v>
      </c>
      <c r="AV585" s="13" t="s">
        <v>85</v>
      </c>
      <c r="AW585" s="13" t="s">
        <v>42</v>
      </c>
      <c r="AX585" s="13" t="s">
        <v>80</v>
      </c>
      <c r="AY585" s="230" t="s">
        <v>131</v>
      </c>
    </row>
    <row r="586" spans="1:51" s="14" customFormat="1" ht="12">
      <c r="A586" s="14"/>
      <c r="B586" s="231"/>
      <c r="C586" s="232"/>
      <c r="D586" s="222" t="s">
        <v>142</v>
      </c>
      <c r="E586" s="233" t="s">
        <v>41</v>
      </c>
      <c r="F586" s="234" t="s">
        <v>132</v>
      </c>
      <c r="G586" s="232"/>
      <c r="H586" s="235">
        <v>4</v>
      </c>
      <c r="I586" s="236"/>
      <c r="J586" s="232"/>
      <c r="K586" s="232"/>
      <c r="L586" s="237"/>
      <c r="M586" s="238"/>
      <c r="N586" s="239"/>
      <c r="O586" s="239"/>
      <c r="P586" s="239"/>
      <c r="Q586" s="239"/>
      <c r="R586" s="239"/>
      <c r="S586" s="239"/>
      <c r="T586" s="240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1" t="s">
        <v>142</v>
      </c>
      <c r="AU586" s="241" t="s">
        <v>87</v>
      </c>
      <c r="AV586" s="14" t="s">
        <v>87</v>
      </c>
      <c r="AW586" s="14" t="s">
        <v>42</v>
      </c>
      <c r="AX586" s="14" t="s">
        <v>80</v>
      </c>
      <c r="AY586" s="241" t="s">
        <v>131</v>
      </c>
    </row>
    <row r="587" spans="1:51" s="15" customFormat="1" ht="12">
      <c r="A587" s="15"/>
      <c r="B587" s="242"/>
      <c r="C587" s="243"/>
      <c r="D587" s="222" t="s">
        <v>142</v>
      </c>
      <c r="E587" s="244" t="s">
        <v>41</v>
      </c>
      <c r="F587" s="245" t="s">
        <v>146</v>
      </c>
      <c r="G587" s="243"/>
      <c r="H587" s="246">
        <v>4</v>
      </c>
      <c r="I587" s="247"/>
      <c r="J587" s="243"/>
      <c r="K587" s="243"/>
      <c r="L587" s="248"/>
      <c r="M587" s="249"/>
      <c r="N587" s="250"/>
      <c r="O587" s="250"/>
      <c r="P587" s="250"/>
      <c r="Q587" s="250"/>
      <c r="R587" s="250"/>
      <c r="S587" s="250"/>
      <c r="T587" s="251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52" t="s">
        <v>142</v>
      </c>
      <c r="AU587" s="252" t="s">
        <v>87</v>
      </c>
      <c r="AV587" s="15" t="s">
        <v>132</v>
      </c>
      <c r="AW587" s="15" t="s">
        <v>42</v>
      </c>
      <c r="AX587" s="15" t="s">
        <v>85</v>
      </c>
      <c r="AY587" s="252" t="s">
        <v>131</v>
      </c>
    </row>
    <row r="588" spans="1:63" s="12" customFormat="1" ht="22.8" customHeight="1">
      <c r="A588" s="12"/>
      <c r="B588" s="186"/>
      <c r="C588" s="187"/>
      <c r="D588" s="188" t="s">
        <v>79</v>
      </c>
      <c r="E588" s="200" t="s">
        <v>911</v>
      </c>
      <c r="F588" s="200" t="s">
        <v>912</v>
      </c>
      <c r="G588" s="187"/>
      <c r="H588" s="187"/>
      <c r="I588" s="190"/>
      <c r="J588" s="201">
        <f>BK588</f>
        <v>0</v>
      </c>
      <c r="K588" s="187"/>
      <c r="L588" s="192"/>
      <c r="M588" s="193"/>
      <c r="N588" s="194"/>
      <c r="O588" s="194"/>
      <c r="P588" s="195">
        <f>SUM(P589:P597)</f>
        <v>0</v>
      </c>
      <c r="Q588" s="194"/>
      <c r="R588" s="195">
        <f>SUM(R589:R597)</f>
        <v>0.08669160000000001</v>
      </c>
      <c r="S588" s="194"/>
      <c r="T588" s="196">
        <f>SUM(T589:T597)</f>
        <v>0</v>
      </c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R588" s="197" t="s">
        <v>87</v>
      </c>
      <c r="AT588" s="198" t="s">
        <v>79</v>
      </c>
      <c r="AU588" s="198" t="s">
        <v>85</v>
      </c>
      <c r="AY588" s="197" t="s">
        <v>131</v>
      </c>
      <c r="BK588" s="199">
        <f>SUM(BK589:BK597)</f>
        <v>0</v>
      </c>
    </row>
    <row r="589" spans="1:65" s="2" customFormat="1" ht="16.5" customHeight="1">
      <c r="A589" s="41"/>
      <c r="B589" s="42"/>
      <c r="C589" s="202" t="s">
        <v>913</v>
      </c>
      <c r="D589" s="202" t="s">
        <v>134</v>
      </c>
      <c r="E589" s="203" t="s">
        <v>914</v>
      </c>
      <c r="F589" s="204" t="s">
        <v>915</v>
      </c>
      <c r="G589" s="205" t="s">
        <v>217</v>
      </c>
      <c r="H589" s="206">
        <v>189.72</v>
      </c>
      <c r="I589" s="207"/>
      <c r="J589" s="208">
        <f>ROUND(I589*H589,2)</f>
        <v>0</v>
      </c>
      <c r="K589" s="204" t="s">
        <v>138</v>
      </c>
      <c r="L589" s="47"/>
      <c r="M589" s="209" t="s">
        <v>41</v>
      </c>
      <c r="N589" s="210" t="s">
        <v>51</v>
      </c>
      <c r="O589" s="87"/>
      <c r="P589" s="211">
        <f>O589*H589</f>
        <v>0</v>
      </c>
      <c r="Q589" s="211">
        <v>3E-05</v>
      </c>
      <c r="R589" s="211">
        <f>Q589*H589</f>
        <v>0.0056916</v>
      </c>
      <c r="S589" s="211">
        <v>0</v>
      </c>
      <c r="T589" s="212">
        <f>S589*H589</f>
        <v>0</v>
      </c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R589" s="213" t="s">
        <v>233</v>
      </c>
      <c r="AT589" s="213" t="s">
        <v>134</v>
      </c>
      <c r="AU589" s="213" t="s">
        <v>87</v>
      </c>
      <c r="AY589" s="19" t="s">
        <v>131</v>
      </c>
      <c r="BE589" s="214">
        <f>IF(N589="základní",J589,0)</f>
        <v>0</v>
      </c>
      <c r="BF589" s="214">
        <f>IF(N589="snížená",J589,0)</f>
        <v>0</v>
      </c>
      <c r="BG589" s="214">
        <f>IF(N589="zákl. přenesená",J589,0)</f>
        <v>0</v>
      </c>
      <c r="BH589" s="214">
        <f>IF(N589="sníž. přenesená",J589,0)</f>
        <v>0</v>
      </c>
      <c r="BI589" s="214">
        <f>IF(N589="nulová",J589,0)</f>
        <v>0</v>
      </c>
      <c r="BJ589" s="19" t="s">
        <v>85</v>
      </c>
      <c r="BK589" s="214">
        <f>ROUND(I589*H589,2)</f>
        <v>0</v>
      </c>
      <c r="BL589" s="19" t="s">
        <v>233</v>
      </c>
      <c r="BM589" s="213" t="s">
        <v>916</v>
      </c>
    </row>
    <row r="590" spans="1:47" s="2" customFormat="1" ht="12">
      <c r="A590" s="41"/>
      <c r="B590" s="42"/>
      <c r="C590" s="43"/>
      <c r="D590" s="215" t="s">
        <v>140</v>
      </c>
      <c r="E590" s="43"/>
      <c r="F590" s="216" t="s">
        <v>917</v>
      </c>
      <c r="G590" s="43"/>
      <c r="H590" s="43"/>
      <c r="I590" s="217"/>
      <c r="J590" s="43"/>
      <c r="K590" s="43"/>
      <c r="L590" s="47"/>
      <c r="M590" s="218"/>
      <c r="N590" s="219"/>
      <c r="O590" s="87"/>
      <c r="P590" s="87"/>
      <c r="Q590" s="87"/>
      <c r="R590" s="87"/>
      <c r="S590" s="87"/>
      <c r="T590" s="88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T590" s="19" t="s">
        <v>140</v>
      </c>
      <c r="AU590" s="19" t="s">
        <v>87</v>
      </c>
    </row>
    <row r="591" spans="1:51" s="14" customFormat="1" ht="12">
      <c r="A591" s="14"/>
      <c r="B591" s="231"/>
      <c r="C591" s="232"/>
      <c r="D591" s="222" t="s">
        <v>142</v>
      </c>
      <c r="E591" s="233" t="s">
        <v>41</v>
      </c>
      <c r="F591" s="234" t="s">
        <v>918</v>
      </c>
      <c r="G591" s="232"/>
      <c r="H591" s="235">
        <v>189.72</v>
      </c>
      <c r="I591" s="236"/>
      <c r="J591" s="232"/>
      <c r="K591" s="232"/>
      <c r="L591" s="237"/>
      <c r="M591" s="238"/>
      <c r="N591" s="239"/>
      <c r="O591" s="239"/>
      <c r="P591" s="239"/>
      <c r="Q591" s="239"/>
      <c r="R591" s="239"/>
      <c r="S591" s="239"/>
      <c r="T591" s="240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1" t="s">
        <v>142</v>
      </c>
      <c r="AU591" s="241" t="s">
        <v>87</v>
      </c>
      <c r="AV591" s="14" t="s">
        <v>87</v>
      </c>
      <c r="AW591" s="14" t="s">
        <v>42</v>
      </c>
      <c r="AX591" s="14" t="s">
        <v>80</v>
      </c>
      <c r="AY591" s="241" t="s">
        <v>131</v>
      </c>
    </row>
    <row r="592" spans="1:51" s="15" customFormat="1" ht="12">
      <c r="A592" s="15"/>
      <c r="B592" s="242"/>
      <c r="C592" s="243"/>
      <c r="D592" s="222" t="s">
        <v>142</v>
      </c>
      <c r="E592" s="244" t="s">
        <v>41</v>
      </c>
      <c r="F592" s="245" t="s">
        <v>146</v>
      </c>
      <c r="G592" s="243"/>
      <c r="H592" s="246">
        <v>189.72</v>
      </c>
      <c r="I592" s="247"/>
      <c r="J592" s="243"/>
      <c r="K592" s="243"/>
      <c r="L592" s="248"/>
      <c r="M592" s="249"/>
      <c r="N592" s="250"/>
      <c r="O592" s="250"/>
      <c r="P592" s="250"/>
      <c r="Q592" s="250"/>
      <c r="R592" s="250"/>
      <c r="S592" s="250"/>
      <c r="T592" s="251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52" t="s">
        <v>142</v>
      </c>
      <c r="AU592" s="252" t="s">
        <v>87</v>
      </c>
      <c r="AV592" s="15" t="s">
        <v>132</v>
      </c>
      <c r="AW592" s="15" t="s">
        <v>42</v>
      </c>
      <c r="AX592" s="15" t="s">
        <v>85</v>
      </c>
      <c r="AY592" s="252" t="s">
        <v>131</v>
      </c>
    </row>
    <row r="593" spans="1:65" s="2" customFormat="1" ht="16.5" customHeight="1">
      <c r="A593" s="41"/>
      <c r="B593" s="42"/>
      <c r="C593" s="202" t="s">
        <v>919</v>
      </c>
      <c r="D593" s="202" t="s">
        <v>134</v>
      </c>
      <c r="E593" s="203" t="s">
        <v>920</v>
      </c>
      <c r="F593" s="204" t="s">
        <v>921</v>
      </c>
      <c r="G593" s="205" t="s">
        <v>151</v>
      </c>
      <c r="H593" s="206">
        <v>324</v>
      </c>
      <c r="I593" s="207"/>
      <c r="J593" s="208">
        <f>ROUND(I593*H593,2)</f>
        <v>0</v>
      </c>
      <c r="K593" s="204" t="s">
        <v>138</v>
      </c>
      <c r="L593" s="47"/>
      <c r="M593" s="209" t="s">
        <v>41</v>
      </c>
      <c r="N593" s="210" t="s">
        <v>51</v>
      </c>
      <c r="O593" s="87"/>
      <c r="P593" s="211">
        <f>O593*H593</f>
        <v>0</v>
      </c>
      <c r="Q593" s="211">
        <v>0.00025</v>
      </c>
      <c r="R593" s="211">
        <f>Q593*H593</f>
        <v>0.081</v>
      </c>
      <c r="S593" s="211">
        <v>0</v>
      </c>
      <c r="T593" s="212">
        <f>S593*H593</f>
        <v>0</v>
      </c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R593" s="213" t="s">
        <v>233</v>
      </c>
      <c r="AT593" s="213" t="s">
        <v>134</v>
      </c>
      <c r="AU593" s="213" t="s">
        <v>87</v>
      </c>
      <c r="AY593" s="19" t="s">
        <v>131</v>
      </c>
      <c r="BE593" s="214">
        <f>IF(N593="základní",J593,0)</f>
        <v>0</v>
      </c>
      <c r="BF593" s="214">
        <f>IF(N593="snížená",J593,0)</f>
        <v>0</v>
      </c>
      <c r="BG593" s="214">
        <f>IF(N593="zákl. přenesená",J593,0)</f>
        <v>0</v>
      </c>
      <c r="BH593" s="214">
        <f>IF(N593="sníž. přenesená",J593,0)</f>
        <v>0</v>
      </c>
      <c r="BI593" s="214">
        <f>IF(N593="nulová",J593,0)</f>
        <v>0</v>
      </c>
      <c r="BJ593" s="19" t="s">
        <v>85</v>
      </c>
      <c r="BK593" s="214">
        <f>ROUND(I593*H593,2)</f>
        <v>0</v>
      </c>
      <c r="BL593" s="19" t="s">
        <v>233</v>
      </c>
      <c r="BM593" s="213" t="s">
        <v>922</v>
      </c>
    </row>
    <row r="594" spans="1:47" s="2" customFormat="1" ht="12">
      <c r="A594" s="41"/>
      <c r="B594" s="42"/>
      <c r="C594" s="43"/>
      <c r="D594" s="215" t="s">
        <v>140</v>
      </c>
      <c r="E594" s="43"/>
      <c r="F594" s="216" t="s">
        <v>923</v>
      </c>
      <c r="G594" s="43"/>
      <c r="H594" s="43"/>
      <c r="I594" s="217"/>
      <c r="J594" s="43"/>
      <c r="K594" s="43"/>
      <c r="L594" s="47"/>
      <c r="M594" s="218"/>
      <c r="N594" s="219"/>
      <c r="O594" s="87"/>
      <c r="P594" s="87"/>
      <c r="Q594" s="87"/>
      <c r="R594" s="87"/>
      <c r="S594" s="87"/>
      <c r="T594" s="88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T594" s="19" t="s">
        <v>140</v>
      </c>
      <c r="AU594" s="19" t="s">
        <v>87</v>
      </c>
    </row>
    <row r="595" spans="1:51" s="13" customFormat="1" ht="12">
      <c r="A595" s="13"/>
      <c r="B595" s="220"/>
      <c r="C595" s="221"/>
      <c r="D595" s="222" t="s">
        <v>142</v>
      </c>
      <c r="E595" s="223" t="s">
        <v>41</v>
      </c>
      <c r="F595" s="224" t="s">
        <v>924</v>
      </c>
      <c r="G595" s="221"/>
      <c r="H595" s="223" t="s">
        <v>41</v>
      </c>
      <c r="I595" s="225"/>
      <c r="J595" s="221"/>
      <c r="K595" s="221"/>
      <c r="L595" s="226"/>
      <c r="M595" s="227"/>
      <c r="N595" s="228"/>
      <c r="O595" s="228"/>
      <c r="P595" s="228"/>
      <c r="Q595" s="228"/>
      <c r="R595" s="228"/>
      <c r="S595" s="228"/>
      <c r="T595" s="229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0" t="s">
        <v>142</v>
      </c>
      <c r="AU595" s="230" t="s">
        <v>87</v>
      </c>
      <c r="AV595" s="13" t="s">
        <v>85</v>
      </c>
      <c r="AW595" s="13" t="s">
        <v>42</v>
      </c>
      <c r="AX595" s="13" t="s">
        <v>80</v>
      </c>
      <c r="AY595" s="230" t="s">
        <v>131</v>
      </c>
    </row>
    <row r="596" spans="1:51" s="14" customFormat="1" ht="12">
      <c r="A596" s="14"/>
      <c r="B596" s="231"/>
      <c r="C596" s="232"/>
      <c r="D596" s="222" t="s">
        <v>142</v>
      </c>
      <c r="E596" s="233" t="s">
        <v>41</v>
      </c>
      <c r="F596" s="234" t="s">
        <v>925</v>
      </c>
      <c r="G596" s="232"/>
      <c r="H596" s="235">
        <v>324</v>
      </c>
      <c r="I596" s="236"/>
      <c r="J596" s="232"/>
      <c r="K596" s="232"/>
      <c r="L596" s="237"/>
      <c r="M596" s="238"/>
      <c r="N596" s="239"/>
      <c r="O596" s="239"/>
      <c r="P596" s="239"/>
      <c r="Q596" s="239"/>
      <c r="R596" s="239"/>
      <c r="S596" s="239"/>
      <c r="T596" s="240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1" t="s">
        <v>142</v>
      </c>
      <c r="AU596" s="241" t="s">
        <v>87</v>
      </c>
      <c r="AV596" s="14" t="s">
        <v>87</v>
      </c>
      <c r="AW596" s="14" t="s">
        <v>42</v>
      </c>
      <c r="AX596" s="14" t="s">
        <v>80</v>
      </c>
      <c r="AY596" s="241" t="s">
        <v>131</v>
      </c>
    </row>
    <row r="597" spans="1:51" s="15" customFormat="1" ht="12">
      <c r="A597" s="15"/>
      <c r="B597" s="242"/>
      <c r="C597" s="243"/>
      <c r="D597" s="222" t="s">
        <v>142</v>
      </c>
      <c r="E597" s="244" t="s">
        <v>41</v>
      </c>
      <c r="F597" s="245" t="s">
        <v>146</v>
      </c>
      <c r="G597" s="243"/>
      <c r="H597" s="246">
        <v>324</v>
      </c>
      <c r="I597" s="247"/>
      <c r="J597" s="243"/>
      <c r="K597" s="243"/>
      <c r="L597" s="248"/>
      <c r="M597" s="249"/>
      <c r="N597" s="250"/>
      <c r="O597" s="250"/>
      <c r="P597" s="250"/>
      <c r="Q597" s="250"/>
      <c r="R597" s="250"/>
      <c r="S597" s="250"/>
      <c r="T597" s="251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52" t="s">
        <v>142</v>
      </c>
      <c r="AU597" s="252" t="s">
        <v>87</v>
      </c>
      <c r="AV597" s="15" t="s">
        <v>132</v>
      </c>
      <c r="AW597" s="15" t="s">
        <v>42</v>
      </c>
      <c r="AX597" s="15" t="s">
        <v>85</v>
      </c>
      <c r="AY597" s="252" t="s">
        <v>131</v>
      </c>
    </row>
    <row r="598" spans="1:63" s="12" customFormat="1" ht="22.8" customHeight="1">
      <c r="A598" s="12"/>
      <c r="B598" s="186"/>
      <c r="C598" s="187"/>
      <c r="D598" s="188" t="s">
        <v>79</v>
      </c>
      <c r="E598" s="200" t="s">
        <v>926</v>
      </c>
      <c r="F598" s="200" t="s">
        <v>927</v>
      </c>
      <c r="G598" s="187"/>
      <c r="H598" s="187"/>
      <c r="I598" s="190"/>
      <c r="J598" s="201">
        <f>BK598</f>
        <v>0</v>
      </c>
      <c r="K598" s="187"/>
      <c r="L598" s="192"/>
      <c r="M598" s="193"/>
      <c r="N598" s="194"/>
      <c r="O598" s="194"/>
      <c r="P598" s="195">
        <f>SUM(P599:P627)</f>
        <v>0</v>
      </c>
      <c r="Q598" s="194"/>
      <c r="R598" s="195">
        <f>SUM(R599:R627)</f>
        <v>0.052176</v>
      </c>
      <c r="S598" s="194"/>
      <c r="T598" s="196">
        <f>SUM(T599:T627)</f>
        <v>0.012824249999999999</v>
      </c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R598" s="197" t="s">
        <v>87</v>
      </c>
      <c r="AT598" s="198" t="s">
        <v>79</v>
      </c>
      <c r="AU598" s="198" t="s">
        <v>85</v>
      </c>
      <c r="AY598" s="197" t="s">
        <v>131</v>
      </c>
      <c r="BK598" s="199">
        <f>SUM(BK599:BK627)</f>
        <v>0</v>
      </c>
    </row>
    <row r="599" spans="1:65" s="2" customFormat="1" ht="16.5" customHeight="1">
      <c r="A599" s="41"/>
      <c r="B599" s="42"/>
      <c r="C599" s="202" t="s">
        <v>928</v>
      </c>
      <c r="D599" s="202" t="s">
        <v>134</v>
      </c>
      <c r="E599" s="203" t="s">
        <v>929</v>
      </c>
      <c r="F599" s="204" t="s">
        <v>930</v>
      </c>
      <c r="G599" s="205" t="s">
        <v>151</v>
      </c>
      <c r="H599" s="206">
        <v>55.9</v>
      </c>
      <c r="I599" s="207"/>
      <c r="J599" s="208">
        <f>ROUND(I599*H599,2)</f>
        <v>0</v>
      </c>
      <c r="K599" s="204" t="s">
        <v>138</v>
      </c>
      <c r="L599" s="47"/>
      <c r="M599" s="209" t="s">
        <v>41</v>
      </c>
      <c r="N599" s="210" t="s">
        <v>51</v>
      </c>
      <c r="O599" s="87"/>
      <c r="P599" s="211">
        <f>O599*H599</f>
        <v>0</v>
      </c>
      <c r="Q599" s="211">
        <v>0</v>
      </c>
      <c r="R599" s="211">
        <f>Q599*H599</f>
        <v>0</v>
      </c>
      <c r="S599" s="211">
        <v>0.00015</v>
      </c>
      <c r="T599" s="212">
        <f>S599*H599</f>
        <v>0.008384999999999998</v>
      </c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R599" s="213" t="s">
        <v>233</v>
      </c>
      <c r="AT599" s="213" t="s">
        <v>134</v>
      </c>
      <c r="AU599" s="213" t="s">
        <v>87</v>
      </c>
      <c r="AY599" s="19" t="s">
        <v>131</v>
      </c>
      <c r="BE599" s="214">
        <f>IF(N599="základní",J599,0)</f>
        <v>0</v>
      </c>
      <c r="BF599" s="214">
        <f>IF(N599="snížená",J599,0)</f>
        <v>0</v>
      </c>
      <c r="BG599" s="214">
        <f>IF(N599="zákl. přenesená",J599,0)</f>
        <v>0</v>
      </c>
      <c r="BH599" s="214">
        <f>IF(N599="sníž. přenesená",J599,0)</f>
        <v>0</v>
      </c>
      <c r="BI599" s="214">
        <f>IF(N599="nulová",J599,0)</f>
        <v>0</v>
      </c>
      <c r="BJ599" s="19" t="s">
        <v>85</v>
      </c>
      <c r="BK599" s="214">
        <f>ROUND(I599*H599,2)</f>
        <v>0</v>
      </c>
      <c r="BL599" s="19" t="s">
        <v>233</v>
      </c>
      <c r="BM599" s="213" t="s">
        <v>931</v>
      </c>
    </row>
    <row r="600" spans="1:47" s="2" customFormat="1" ht="12">
      <c r="A600" s="41"/>
      <c r="B600" s="42"/>
      <c r="C600" s="43"/>
      <c r="D600" s="215" t="s">
        <v>140</v>
      </c>
      <c r="E600" s="43"/>
      <c r="F600" s="216" t="s">
        <v>932</v>
      </c>
      <c r="G600" s="43"/>
      <c r="H600" s="43"/>
      <c r="I600" s="217"/>
      <c r="J600" s="43"/>
      <c r="K600" s="43"/>
      <c r="L600" s="47"/>
      <c r="M600" s="218"/>
      <c r="N600" s="219"/>
      <c r="O600" s="87"/>
      <c r="P600" s="87"/>
      <c r="Q600" s="87"/>
      <c r="R600" s="87"/>
      <c r="S600" s="87"/>
      <c r="T600" s="88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T600" s="19" t="s">
        <v>140</v>
      </c>
      <c r="AU600" s="19" t="s">
        <v>87</v>
      </c>
    </row>
    <row r="601" spans="1:51" s="13" customFormat="1" ht="12">
      <c r="A601" s="13"/>
      <c r="B601" s="220"/>
      <c r="C601" s="221"/>
      <c r="D601" s="222" t="s">
        <v>142</v>
      </c>
      <c r="E601" s="223" t="s">
        <v>41</v>
      </c>
      <c r="F601" s="224" t="s">
        <v>933</v>
      </c>
      <c r="G601" s="221"/>
      <c r="H601" s="223" t="s">
        <v>41</v>
      </c>
      <c r="I601" s="225"/>
      <c r="J601" s="221"/>
      <c r="K601" s="221"/>
      <c r="L601" s="226"/>
      <c r="M601" s="227"/>
      <c r="N601" s="228"/>
      <c r="O601" s="228"/>
      <c r="P601" s="228"/>
      <c r="Q601" s="228"/>
      <c r="R601" s="228"/>
      <c r="S601" s="228"/>
      <c r="T601" s="229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0" t="s">
        <v>142</v>
      </c>
      <c r="AU601" s="230" t="s">
        <v>87</v>
      </c>
      <c r="AV601" s="13" t="s">
        <v>85</v>
      </c>
      <c r="AW601" s="13" t="s">
        <v>42</v>
      </c>
      <c r="AX601" s="13" t="s">
        <v>80</v>
      </c>
      <c r="AY601" s="230" t="s">
        <v>131</v>
      </c>
    </row>
    <row r="602" spans="1:51" s="14" customFormat="1" ht="12">
      <c r="A602" s="14"/>
      <c r="B602" s="231"/>
      <c r="C602" s="232"/>
      <c r="D602" s="222" t="s">
        <v>142</v>
      </c>
      <c r="E602" s="233" t="s">
        <v>41</v>
      </c>
      <c r="F602" s="234" t="s">
        <v>934</v>
      </c>
      <c r="G602" s="232"/>
      <c r="H602" s="235">
        <v>55.9</v>
      </c>
      <c r="I602" s="236"/>
      <c r="J602" s="232"/>
      <c r="K602" s="232"/>
      <c r="L602" s="237"/>
      <c r="M602" s="238"/>
      <c r="N602" s="239"/>
      <c r="O602" s="239"/>
      <c r="P602" s="239"/>
      <c r="Q602" s="239"/>
      <c r="R602" s="239"/>
      <c r="S602" s="239"/>
      <c r="T602" s="240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1" t="s">
        <v>142</v>
      </c>
      <c r="AU602" s="241" t="s">
        <v>87</v>
      </c>
      <c r="AV602" s="14" t="s">
        <v>87</v>
      </c>
      <c r="AW602" s="14" t="s">
        <v>42</v>
      </c>
      <c r="AX602" s="14" t="s">
        <v>80</v>
      </c>
      <c r="AY602" s="241" t="s">
        <v>131</v>
      </c>
    </row>
    <row r="603" spans="1:51" s="15" customFormat="1" ht="12">
      <c r="A603" s="15"/>
      <c r="B603" s="242"/>
      <c r="C603" s="243"/>
      <c r="D603" s="222" t="s">
        <v>142</v>
      </c>
      <c r="E603" s="244" t="s">
        <v>41</v>
      </c>
      <c r="F603" s="245" t="s">
        <v>146</v>
      </c>
      <c r="G603" s="243"/>
      <c r="H603" s="246">
        <v>55.9</v>
      </c>
      <c r="I603" s="247"/>
      <c r="J603" s="243"/>
      <c r="K603" s="243"/>
      <c r="L603" s="248"/>
      <c r="M603" s="249"/>
      <c r="N603" s="250"/>
      <c r="O603" s="250"/>
      <c r="P603" s="250"/>
      <c r="Q603" s="250"/>
      <c r="R603" s="250"/>
      <c r="S603" s="250"/>
      <c r="T603" s="251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52" t="s">
        <v>142</v>
      </c>
      <c r="AU603" s="252" t="s">
        <v>87</v>
      </c>
      <c r="AV603" s="15" t="s">
        <v>132</v>
      </c>
      <c r="AW603" s="15" t="s">
        <v>42</v>
      </c>
      <c r="AX603" s="15" t="s">
        <v>85</v>
      </c>
      <c r="AY603" s="252" t="s">
        <v>131</v>
      </c>
    </row>
    <row r="604" spans="1:65" s="2" customFormat="1" ht="24.15" customHeight="1">
      <c r="A604" s="41"/>
      <c r="B604" s="42"/>
      <c r="C604" s="202" t="s">
        <v>935</v>
      </c>
      <c r="D604" s="202" t="s">
        <v>134</v>
      </c>
      <c r="E604" s="203" t="s">
        <v>936</v>
      </c>
      <c r="F604" s="204" t="s">
        <v>937</v>
      </c>
      <c r="G604" s="205" t="s">
        <v>137</v>
      </c>
      <c r="H604" s="206">
        <v>20</v>
      </c>
      <c r="I604" s="207"/>
      <c r="J604" s="208">
        <f>ROUND(I604*H604,2)</f>
        <v>0</v>
      </c>
      <c r="K604" s="204" t="s">
        <v>138</v>
      </c>
      <c r="L604" s="47"/>
      <c r="M604" s="209" t="s">
        <v>41</v>
      </c>
      <c r="N604" s="210" t="s">
        <v>51</v>
      </c>
      <c r="O604" s="87"/>
      <c r="P604" s="211">
        <f>O604*H604</f>
        <v>0</v>
      </c>
      <c r="Q604" s="211">
        <v>0.00048</v>
      </c>
      <c r="R604" s="211">
        <f>Q604*H604</f>
        <v>0.009600000000000001</v>
      </c>
      <c r="S604" s="211">
        <v>0</v>
      </c>
      <c r="T604" s="212">
        <f>S604*H604</f>
        <v>0</v>
      </c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R604" s="213" t="s">
        <v>233</v>
      </c>
      <c r="AT604" s="213" t="s">
        <v>134</v>
      </c>
      <c r="AU604" s="213" t="s">
        <v>87</v>
      </c>
      <c r="AY604" s="19" t="s">
        <v>131</v>
      </c>
      <c r="BE604" s="214">
        <f>IF(N604="základní",J604,0)</f>
        <v>0</v>
      </c>
      <c r="BF604" s="214">
        <f>IF(N604="snížená",J604,0)</f>
        <v>0</v>
      </c>
      <c r="BG604" s="214">
        <f>IF(N604="zákl. přenesená",J604,0)</f>
        <v>0</v>
      </c>
      <c r="BH604" s="214">
        <f>IF(N604="sníž. přenesená",J604,0)</f>
        <v>0</v>
      </c>
      <c r="BI604" s="214">
        <f>IF(N604="nulová",J604,0)</f>
        <v>0</v>
      </c>
      <c r="BJ604" s="19" t="s">
        <v>85</v>
      </c>
      <c r="BK604" s="214">
        <f>ROUND(I604*H604,2)</f>
        <v>0</v>
      </c>
      <c r="BL604" s="19" t="s">
        <v>233</v>
      </c>
      <c r="BM604" s="213" t="s">
        <v>938</v>
      </c>
    </row>
    <row r="605" spans="1:47" s="2" customFormat="1" ht="12">
      <c r="A605" s="41"/>
      <c r="B605" s="42"/>
      <c r="C605" s="43"/>
      <c r="D605" s="215" t="s">
        <v>140</v>
      </c>
      <c r="E605" s="43"/>
      <c r="F605" s="216" t="s">
        <v>939</v>
      </c>
      <c r="G605" s="43"/>
      <c r="H605" s="43"/>
      <c r="I605" s="217"/>
      <c r="J605" s="43"/>
      <c r="K605" s="43"/>
      <c r="L605" s="47"/>
      <c r="M605" s="218"/>
      <c r="N605" s="219"/>
      <c r="O605" s="87"/>
      <c r="P605" s="87"/>
      <c r="Q605" s="87"/>
      <c r="R605" s="87"/>
      <c r="S605" s="87"/>
      <c r="T605" s="88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T605" s="19" t="s">
        <v>140</v>
      </c>
      <c r="AU605" s="19" t="s">
        <v>87</v>
      </c>
    </row>
    <row r="606" spans="1:51" s="13" customFormat="1" ht="12">
      <c r="A606" s="13"/>
      <c r="B606" s="220"/>
      <c r="C606" s="221"/>
      <c r="D606" s="222" t="s">
        <v>142</v>
      </c>
      <c r="E606" s="223" t="s">
        <v>41</v>
      </c>
      <c r="F606" s="224" t="s">
        <v>940</v>
      </c>
      <c r="G606" s="221"/>
      <c r="H606" s="223" t="s">
        <v>41</v>
      </c>
      <c r="I606" s="225"/>
      <c r="J606" s="221"/>
      <c r="K606" s="221"/>
      <c r="L606" s="226"/>
      <c r="M606" s="227"/>
      <c r="N606" s="228"/>
      <c r="O606" s="228"/>
      <c r="P606" s="228"/>
      <c r="Q606" s="228"/>
      <c r="R606" s="228"/>
      <c r="S606" s="228"/>
      <c r="T606" s="229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0" t="s">
        <v>142</v>
      </c>
      <c r="AU606" s="230" t="s">
        <v>87</v>
      </c>
      <c r="AV606" s="13" t="s">
        <v>85</v>
      </c>
      <c r="AW606" s="13" t="s">
        <v>42</v>
      </c>
      <c r="AX606" s="13" t="s">
        <v>80</v>
      </c>
      <c r="AY606" s="230" t="s">
        <v>131</v>
      </c>
    </row>
    <row r="607" spans="1:51" s="14" customFormat="1" ht="12">
      <c r="A607" s="14"/>
      <c r="B607" s="231"/>
      <c r="C607" s="232"/>
      <c r="D607" s="222" t="s">
        <v>142</v>
      </c>
      <c r="E607" s="233" t="s">
        <v>41</v>
      </c>
      <c r="F607" s="234" t="s">
        <v>256</v>
      </c>
      <c r="G607" s="232"/>
      <c r="H607" s="235">
        <v>20</v>
      </c>
      <c r="I607" s="236"/>
      <c r="J607" s="232"/>
      <c r="K607" s="232"/>
      <c r="L607" s="237"/>
      <c r="M607" s="238"/>
      <c r="N607" s="239"/>
      <c r="O607" s="239"/>
      <c r="P607" s="239"/>
      <c r="Q607" s="239"/>
      <c r="R607" s="239"/>
      <c r="S607" s="239"/>
      <c r="T607" s="240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1" t="s">
        <v>142</v>
      </c>
      <c r="AU607" s="241" t="s">
        <v>87</v>
      </c>
      <c r="AV607" s="14" t="s">
        <v>87</v>
      </c>
      <c r="AW607" s="14" t="s">
        <v>42</v>
      </c>
      <c r="AX607" s="14" t="s">
        <v>80</v>
      </c>
      <c r="AY607" s="241" t="s">
        <v>131</v>
      </c>
    </row>
    <row r="608" spans="1:51" s="15" customFormat="1" ht="12">
      <c r="A608" s="15"/>
      <c r="B608" s="242"/>
      <c r="C608" s="243"/>
      <c r="D608" s="222" t="s">
        <v>142</v>
      </c>
      <c r="E608" s="244" t="s">
        <v>41</v>
      </c>
      <c r="F608" s="245" t="s">
        <v>146</v>
      </c>
      <c r="G608" s="243"/>
      <c r="H608" s="246">
        <v>20</v>
      </c>
      <c r="I608" s="247"/>
      <c r="J608" s="243"/>
      <c r="K608" s="243"/>
      <c r="L608" s="248"/>
      <c r="M608" s="249"/>
      <c r="N608" s="250"/>
      <c r="O608" s="250"/>
      <c r="P608" s="250"/>
      <c r="Q608" s="250"/>
      <c r="R608" s="250"/>
      <c r="S608" s="250"/>
      <c r="T608" s="251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52" t="s">
        <v>142</v>
      </c>
      <c r="AU608" s="252" t="s">
        <v>87</v>
      </c>
      <c r="AV608" s="15" t="s">
        <v>132</v>
      </c>
      <c r="AW608" s="15" t="s">
        <v>42</v>
      </c>
      <c r="AX608" s="15" t="s">
        <v>85</v>
      </c>
      <c r="AY608" s="252" t="s">
        <v>131</v>
      </c>
    </row>
    <row r="609" spans="1:65" s="2" customFormat="1" ht="16.5" customHeight="1">
      <c r="A609" s="41"/>
      <c r="B609" s="42"/>
      <c r="C609" s="202" t="s">
        <v>941</v>
      </c>
      <c r="D609" s="202" t="s">
        <v>134</v>
      </c>
      <c r="E609" s="203" t="s">
        <v>942</v>
      </c>
      <c r="F609" s="204" t="s">
        <v>943</v>
      </c>
      <c r="G609" s="205" t="s">
        <v>151</v>
      </c>
      <c r="H609" s="206">
        <v>89</v>
      </c>
      <c r="I609" s="207"/>
      <c r="J609" s="208">
        <f>ROUND(I609*H609,2)</f>
        <v>0</v>
      </c>
      <c r="K609" s="204" t="s">
        <v>138</v>
      </c>
      <c r="L609" s="47"/>
      <c r="M609" s="209" t="s">
        <v>41</v>
      </c>
      <c r="N609" s="210" t="s">
        <v>51</v>
      </c>
      <c r="O609" s="87"/>
      <c r="P609" s="211">
        <f>O609*H609</f>
        <v>0</v>
      </c>
      <c r="Q609" s="211">
        <v>0</v>
      </c>
      <c r="R609" s="211">
        <f>Q609*H609</f>
        <v>0</v>
      </c>
      <c r="S609" s="211">
        <v>3E-05</v>
      </c>
      <c r="T609" s="212">
        <f>S609*H609</f>
        <v>0.00267</v>
      </c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R609" s="213" t="s">
        <v>233</v>
      </c>
      <c r="AT609" s="213" t="s">
        <v>134</v>
      </c>
      <c r="AU609" s="213" t="s">
        <v>87</v>
      </c>
      <c r="AY609" s="19" t="s">
        <v>131</v>
      </c>
      <c r="BE609" s="214">
        <f>IF(N609="základní",J609,0)</f>
        <v>0</v>
      </c>
      <c r="BF609" s="214">
        <f>IF(N609="snížená",J609,0)</f>
        <v>0</v>
      </c>
      <c r="BG609" s="214">
        <f>IF(N609="zákl. přenesená",J609,0)</f>
        <v>0</v>
      </c>
      <c r="BH609" s="214">
        <f>IF(N609="sníž. přenesená",J609,0)</f>
        <v>0</v>
      </c>
      <c r="BI609" s="214">
        <f>IF(N609="nulová",J609,0)</f>
        <v>0</v>
      </c>
      <c r="BJ609" s="19" t="s">
        <v>85</v>
      </c>
      <c r="BK609" s="214">
        <f>ROUND(I609*H609,2)</f>
        <v>0</v>
      </c>
      <c r="BL609" s="19" t="s">
        <v>233</v>
      </c>
      <c r="BM609" s="213" t="s">
        <v>944</v>
      </c>
    </row>
    <row r="610" spans="1:47" s="2" customFormat="1" ht="12">
      <c r="A610" s="41"/>
      <c r="B610" s="42"/>
      <c r="C610" s="43"/>
      <c r="D610" s="215" t="s">
        <v>140</v>
      </c>
      <c r="E610" s="43"/>
      <c r="F610" s="216" t="s">
        <v>945</v>
      </c>
      <c r="G610" s="43"/>
      <c r="H610" s="43"/>
      <c r="I610" s="217"/>
      <c r="J610" s="43"/>
      <c r="K610" s="43"/>
      <c r="L610" s="47"/>
      <c r="M610" s="218"/>
      <c r="N610" s="219"/>
      <c r="O610" s="87"/>
      <c r="P610" s="87"/>
      <c r="Q610" s="87"/>
      <c r="R610" s="87"/>
      <c r="S610" s="87"/>
      <c r="T610" s="88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T610" s="19" t="s">
        <v>140</v>
      </c>
      <c r="AU610" s="19" t="s">
        <v>87</v>
      </c>
    </row>
    <row r="611" spans="1:65" s="2" customFormat="1" ht="16.5" customHeight="1">
      <c r="A611" s="41"/>
      <c r="B611" s="42"/>
      <c r="C611" s="253" t="s">
        <v>946</v>
      </c>
      <c r="D611" s="253" t="s">
        <v>387</v>
      </c>
      <c r="E611" s="254" t="s">
        <v>947</v>
      </c>
      <c r="F611" s="255" t="s">
        <v>948</v>
      </c>
      <c r="G611" s="256" t="s">
        <v>151</v>
      </c>
      <c r="H611" s="257">
        <v>93.45</v>
      </c>
      <c r="I611" s="258"/>
      <c r="J611" s="259">
        <f>ROUND(I611*H611,2)</f>
        <v>0</v>
      </c>
      <c r="K611" s="255" t="s">
        <v>138</v>
      </c>
      <c r="L611" s="260"/>
      <c r="M611" s="261" t="s">
        <v>41</v>
      </c>
      <c r="N611" s="262" t="s">
        <v>51</v>
      </c>
      <c r="O611" s="87"/>
      <c r="P611" s="211">
        <f>O611*H611</f>
        <v>0</v>
      </c>
      <c r="Q611" s="211">
        <v>0</v>
      </c>
      <c r="R611" s="211">
        <f>Q611*H611</f>
        <v>0</v>
      </c>
      <c r="S611" s="211">
        <v>0</v>
      </c>
      <c r="T611" s="212">
        <f>S611*H611</f>
        <v>0</v>
      </c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R611" s="213" t="s">
        <v>330</v>
      </c>
      <c r="AT611" s="213" t="s">
        <v>387</v>
      </c>
      <c r="AU611" s="213" t="s">
        <v>87</v>
      </c>
      <c r="AY611" s="19" t="s">
        <v>131</v>
      </c>
      <c r="BE611" s="214">
        <f>IF(N611="základní",J611,0)</f>
        <v>0</v>
      </c>
      <c r="BF611" s="214">
        <f>IF(N611="snížená",J611,0)</f>
        <v>0</v>
      </c>
      <c r="BG611" s="214">
        <f>IF(N611="zákl. přenesená",J611,0)</f>
        <v>0</v>
      </c>
      <c r="BH611" s="214">
        <f>IF(N611="sníž. přenesená",J611,0)</f>
        <v>0</v>
      </c>
      <c r="BI611" s="214">
        <f>IF(N611="nulová",J611,0)</f>
        <v>0</v>
      </c>
      <c r="BJ611" s="19" t="s">
        <v>85</v>
      </c>
      <c r="BK611" s="214">
        <f>ROUND(I611*H611,2)</f>
        <v>0</v>
      </c>
      <c r="BL611" s="19" t="s">
        <v>233</v>
      </c>
      <c r="BM611" s="213" t="s">
        <v>949</v>
      </c>
    </row>
    <row r="612" spans="1:51" s="14" customFormat="1" ht="12">
      <c r="A612" s="14"/>
      <c r="B612" s="231"/>
      <c r="C612" s="232"/>
      <c r="D612" s="222" t="s">
        <v>142</v>
      </c>
      <c r="E612" s="232"/>
      <c r="F612" s="234" t="s">
        <v>950</v>
      </c>
      <c r="G612" s="232"/>
      <c r="H612" s="235">
        <v>93.45</v>
      </c>
      <c r="I612" s="236"/>
      <c r="J612" s="232"/>
      <c r="K612" s="232"/>
      <c r="L612" s="237"/>
      <c r="M612" s="238"/>
      <c r="N612" s="239"/>
      <c r="O612" s="239"/>
      <c r="P612" s="239"/>
      <c r="Q612" s="239"/>
      <c r="R612" s="239"/>
      <c r="S612" s="239"/>
      <c r="T612" s="240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1" t="s">
        <v>142</v>
      </c>
      <c r="AU612" s="241" t="s">
        <v>87</v>
      </c>
      <c r="AV612" s="14" t="s">
        <v>87</v>
      </c>
      <c r="AW612" s="14" t="s">
        <v>4</v>
      </c>
      <c r="AX612" s="14" t="s">
        <v>85</v>
      </c>
      <c r="AY612" s="241" t="s">
        <v>131</v>
      </c>
    </row>
    <row r="613" spans="1:65" s="2" customFormat="1" ht="24.15" customHeight="1">
      <c r="A613" s="41"/>
      <c r="B613" s="42"/>
      <c r="C613" s="202" t="s">
        <v>951</v>
      </c>
      <c r="D613" s="202" t="s">
        <v>134</v>
      </c>
      <c r="E613" s="203" t="s">
        <v>952</v>
      </c>
      <c r="F613" s="204" t="s">
        <v>953</v>
      </c>
      <c r="G613" s="205" t="s">
        <v>151</v>
      </c>
      <c r="H613" s="206">
        <v>58.975</v>
      </c>
      <c r="I613" s="207"/>
      <c r="J613" s="208">
        <f>ROUND(I613*H613,2)</f>
        <v>0</v>
      </c>
      <c r="K613" s="204" t="s">
        <v>138</v>
      </c>
      <c r="L613" s="47"/>
      <c r="M613" s="209" t="s">
        <v>41</v>
      </c>
      <c r="N613" s="210" t="s">
        <v>51</v>
      </c>
      <c r="O613" s="87"/>
      <c r="P613" s="211">
        <f>O613*H613</f>
        <v>0</v>
      </c>
      <c r="Q613" s="211">
        <v>0</v>
      </c>
      <c r="R613" s="211">
        <f>Q613*H613</f>
        <v>0</v>
      </c>
      <c r="S613" s="211">
        <v>3E-05</v>
      </c>
      <c r="T613" s="212">
        <f>S613*H613</f>
        <v>0.00176925</v>
      </c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R613" s="213" t="s">
        <v>233</v>
      </c>
      <c r="AT613" s="213" t="s">
        <v>134</v>
      </c>
      <c r="AU613" s="213" t="s">
        <v>87</v>
      </c>
      <c r="AY613" s="19" t="s">
        <v>131</v>
      </c>
      <c r="BE613" s="214">
        <f>IF(N613="základní",J613,0)</f>
        <v>0</v>
      </c>
      <c r="BF613" s="214">
        <f>IF(N613="snížená",J613,0)</f>
        <v>0</v>
      </c>
      <c r="BG613" s="214">
        <f>IF(N613="zákl. přenesená",J613,0)</f>
        <v>0</v>
      </c>
      <c r="BH613" s="214">
        <f>IF(N613="sníž. přenesená",J613,0)</f>
        <v>0</v>
      </c>
      <c r="BI613" s="214">
        <f>IF(N613="nulová",J613,0)</f>
        <v>0</v>
      </c>
      <c r="BJ613" s="19" t="s">
        <v>85</v>
      </c>
      <c r="BK613" s="214">
        <f>ROUND(I613*H613,2)</f>
        <v>0</v>
      </c>
      <c r="BL613" s="19" t="s">
        <v>233</v>
      </c>
      <c r="BM613" s="213" t="s">
        <v>954</v>
      </c>
    </row>
    <row r="614" spans="1:47" s="2" customFormat="1" ht="12">
      <c r="A614" s="41"/>
      <c r="B614" s="42"/>
      <c r="C614" s="43"/>
      <c r="D614" s="215" t="s">
        <v>140</v>
      </c>
      <c r="E614" s="43"/>
      <c r="F614" s="216" t="s">
        <v>955</v>
      </c>
      <c r="G614" s="43"/>
      <c r="H614" s="43"/>
      <c r="I614" s="217"/>
      <c r="J614" s="43"/>
      <c r="K614" s="43"/>
      <c r="L614" s="47"/>
      <c r="M614" s="218"/>
      <c r="N614" s="219"/>
      <c r="O614" s="87"/>
      <c r="P614" s="87"/>
      <c r="Q614" s="87"/>
      <c r="R614" s="87"/>
      <c r="S614" s="87"/>
      <c r="T614" s="88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T614" s="19" t="s">
        <v>140</v>
      </c>
      <c r="AU614" s="19" t="s">
        <v>87</v>
      </c>
    </row>
    <row r="615" spans="1:51" s="14" customFormat="1" ht="12">
      <c r="A615" s="14"/>
      <c r="B615" s="231"/>
      <c r="C615" s="232"/>
      <c r="D615" s="222" t="s">
        <v>142</v>
      </c>
      <c r="E615" s="233" t="s">
        <v>41</v>
      </c>
      <c r="F615" s="234" t="s">
        <v>956</v>
      </c>
      <c r="G615" s="232"/>
      <c r="H615" s="235">
        <v>36.025</v>
      </c>
      <c r="I615" s="236"/>
      <c r="J615" s="232"/>
      <c r="K615" s="232"/>
      <c r="L615" s="237"/>
      <c r="M615" s="238"/>
      <c r="N615" s="239"/>
      <c r="O615" s="239"/>
      <c r="P615" s="239"/>
      <c r="Q615" s="239"/>
      <c r="R615" s="239"/>
      <c r="S615" s="239"/>
      <c r="T615" s="240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41" t="s">
        <v>142</v>
      </c>
      <c r="AU615" s="241" t="s">
        <v>87</v>
      </c>
      <c r="AV615" s="14" t="s">
        <v>87</v>
      </c>
      <c r="AW615" s="14" t="s">
        <v>42</v>
      </c>
      <c r="AX615" s="14" t="s">
        <v>80</v>
      </c>
      <c r="AY615" s="241" t="s">
        <v>131</v>
      </c>
    </row>
    <row r="616" spans="1:51" s="14" customFormat="1" ht="12">
      <c r="A616" s="14"/>
      <c r="B616" s="231"/>
      <c r="C616" s="232"/>
      <c r="D616" s="222" t="s">
        <v>142</v>
      </c>
      <c r="E616" s="233" t="s">
        <v>41</v>
      </c>
      <c r="F616" s="234" t="s">
        <v>957</v>
      </c>
      <c r="G616" s="232"/>
      <c r="H616" s="235">
        <v>10.5</v>
      </c>
      <c r="I616" s="236"/>
      <c r="J616" s="232"/>
      <c r="K616" s="232"/>
      <c r="L616" s="237"/>
      <c r="M616" s="238"/>
      <c r="N616" s="239"/>
      <c r="O616" s="239"/>
      <c r="P616" s="239"/>
      <c r="Q616" s="239"/>
      <c r="R616" s="239"/>
      <c r="S616" s="239"/>
      <c r="T616" s="240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1" t="s">
        <v>142</v>
      </c>
      <c r="AU616" s="241" t="s">
        <v>87</v>
      </c>
      <c r="AV616" s="14" t="s">
        <v>87</v>
      </c>
      <c r="AW616" s="14" t="s">
        <v>42</v>
      </c>
      <c r="AX616" s="14" t="s">
        <v>80</v>
      </c>
      <c r="AY616" s="241" t="s">
        <v>131</v>
      </c>
    </row>
    <row r="617" spans="1:51" s="14" customFormat="1" ht="12">
      <c r="A617" s="14"/>
      <c r="B617" s="231"/>
      <c r="C617" s="232"/>
      <c r="D617" s="222" t="s">
        <v>142</v>
      </c>
      <c r="E617" s="233" t="s">
        <v>41</v>
      </c>
      <c r="F617" s="234" t="s">
        <v>958</v>
      </c>
      <c r="G617" s="232"/>
      <c r="H617" s="235">
        <v>9.45</v>
      </c>
      <c r="I617" s="236"/>
      <c r="J617" s="232"/>
      <c r="K617" s="232"/>
      <c r="L617" s="237"/>
      <c r="M617" s="238"/>
      <c r="N617" s="239"/>
      <c r="O617" s="239"/>
      <c r="P617" s="239"/>
      <c r="Q617" s="239"/>
      <c r="R617" s="239"/>
      <c r="S617" s="239"/>
      <c r="T617" s="240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1" t="s">
        <v>142</v>
      </c>
      <c r="AU617" s="241" t="s">
        <v>87</v>
      </c>
      <c r="AV617" s="14" t="s">
        <v>87</v>
      </c>
      <c r="AW617" s="14" t="s">
        <v>42</v>
      </c>
      <c r="AX617" s="14" t="s">
        <v>80</v>
      </c>
      <c r="AY617" s="241" t="s">
        <v>131</v>
      </c>
    </row>
    <row r="618" spans="1:51" s="14" customFormat="1" ht="12">
      <c r="A618" s="14"/>
      <c r="B618" s="231"/>
      <c r="C618" s="232"/>
      <c r="D618" s="222" t="s">
        <v>142</v>
      </c>
      <c r="E618" s="233" t="s">
        <v>41</v>
      </c>
      <c r="F618" s="234" t="s">
        <v>959</v>
      </c>
      <c r="G618" s="232"/>
      <c r="H618" s="235">
        <v>3</v>
      </c>
      <c r="I618" s="236"/>
      <c r="J618" s="232"/>
      <c r="K618" s="232"/>
      <c r="L618" s="237"/>
      <c r="M618" s="238"/>
      <c r="N618" s="239"/>
      <c r="O618" s="239"/>
      <c r="P618" s="239"/>
      <c r="Q618" s="239"/>
      <c r="R618" s="239"/>
      <c r="S618" s="239"/>
      <c r="T618" s="240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1" t="s">
        <v>142</v>
      </c>
      <c r="AU618" s="241" t="s">
        <v>87</v>
      </c>
      <c r="AV618" s="14" t="s">
        <v>87</v>
      </c>
      <c r="AW618" s="14" t="s">
        <v>42</v>
      </c>
      <c r="AX618" s="14" t="s">
        <v>80</v>
      </c>
      <c r="AY618" s="241" t="s">
        <v>131</v>
      </c>
    </row>
    <row r="619" spans="1:51" s="15" customFormat="1" ht="12">
      <c r="A619" s="15"/>
      <c r="B619" s="242"/>
      <c r="C619" s="243"/>
      <c r="D619" s="222" t="s">
        <v>142</v>
      </c>
      <c r="E619" s="244" t="s">
        <v>41</v>
      </c>
      <c r="F619" s="245" t="s">
        <v>146</v>
      </c>
      <c r="G619" s="243"/>
      <c r="H619" s="246">
        <v>58.974999999999994</v>
      </c>
      <c r="I619" s="247"/>
      <c r="J619" s="243"/>
      <c r="K619" s="243"/>
      <c r="L619" s="248"/>
      <c r="M619" s="249"/>
      <c r="N619" s="250"/>
      <c r="O619" s="250"/>
      <c r="P619" s="250"/>
      <c r="Q619" s="250"/>
      <c r="R619" s="250"/>
      <c r="S619" s="250"/>
      <c r="T619" s="251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52" t="s">
        <v>142</v>
      </c>
      <c r="AU619" s="252" t="s">
        <v>87</v>
      </c>
      <c r="AV619" s="15" t="s">
        <v>132</v>
      </c>
      <c r="AW619" s="15" t="s">
        <v>42</v>
      </c>
      <c r="AX619" s="15" t="s">
        <v>85</v>
      </c>
      <c r="AY619" s="252" t="s">
        <v>131</v>
      </c>
    </row>
    <row r="620" spans="1:65" s="2" customFormat="1" ht="16.5" customHeight="1">
      <c r="A620" s="41"/>
      <c r="B620" s="42"/>
      <c r="C620" s="253" t="s">
        <v>960</v>
      </c>
      <c r="D620" s="253" t="s">
        <v>387</v>
      </c>
      <c r="E620" s="254" t="s">
        <v>947</v>
      </c>
      <c r="F620" s="255" t="s">
        <v>948</v>
      </c>
      <c r="G620" s="256" t="s">
        <v>151</v>
      </c>
      <c r="H620" s="257">
        <v>61.924</v>
      </c>
      <c r="I620" s="258"/>
      <c r="J620" s="259">
        <f>ROUND(I620*H620,2)</f>
        <v>0</v>
      </c>
      <c r="K620" s="255" t="s">
        <v>138</v>
      </c>
      <c r="L620" s="260"/>
      <c r="M620" s="261" t="s">
        <v>41</v>
      </c>
      <c r="N620" s="262" t="s">
        <v>51</v>
      </c>
      <c r="O620" s="87"/>
      <c r="P620" s="211">
        <f>O620*H620</f>
        <v>0</v>
      </c>
      <c r="Q620" s="211">
        <v>0</v>
      </c>
      <c r="R620" s="211">
        <f>Q620*H620</f>
        <v>0</v>
      </c>
      <c r="S620" s="211">
        <v>0</v>
      </c>
      <c r="T620" s="212">
        <f>S620*H620</f>
        <v>0</v>
      </c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R620" s="213" t="s">
        <v>330</v>
      </c>
      <c r="AT620" s="213" t="s">
        <v>387</v>
      </c>
      <c r="AU620" s="213" t="s">
        <v>87</v>
      </c>
      <c r="AY620" s="19" t="s">
        <v>131</v>
      </c>
      <c r="BE620" s="214">
        <f>IF(N620="základní",J620,0)</f>
        <v>0</v>
      </c>
      <c r="BF620" s="214">
        <f>IF(N620="snížená",J620,0)</f>
        <v>0</v>
      </c>
      <c r="BG620" s="214">
        <f>IF(N620="zákl. přenesená",J620,0)</f>
        <v>0</v>
      </c>
      <c r="BH620" s="214">
        <f>IF(N620="sníž. přenesená",J620,0)</f>
        <v>0</v>
      </c>
      <c r="BI620" s="214">
        <f>IF(N620="nulová",J620,0)</f>
        <v>0</v>
      </c>
      <c r="BJ620" s="19" t="s">
        <v>85</v>
      </c>
      <c r="BK620" s="214">
        <f>ROUND(I620*H620,2)</f>
        <v>0</v>
      </c>
      <c r="BL620" s="19" t="s">
        <v>233</v>
      </c>
      <c r="BM620" s="213" t="s">
        <v>961</v>
      </c>
    </row>
    <row r="621" spans="1:51" s="14" customFormat="1" ht="12">
      <c r="A621" s="14"/>
      <c r="B621" s="231"/>
      <c r="C621" s="232"/>
      <c r="D621" s="222" t="s">
        <v>142</v>
      </c>
      <c r="E621" s="232"/>
      <c r="F621" s="234" t="s">
        <v>962</v>
      </c>
      <c r="G621" s="232"/>
      <c r="H621" s="235">
        <v>61.924</v>
      </c>
      <c r="I621" s="236"/>
      <c r="J621" s="232"/>
      <c r="K621" s="232"/>
      <c r="L621" s="237"/>
      <c r="M621" s="238"/>
      <c r="N621" s="239"/>
      <c r="O621" s="239"/>
      <c r="P621" s="239"/>
      <c r="Q621" s="239"/>
      <c r="R621" s="239"/>
      <c r="S621" s="239"/>
      <c r="T621" s="240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1" t="s">
        <v>142</v>
      </c>
      <c r="AU621" s="241" t="s">
        <v>87</v>
      </c>
      <c r="AV621" s="14" t="s">
        <v>87</v>
      </c>
      <c r="AW621" s="14" t="s">
        <v>4</v>
      </c>
      <c r="AX621" s="14" t="s">
        <v>85</v>
      </c>
      <c r="AY621" s="241" t="s">
        <v>131</v>
      </c>
    </row>
    <row r="622" spans="1:65" s="2" customFormat="1" ht="16.5" customHeight="1">
      <c r="A622" s="41"/>
      <c r="B622" s="42"/>
      <c r="C622" s="202" t="s">
        <v>963</v>
      </c>
      <c r="D622" s="202" t="s">
        <v>134</v>
      </c>
      <c r="E622" s="203" t="s">
        <v>964</v>
      </c>
      <c r="F622" s="204" t="s">
        <v>965</v>
      </c>
      <c r="G622" s="205" t="s">
        <v>151</v>
      </c>
      <c r="H622" s="206">
        <v>88.7</v>
      </c>
      <c r="I622" s="207"/>
      <c r="J622" s="208">
        <f>ROUND(I622*H622,2)</f>
        <v>0</v>
      </c>
      <c r="K622" s="204" t="s">
        <v>138</v>
      </c>
      <c r="L622" s="47"/>
      <c r="M622" s="209" t="s">
        <v>41</v>
      </c>
      <c r="N622" s="210" t="s">
        <v>51</v>
      </c>
      <c r="O622" s="87"/>
      <c r="P622" s="211">
        <f>O622*H622</f>
        <v>0</v>
      </c>
      <c r="Q622" s="211">
        <v>0.00021</v>
      </c>
      <c r="R622" s="211">
        <f>Q622*H622</f>
        <v>0.018627</v>
      </c>
      <c r="S622" s="211">
        <v>0</v>
      </c>
      <c r="T622" s="212">
        <f>S622*H622</f>
        <v>0</v>
      </c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R622" s="213" t="s">
        <v>233</v>
      </c>
      <c r="AT622" s="213" t="s">
        <v>134</v>
      </c>
      <c r="AU622" s="213" t="s">
        <v>87</v>
      </c>
      <c r="AY622" s="19" t="s">
        <v>131</v>
      </c>
      <c r="BE622" s="214">
        <f>IF(N622="základní",J622,0)</f>
        <v>0</v>
      </c>
      <c r="BF622" s="214">
        <f>IF(N622="snížená",J622,0)</f>
        <v>0</v>
      </c>
      <c r="BG622" s="214">
        <f>IF(N622="zákl. přenesená",J622,0)</f>
        <v>0</v>
      </c>
      <c r="BH622" s="214">
        <f>IF(N622="sníž. přenesená",J622,0)</f>
        <v>0</v>
      </c>
      <c r="BI622" s="214">
        <f>IF(N622="nulová",J622,0)</f>
        <v>0</v>
      </c>
      <c r="BJ622" s="19" t="s">
        <v>85</v>
      </c>
      <c r="BK622" s="214">
        <f>ROUND(I622*H622,2)</f>
        <v>0</v>
      </c>
      <c r="BL622" s="19" t="s">
        <v>233</v>
      </c>
      <c r="BM622" s="213" t="s">
        <v>966</v>
      </c>
    </row>
    <row r="623" spans="1:47" s="2" customFormat="1" ht="12">
      <c r="A623" s="41"/>
      <c r="B623" s="42"/>
      <c r="C623" s="43"/>
      <c r="D623" s="215" t="s">
        <v>140</v>
      </c>
      <c r="E623" s="43"/>
      <c r="F623" s="216" t="s">
        <v>967</v>
      </c>
      <c r="G623" s="43"/>
      <c r="H623" s="43"/>
      <c r="I623" s="217"/>
      <c r="J623" s="43"/>
      <c r="K623" s="43"/>
      <c r="L623" s="47"/>
      <c r="M623" s="218"/>
      <c r="N623" s="219"/>
      <c r="O623" s="87"/>
      <c r="P623" s="87"/>
      <c r="Q623" s="87"/>
      <c r="R623" s="87"/>
      <c r="S623" s="87"/>
      <c r="T623" s="88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T623" s="19" t="s">
        <v>140</v>
      </c>
      <c r="AU623" s="19" t="s">
        <v>87</v>
      </c>
    </row>
    <row r="624" spans="1:65" s="2" customFormat="1" ht="16.5" customHeight="1">
      <c r="A624" s="41"/>
      <c r="B624" s="42"/>
      <c r="C624" s="202" t="s">
        <v>968</v>
      </c>
      <c r="D624" s="202" t="s">
        <v>134</v>
      </c>
      <c r="E624" s="203" t="s">
        <v>969</v>
      </c>
      <c r="F624" s="204" t="s">
        <v>970</v>
      </c>
      <c r="G624" s="205" t="s">
        <v>151</v>
      </c>
      <c r="H624" s="206">
        <v>88.7</v>
      </c>
      <c r="I624" s="207"/>
      <c r="J624" s="208">
        <f>ROUND(I624*H624,2)</f>
        <v>0</v>
      </c>
      <c r="K624" s="204" t="s">
        <v>138</v>
      </c>
      <c r="L624" s="47"/>
      <c r="M624" s="209" t="s">
        <v>41</v>
      </c>
      <c r="N624" s="210" t="s">
        <v>51</v>
      </c>
      <c r="O624" s="87"/>
      <c r="P624" s="211">
        <f>O624*H624</f>
        <v>0</v>
      </c>
      <c r="Q624" s="211">
        <v>1E-05</v>
      </c>
      <c r="R624" s="211">
        <f>Q624*H624</f>
        <v>0.0008870000000000001</v>
      </c>
      <c r="S624" s="211">
        <v>0</v>
      </c>
      <c r="T624" s="212">
        <f>S624*H624</f>
        <v>0</v>
      </c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R624" s="213" t="s">
        <v>233</v>
      </c>
      <c r="AT624" s="213" t="s">
        <v>134</v>
      </c>
      <c r="AU624" s="213" t="s">
        <v>87</v>
      </c>
      <c r="AY624" s="19" t="s">
        <v>131</v>
      </c>
      <c r="BE624" s="214">
        <f>IF(N624="základní",J624,0)</f>
        <v>0</v>
      </c>
      <c r="BF624" s="214">
        <f>IF(N624="snížená",J624,0)</f>
        <v>0</v>
      </c>
      <c r="BG624" s="214">
        <f>IF(N624="zákl. přenesená",J624,0)</f>
        <v>0</v>
      </c>
      <c r="BH624" s="214">
        <f>IF(N624="sníž. přenesená",J624,0)</f>
        <v>0</v>
      </c>
      <c r="BI624" s="214">
        <f>IF(N624="nulová",J624,0)</f>
        <v>0</v>
      </c>
      <c r="BJ624" s="19" t="s">
        <v>85</v>
      </c>
      <c r="BK624" s="214">
        <f>ROUND(I624*H624,2)</f>
        <v>0</v>
      </c>
      <c r="BL624" s="19" t="s">
        <v>233</v>
      </c>
      <c r="BM624" s="213" t="s">
        <v>971</v>
      </c>
    </row>
    <row r="625" spans="1:47" s="2" customFormat="1" ht="12">
      <c r="A625" s="41"/>
      <c r="B625" s="42"/>
      <c r="C625" s="43"/>
      <c r="D625" s="215" t="s">
        <v>140</v>
      </c>
      <c r="E625" s="43"/>
      <c r="F625" s="216" t="s">
        <v>972</v>
      </c>
      <c r="G625" s="43"/>
      <c r="H625" s="43"/>
      <c r="I625" s="217"/>
      <c r="J625" s="43"/>
      <c r="K625" s="43"/>
      <c r="L625" s="47"/>
      <c r="M625" s="218"/>
      <c r="N625" s="219"/>
      <c r="O625" s="87"/>
      <c r="P625" s="87"/>
      <c r="Q625" s="87"/>
      <c r="R625" s="87"/>
      <c r="S625" s="87"/>
      <c r="T625" s="88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T625" s="19" t="s">
        <v>140</v>
      </c>
      <c r="AU625" s="19" t="s">
        <v>87</v>
      </c>
    </row>
    <row r="626" spans="1:65" s="2" customFormat="1" ht="24.15" customHeight="1">
      <c r="A626" s="41"/>
      <c r="B626" s="42"/>
      <c r="C626" s="202" t="s">
        <v>973</v>
      </c>
      <c r="D626" s="202" t="s">
        <v>134</v>
      </c>
      <c r="E626" s="203" t="s">
        <v>974</v>
      </c>
      <c r="F626" s="204" t="s">
        <v>975</v>
      </c>
      <c r="G626" s="205" t="s">
        <v>151</v>
      </c>
      <c r="H626" s="206">
        <v>88.7</v>
      </c>
      <c r="I626" s="207"/>
      <c r="J626" s="208">
        <f>ROUND(I626*H626,2)</f>
        <v>0</v>
      </c>
      <c r="K626" s="204" t="s">
        <v>138</v>
      </c>
      <c r="L626" s="47"/>
      <c r="M626" s="209" t="s">
        <v>41</v>
      </c>
      <c r="N626" s="210" t="s">
        <v>51</v>
      </c>
      <c r="O626" s="87"/>
      <c r="P626" s="211">
        <f>O626*H626</f>
        <v>0</v>
      </c>
      <c r="Q626" s="211">
        <v>0.00026</v>
      </c>
      <c r="R626" s="211">
        <f>Q626*H626</f>
        <v>0.023062</v>
      </c>
      <c r="S626" s="211">
        <v>0</v>
      </c>
      <c r="T626" s="212">
        <f>S626*H626</f>
        <v>0</v>
      </c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R626" s="213" t="s">
        <v>233</v>
      </c>
      <c r="AT626" s="213" t="s">
        <v>134</v>
      </c>
      <c r="AU626" s="213" t="s">
        <v>87</v>
      </c>
      <c r="AY626" s="19" t="s">
        <v>131</v>
      </c>
      <c r="BE626" s="214">
        <f>IF(N626="základní",J626,0)</f>
        <v>0</v>
      </c>
      <c r="BF626" s="214">
        <f>IF(N626="snížená",J626,0)</f>
        <v>0</v>
      </c>
      <c r="BG626" s="214">
        <f>IF(N626="zákl. přenesená",J626,0)</f>
        <v>0</v>
      </c>
      <c r="BH626" s="214">
        <f>IF(N626="sníž. přenesená",J626,0)</f>
        <v>0</v>
      </c>
      <c r="BI626" s="214">
        <f>IF(N626="nulová",J626,0)</f>
        <v>0</v>
      </c>
      <c r="BJ626" s="19" t="s">
        <v>85</v>
      </c>
      <c r="BK626" s="214">
        <f>ROUND(I626*H626,2)</f>
        <v>0</v>
      </c>
      <c r="BL626" s="19" t="s">
        <v>233</v>
      </c>
      <c r="BM626" s="213" t="s">
        <v>976</v>
      </c>
    </row>
    <row r="627" spans="1:47" s="2" customFormat="1" ht="12">
      <c r="A627" s="41"/>
      <c r="B627" s="42"/>
      <c r="C627" s="43"/>
      <c r="D627" s="215" t="s">
        <v>140</v>
      </c>
      <c r="E627" s="43"/>
      <c r="F627" s="216" t="s">
        <v>977</v>
      </c>
      <c r="G627" s="43"/>
      <c r="H627" s="43"/>
      <c r="I627" s="217"/>
      <c r="J627" s="43"/>
      <c r="K627" s="43"/>
      <c r="L627" s="47"/>
      <c r="M627" s="218"/>
      <c r="N627" s="219"/>
      <c r="O627" s="87"/>
      <c r="P627" s="87"/>
      <c r="Q627" s="87"/>
      <c r="R627" s="87"/>
      <c r="S627" s="87"/>
      <c r="T627" s="88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T627" s="19" t="s">
        <v>140</v>
      </c>
      <c r="AU627" s="19" t="s">
        <v>87</v>
      </c>
    </row>
    <row r="628" spans="1:63" s="12" customFormat="1" ht="25.9" customHeight="1">
      <c r="A628" s="12"/>
      <c r="B628" s="186"/>
      <c r="C628" s="187"/>
      <c r="D628" s="188" t="s">
        <v>79</v>
      </c>
      <c r="E628" s="189" t="s">
        <v>978</v>
      </c>
      <c r="F628" s="189" t="s">
        <v>979</v>
      </c>
      <c r="G628" s="187"/>
      <c r="H628" s="187"/>
      <c r="I628" s="190"/>
      <c r="J628" s="191">
        <f>BK628</f>
        <v>0</v>
      </c>
      <c r="K628" s="187"/>
      <c r="L628" s="192"/>
      <c r="M628" s="193"/>
      <c r="N628" s="194"/>
      <c r="O628" s="194"/>
      <c r="P628" s="195">
        <f>P629+P632+P637+P642</f>
        <v>0</v>
      </c>
      <c r="Q628" s="194"/>
      <c r="R628" s="195">
        <f>R629+R632+R637+R642</f>
        <v>0</v>
      </c>
      <c r="S628" s="194"/>
      <c r="T628" s="196">
        <f>T629+T632+T637+T642</f>
        <v>0</v>
      </c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R628" s="197" t="s">
        <v>167</v>
      </c>
      <c r="AT628" s="198" t="s">
        <v>79</v>
      </c>
      <c r="AU628" s="198" t="s">
        <v>80</v>
      </c>
      <c r="AY628" s="197" t="s">
        <v>131</v>
      </c>
      <c r="BK628" s="199">
        <f>BK629+BK632+BK637+BK642</f>
        <v>0</v>
      </c>
    </row>
    <row r="629" spans="1:63" s="12" customFormat="1" ht="22.8" customHeight="1">
      <c r="A629" s="12"/>
      <c r="B629" s="186"/>
      <c r="C629" s="187"/>
      <c r="D629" s="188" t="s">
        <v>79</v>
      </c>
      <c r="E629" s="200" t="s">
        <v>980</v>
      </c>
      <c r="F629" s="200" t="s">
        <v>981</v>
      </c>
      <c r="G629" s="187"/>
      <c r="H629" s="187"/>
      <c r="I629" s="190"/>
      <c r="J629" s="201">
        <f>BK629</f>
        <v>0</v>
      </c>
      <c r="K629" s="187"/>
      <c r="L629" s="192"/>
      <c r="M629" s="193"/>
      <c r="N629" s="194"/>
      <c r="O629" s="194"/>
      <c r="P629" s="195">
        <f>SUM(P630:P631)</f>
        <v>0</v>
      </c>
      <c r="Q629" s="194"/>
      <c r="R629" s="195">
        <f>SUM(R630:R631)</f>
        <v>0</v>
      </c>
      <c r="S629" s="194"/>
      <c r="T629" s="196">
        <f>SUM(T630:T631)</f>
        <v>0</v>
      </c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R629" s="197" t="s">
        <v>167</v>
      </c>
      <c r="AT629" s="198" t="s">
        <v>79</v>
      </c>
      <c r="AU629" s="198" t="s">
        <v>85</v>
      </c>
      <c r="AY629" s="197" t="s">
        <v>131</v>
      </c>
      <c r="BK629" s="199">
        <f>SUM(BK630:BK631)</f>
        <v>0</v>
      </c>
    </row>
    <row r="630" spans="1:65" s="2" customFormat="1" ht="16.5" customHeight="1">
      <c r="A630" s="41"/>
      <c r="B630" s="42"/>
      <c r="C630" s="202" t="s">
        <v>982</v>
      </c>
      <c r="D630" s="202" t="s">
        <v>134</v>
      </c>
      <c r="E630" s="203" t="s">
        <v>983</v>
      </c>
      <c r="F630" s="204" t="s">
        <v>984</v>
      </c>
      <c r="G630" s="205" t="s">
        <v>985</v>
      </c>
      <c r="H630" s="206">
        <v>1</v>
      </c>
      <c r="I630" s="207"/>
      <c r="J630" s="208">
        <f>ROUND(I630*H630,2)</f>
        <v>0</v>
      </c>
      <c r="K630" s="204" t="s">
        <v>138</v>
      </c>
      <c r="L630" s="47"/>
      <c r="M630" s="209" t="s">
        <v>41</v>
      </c>
      <c r="N630" s="210" t="s">
        <v>51</v>
      </c>
      <c r="O630" s="87"/>
      <c r="P630" s="211">
        <f>O630*H630</f>
        <v>0</v>
      </c>
      <c r="Q630" s="211">
        <v>0</v>
      </c>
      <c r="R630" s="211">
        <f>Q630*H630</f>
        <v>0</v>
      </c>
      <c r="S630" s="211">
        <v>0</v>
      </c>
      <c r="T630" s="212">
        <f>S630*H630</f>
        <v>0</v>
      </c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R630" s="213" t="s">
        <v>986</v>
      </c>
      <c r="AT630" s="213" t="s">
        <v>134</v>
      </c>
      <c r="AU630" s="213" t="s">
        <v>87</v>
      </c>
      <c r="AY630" s="19" t="s">
        <v>131</v>
      </c>
      <c r="BE630" s="214">
        <f>IF(N630="základní",J630,0)</f>
        <v>0</v>
      </c>
      <c r="BF630" s="214">
        <f>IF(N630="snížená",J630,0)</f>
        <v>0</v>
      </c>
      <c r="BG630" s="214">
        <f>IF(N630="zákl. přenesená",J630,0)</f>
        <v>0</v>
      </c>
      <c r="BH630" s="214">
        <f>IF(N630="sníž. přenesená",J630,0)</f>
        <v>0</v>
      </c>
      <c r="BI630" s="214">
        <f>IF(N630="nulová",J630,0)</f>
        <v>0</v>
      </c>
      <c r="BJ630" s="19" t="s">
        <v>85</v>
      </c>
      <c r="BK630" s="214">
        <f>ROUND(I630*H630,2)</f>
        <v>0</v>
      </c>
      <c r="BL630" s="19" t="s">
        <v>986</v>
      </c>
      <c r="BM630" s="213" t="s">
        <v>987</v>
      </c>
    </row>
    <row r="631" spans="1:47" s="2" customFormat="1" ht="12">
      <c r="A631" s="41"/>
      <c r="B631" s="42"/>
      <c r="C631" s="43"/>
      <c r="D631" s="215" t="s">
        <v>140</v>
      </c>
      <c r="E631" s="43"/>
      <c r="F631" s="216" t="s">
        <v>988</v>
      </c>
      <c r="G631" s="43"/>
      <c r="H631" s="43"/>
      <c r="I631" s="217"/>
      <c r="J631" s="43"/>
      <c r="K631" s="43"/>
      <c r="L631" s="47"/>
      <c r="M631" s="218"/>
      <c r="N631" s="219"/>
      <c r="O631" s="87"/>
      <c r="P631" s="87"/>
      <c r="Q631" s="87"/>
      <c r="R631" s="87"/>
      <c r="S631" s="87"/>
      <c r="T631" s="88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T631" s="19" t="s">
        <v>140</v>
      </c>
      <c r="AU631" s="19" t="s">
        <v>87</v>
      </c>
    </row>
    <row r="632" spans="1:63" s="12" customFormat="1" ht="22.8" customHeight="1">
      <c r="A632" s="12"/>
      <c r="B632" s="186"/>
      <c r="C632" s="187"/>
      <c r="D632" s="188" t="s">
        <v>79</v>
      </c>
      <c r="E632" s="200" t="s">
        <v>989</v>
      </c>
      <c r="F632" s="200" t="s">
        <v>990</v>
      </c>
      <c r="G632" s="187"/>
      <c r="H632" s="187"/>
      <c r="I632" s="190"/>
      <c r="J632" s="201">
        <f>BK632</f>
        <v>0</v>
      </c>
      <c r="K632" s="187"/>
      <c r="L632" s="192"/>
      <c r="M632" s="193"/>
      <c r="N632" s="194"/>
      <c r="O632" s="194"/>
      <c r="P632" s="195">
        <f>SUM(P633:P636)</f>
        <v>0</v>
      </c>
      <c r="Q632" s="194"/>
      <c r="R632" s="195">
        <f>SUM(R633:R636)</f>
        <v>0</v>
      </c>
      <c r="S632" s="194"/>
      <c r="T632" s="196">
        <f>SUM(T633:T636)</f>
        <v>0</v>
      </c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R632" s="197" t="s">
        <v>167</v>
      </c>
      <c r="AT632" s="198" t="s">
        <v>79</v>
      </c>
      <c r="AU632" s="198" t="s">
        <v>85</v>
      </c>
      <c r="AY632" s="197" t="s">
        <v>131</v>
      </c>
      <c r="BK632" s="199">
        <f>SUM(BK633:BK636)</f>
        <v>0</v>
      </c>
    </row>
    <row r="633" spans="1:65" s="2" customFormat="1" ht="16.5" customHeight="1">
      <c r="A633" s="41"/>
      <c r="B633" s="42"/>
      <c r="C633" s="202" t="s">
        <v>991</v>
      </c>
      <c r="D633" s="202" t="s">
        <v>134</v>
      </c>
      <c r="E633" s="203" t="s">
        <v>992</v>
      </c>
      <c r="F633" s="204" t="s">
        <v>993</v>
      </c>
      <c r="G633" s="205" t="s">
        <v>137</v>
      </c>
      <c r="H633" s="206">
        <v>1</v>
      </c>
      <c r="I633" s="207"/>
      <c r="J633" s="208">
        <f>ROUND(I633*H633,2)</f>
        <v>0</v>
      </c>
      <c r="K633" s="204" t="s">
        <v>138</v>
      </c>
      <c r="L633" s="47"/>
      <c r="M633" s="209" t="s">
        <v>41</v>
      </c>
      <c r="N633" s="210" t="s">
        <v>51</v>
      </c>
      <c r="O633" s="87"/>
      <c r="P633" s="211">
        <f>O633*H633</f>
        <v>0</v>
      </c>
      <c r="Q633" s="211">
        <v>0</v>
      </c>
      <c r="R633" s="211">
        <f>Q633*H633</f>
        <v>0</v>
      </c>
      <c r="S633" s="211">
        <v>0</v>
      </c>
      <c r="T633" s="212">
        <f>S633*H633</f>
        <v>0</v>
      </c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R633" s="213" t="s">
        <v>986</v>
      </c>
      <c r="AT633" s="213" t="s">
        <v>134</v>
      </c>
      <c r="AU633" s="213" t="s">
        <v>87</v>
      </c>
      <c r="AY633" s="19" t="s">
        <v>131</v>
      </c>
      <c r="BE633" s="214">
        <f>IF(N633="základní",J633,0)</f>
        <v>0</v>
      </c>
      <c r="BF633" s="214">
        <f>IF(N633="snížená",J633,0)</f>
        <v>0</v>
      </c>
      <c r="BG633" s="214">
        <f>IF(N633="zákl. přenesená",J633,0)</f>
        <v>0</v>
      </c>
      <c r="BH633" s="214">
        <f>IF(N633="sníž. přenesená",J633,0)</f>
        <v>0</v>
      </c>
      <c r="BI633" s="214">
        <f>IF(N633="nulová",J633,0)</f>
        <v>0</v>
      </c>
      <c r="BJ633" s="19" t="s">
        <v>85</v>
      </c>
      <c r="BK633" s="214">
        <f>ROUND(I633*H633,2)</f>
        <v>0</v>
      </c>
      <c r="BL633" s="19" t="s">
        <v>986</v>
      </c>
      <c r="BM633" s="213" t="s">
        <v>994</v>
      </c>
    </row>
    <row r="634" spans="1:47" s="2" customFormat="1" ht="12">
      <c r="A634" s="41"/>
      <c r="B634" s="42"/>
      <c r="C634" s="43"/>
      <c r="D634" s="215" t="s">
        <v>140</v>
      </c>
      <c r="E634" s="43"/>
      <c r="F634" s="216" t="s">
        <v>995</v>
      </c>
      <c r="G634" s="43"/>
      <c r="H634" s="43"/>
      <c r="I634" s="217"/>
      <c r="J634" s="43"/>
      <c r="K634" s="43"/>
      <c r="L634" s="47"/>
      <c r="M634" s="218"/>
      <c r="N634" s="219"/>
      <c r="O634" s="87"/>
      <c r="P634" s="87"/>
      <c r="Q634" s="87"/>
      <c r="R634" s="87"/>
      <c r="S634" s="87"/>
      <c r="T634" s="88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T634" s="19" t="s">
        <v>140</v>
      </c>
      <c r="AU634" s="19" t="s">
        <v>87</v>
      </c>
    </row>
    <row r="635" spans="1:65" s="2" customFormat="1" ht="16.5" customHeight="1">
      <c r="A635" s="41"/>
      <c r="B635" s="42"/>
      <c r="C635" s="202" t="s">
        <v>996</v>
      </c>
      <c r="D635" s="202" t="s">
        <v>134</v>
      </c>
      <c r="E635" s="203" t="s">
        <v>997</v>
      </c>
      <c r="F635" s="204" t="s">
        <v>998</v>
      </c>
      <c r="G635" s="205" t="s">
        <v>985</v>
      </c>
      <c r="H635" s="206">
        <v>1</v>
      </c>
      <c r="I635" s="207"/>
      <c r="J635" s="208">
        <f>ROUND(I635*H635,2)</f>
        <v>0</v>
      </c>
      <c r="K635" s="204" t="s">
        <v>138</v>
      </c>
      <c r="L635" s="47"/>
      <c r="M635" s="209" t="s">
        <v>41</v>
      </c>
      <c r="N635" s="210" t="s">
        <v>51</v>
      </c>
      <c r="O635" s="87"/>
      <c r="P635" s="211">
        <f>O635*H635</f>
        <v>0</v>
      </c>
      <c r="Q635" s="211">
        <v>0</v>
      </c>
      <c r="R635" s="211">
        <f>Q635*H635</f>
        <v>0</v>
      </c>
      <c r="S635" s="211">
        <v>0</v>
      </c>
      <c r="T635" s="212">
        <f>S635*H635</f>
        <v>0</v>
      </c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R635" s="213" t="s">
        <v>986</v>
      </c>
      <c r="AT635" s="213" t="s">
        <v>134</v>
      </c>
      <c r="AU635" s="213" t="s">
        <v>87</v>
      </c>
      <c r="AY635" s="19" t="s">
        <v>131</v>
      </c>
      <c r="BE635" s="214">
        <f>IF(N635="základní",J635,0)</f>
        <v>0</v>
      </c>
      <c r="BF635" s="214">
        <f>IF(N635="snížená",J635,0)</f>
        <v>0</v>
      </c>
      <c r="BG635" s="214">
        <f>IF(N635="zákl. přenesená",J635,0)</f>
        <v>0</v>
      </c>
      <c r="BH635" s="214">
        <f>IF(N635="sníž. přenesená",J635,0)</f>
        <v>0</v>
      </c>
      <c r="BI635" s="214">
        <f>IF(N635="nulová",J635,0)</f>
        <v>0</v>
      </c>
      <c r="BJ635" s="19" t="s">
        <v>85</v>
      </c>
      <c r="BK635" s="214">
        <f>ROUND(I635*H635,2)</f>
        <v>0</v>
      </c>
      <c r="BL635" s="19" t="s">
        <v>986</v>
      </c>
      <c r="BM635" s="213" t="s">
        <v>999</v>
      </c>
    </row>
    <row r="636" spans="1:47" s="2" customFormat="1" ht="12">
      <c r="A636" s="41"/>
      <c r="B636" s="42"/>
      <c r="C636" s="43"/>
      <c r="D636" s="215" t="s">
        <v>140</v>
      </c>
      <c r="E636" s="43"/>
      <c r="F636" s="216" t="s">
        <v>1000</v>
      </c>
      <c r="G636" s="43"/>
      <c r="H636" s="43"/>
      <c r="I636" s="217"/>
      <c r="J636" s="43"/>
      <c r="K636" s="43"/>
      <c r="L636" s="47"/>
      <c r="M636" s="218"/>
      <c r="N636" s="219"/>
      <c r="O636" s="87"/>
      <c r="P636" s="87"/>
      <c r="Q636" s="87"/>
      <c r="R636" s="87"/>
      <c r="S636" s="87"/>
      <c r="T636" s="88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T636" s="19" t="s">
        <v>140</v>
      </c>
      <c r="AU636" s="19" t="s">
        <v>87</v>
      </c>
    </row>
    <row r="637" spans="1:63" s="12" customFormat="1" ht="22.8" customHeight="1">
      <c r="A637" s="12"/>
      <c r="B637" s="186"/>
      <c r="C637" s="187"/>
      <c r="D637" s="188" t="s">
        <v>79</v>
      </c>
      <c r="E637" s="200" t="s">
        <v>1001</v>
      </c>
      <c r="F637" s="200" t="s">
        <v>1002</v>
      </c>
      <c r="G637" s="187"/>
      <c r="H637" s="187"/>
      <c r="I637" s="190"/>
      <c r="J637" s="201">
        <f>BK637</f>
        <v>0</v>
      </c>
      <c r="K637" s="187"/>
      <c r="L637" s="192"/>
      <c r="M637" s="193"/>
      <c r="N637" s="194"/>
      <c r="O637" s="194"/>
      <c r="P637" s="195">
        <f>SUM(P638:P641)</f>
        <v>0</v>
      </c>
      <c r="Q637" s="194"/>
      <c r="R637" s="195">
        <f>SUM(R638:R641)</f>
        <v>0</v>
      </c>
      <c r="S637" s="194"/>
      <c r="T637" s="196">
        <f>SUM(T638:T641)</f>
        <v>0</v>
      </c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R637" s="197" t="s">
        <v>167</v>
      </c>
      <c r="AT637" s="198" t="s">
        <v>79</v>
      </c>
      <c r="AU637" s="198" t="s">
        <v>85</v>
      </c>
      <c r="AY637" s="197" t="s">
        <v>131</v>
      </c>
      <c r="BK637" s="199">
        <f>SUM(BK638:BK641)</f>
        <v>0</v>
      </c>
    </row>
    <row r="638" spans="1:65" s="2" customFormat="1" ht="16.5" customHeight="1">
      <c r="A638" s="41"/>
      <c r="B638" s="42"/>
      <c r="C638" s="202" t="s">
        <v>1003</v>
      </c>
      <c r="D638" s="202" t="s">
        <v>134</v>
      </c>
      <c r="E638" s="203" t="s">
        <v>1004</v>
      </c>
      <c r="F638" s="204" t="s">
        <v>1005</v>
      </c>
      <c r="G638" s="205" t="s">
        <v>985</v>
      </c>
      <c r="H638" s="206">
        <v>1</v>
      </c>
      <c r="I638" s="207"/>
      <c r="J638" s="208">
        <f>ROUND(I638*H638,2)</f>
        <v>0</v>
      </c>
      <c r="K638" s="204" t="s">
        <v>138</v>
      </c>
      <c r="L638" s="47"/>
      <c r="M638" s="209" t="s">
        <v>41</v>
      </c>
      <c r="N638" s="210" t="s">
        <v>51</v>
      </c>
      <c r="O638" s="87"/>
      <c r="P638" s="211">
        <f>O638*H638</f>
        <v>0</v>
      </c>
      <c r="Q638" s="211">
        <v>0</v>
      </c>
      <c r="R638" s="211">
        <f>Q638*H638</f>
        <v>0</v>
      </c>
      <c r="S638" s="211">
        <v>0</v>
      </c>
      <c r="T638" s="212">
        <f>S638*H638</f>
        <v>0</v>
      </c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R638" s="213" t="s">
        <v>986</v>
      </c>
      <c r="AT638" s="213" t="s">
        <v>134</v>
      </c>
      <c r="AU638" s="213" t="s">
        <v>87</v>
      </c>
      <c r="AY638" s="19" t="s">
        <v>131</v>
      </c>
      <c r="BE638" s="214">
        <f>IF(N638="základní",J638,0)</f>
        <v>0</v>
      </c>
      <c r="BF638" s="214">
        <f>IF(N638="snížená",J638,0)</f>
        <v>0</v>
      </c>
      <c r="BG638" s="214">
        <f>IF(N638="zákl. přenesená",J638,0)</f>
        <v>0</v>
      </c>
      <c r="BH638" s="214">
        <f>IF(N638="sníž. přenesená",J638,0)</f>
        <v>0</v>
      </c>
      <c r="BI638" s="214">
        <f>IF(N638="nulová",J638,0)</f>
        <v>0</v>
      </c>
      <c r="BJ638" s="19" t="s">
        <v>85</v>
      </c>
      <c r="BK638" s="214">
        <f>ROUND(I638*H638,2)</f>
        <v>0</v>
      </c>
      <c r="BL638" s="19" t="s">
        <v>986</v>
      </c>
      <c r="BM638" s="213" t="s">
        <v>1006</v>
      </c>
    </row>
    <row r="639" spans="1:47" s="2" customFormat="1" ht="12">
      <c r="A639" s="41"/>
      <c r="B639" s="42"/>
      <c r="C639" s="43"/>
      <c r="D639" s="215" t="s">
        <v>140</v>
      </c>
      <c r="E639" s="43"/>
      <c r="F639" s="216" t="s">
        <v>1007</v>
      </c>
      <c r="G639" s="43"/>
      <c r="H639" s="43"/>
      <c r="I639" s="217"/>
      <c r="J639" s="43"/>
      <c r="K639" s="43"/>
      <c r="L639" s="47"/>
      <c r="M639" s="218"/>
      <c r="N639" s="219"/>
      <c r="O639" s="87"/>
      <c r="P639" s="87"/>
      <c r="Q639" s="87"/>
      <c r="R639" s="87"/>
      <c r="S639" s="87"/>
      <c r="T639" s="88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T639" s="19" t="s">
        <v>140</v>
      </c>
      <c r="AU639" s="19" t="s">
        <v>87</v>
      </c>
    </row>
    <row r="640" spans="1:65" s="2" customFormat="1" ht="16.5" customHeight="1">
      <c r="A640" s="41"/>
      <c r="B640" s="42"/>
      <c r="C640" s="202" t="s">
        <v>1008</v>
      </c>
      <c r="D640" s="202" t="s">
        <v>134</v>
      </c>
      <c r="E640" s="203" t="s">
        <v>1009</v>
      </c>
      <c r="F640" s="204" t="s">
        <v>1010</v>
      </c>
      <c r="G640" s="205" t="s">
        <v>985</v>
      </c>
      <c r="H640" s="206">
        <v>1</v>
      </c>
      <c r="I640" s="207"/>
      <c r="J640" s="208">
        <f>ROUND(I640*H640,2)</f>
        <v>0</v>
      </c>
      <c r="K640" s="204" t="s">
        <v>138</v>
      </c>
      <c r="L640" s="47"/>
      <c r="M640" s="209" t="s">
        <v>41</v>
      </c>
      <c r="N640" s="210" t="s">
        <v>51</v>
      </c>
      <c r="O640" s="87"/>
      <c r="P640" s="211">
        <f>O640*H640</f>
        <v>0</v>
      </c>
      <c r="Q640" s="211">
        <v>0</v>
      </c>
      <c r="R640" s="211">
        <f>Q640*H640</f>
        <v>0</v>
      </c>
      <c r="S640" s="211">
        <v>0</v>
      </c>
      <c r="T640" s="212">
        <f>S640*H640</f>
        <v>0</v>
      </c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R640" s="213" t="s">
        <v>986</v>
      </c>
      <c r="AT640" s="213" t="s">
        <v>134</v>
      </c>
      <c r="AU640" s="213" t="s">
        <v>87</v>
      </c>
      <c r="AY640" s="19" t="s">
        <v>131</v>
      </c>
      <c r="BE640" s="214">
        <f>IF(N640="základní",J640,0)</f>
        <v>0</v>
      </c>
      <c r="BF640" s="214">
        <f>IF(N640="snížená",J640,0)</f>
        <v>0</v>
      </c>
      <c r="BG640" s="214">
        <f>IF(N640="zákl. přenesená",J640,0)</f>
        <v>0</v>
      </c>
      <c r="BH640" s="214">
        <f>IF(N640="sníž. přenesená",J640,0)</f>
        <v>0</v>
      </c>
      <c r="BI640" s="214">
        <f>IF(N640="nulová",J640,0)</f>
        <v>0</v>
      </c>
      <c r="BJ640" s="19" t="s">
        <v>85</v>
      </c>
      <c r="BK640" s="214">
        <f>ROUND(I640*H640,2)</f>
        <v>0</v>
      </c>
      <c r="BL640" s="19" t="s">
        <v>986</v>
      </c>
      <c r="BM640" s="213" t="s">
        <v>1011</v>
      </c>
    </row>
    <row r="641" spans="1:47" s="2" customFormat="1" ht="12">
      <c r="A641" s="41"/>
      <c r="B641" s="42"/>
      <c r="C641" s="43"/>
      <c r="D641" s="215" t="s">
        <v>140</v>
      </c>
      <c r="E641" s="43"/>
      <c r="F641" s="216" t="s">
        <v>1012</v>
      </c>
      <c r="G641" s="43"/>
      <c r="H641" s="43"/>
      <c r="I641" s="217"/>
      <c r="J641" s="43"/>
      <c r="K641" s="43"/>
      <c r="L641" s="47"/>
      <c r="M641" s="218"/>
      <c r="N641" s="219"/>
      <c r="O641" s="87"/>
      <c r="P641" s="87"/>
      <c r="Q641" s="87"/>
      <c r="R641" s="87"/>
      <c r="S641" s="87"/>
      <c r="T641" s="88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T641" s="19" t="s">
        <v>140</v>
      </c>
      <c r="AU641" s="19" t="s">
        <v>87</v>
      </c>
    </row>
    <row r="642" spans="1:63" s="12" customFormat="1" ht="22.8" customHeight="1">
      <c r="A642" s="12"/>
      <c r="B642" s="186"/>
      <c r="C642" s="187"/>
      <c r="D642" s="188" t="s">
        <v>79</v>
      </c>
      <c r="E642" s="200" t="s">
        <v>1013</v>
      </c>
      <c r="F642" s="200" t="s">
        <v>1014</v>
      </c>
      <c r="G642" s="187"/>
      <c r="H642" s="187"/>
      <c r="I642" s="190"/>
      <c r="J642" s="201">
        <f>BK642</f>
        <v>0</v>
      </c>
      <c r="K642" s="187"/>
      <c r="L642" s="192"/>
      <c r="M642" s="193"/>
      <c r="N642" s="194"/>
      <c r="O642" s="194"/>
      <c r="P642" s="195">
        <f>SUM(P643:P644)</f>
        <v>0</v>
      </c>
      <c r="Q642" s="194"/>
      <c r="R642" s="195">
        <f>SUM(R643:R644)</f>
        <v>0</v>
      </c>
      <c r="S642" s="194"/>
      <c r="T642" s="196">
        <f>SUM(T643:T644)</f>
        <v>0</v>
      </c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R642" s="197" t="s">
        <v>167</v>
      </c>
      <c r="AT642" s="198" t="s">
        <v>79</v>
      </c>
      <c r="AU642" s="198" t="s">
        <v>85</v>
      </c>
      <c r="AY642" s="197" t="s">
        <v>131</v>
      </c>
      <c r="BK642" s="199">
        <f>SUM(BK643:BK644)</f>
        <v>0</v>
      </c>
    </row>
    <row r="643" spans="1:65" s="2" customFormat="1" ht="16.5" customHeight="1">
      <c r="A643" s="41"/>
      <c r="B643" s="42"/>
      <c r="C643" s="202" t="s">
        <v>1015</v>
      </c>
      <c r="D643" s="202" t="s">
        <v>134</v>
      </c>
      <c r="E643" s="203" t="s">
        <v>1016</v>
      </c>
      <c r="F643" s="204" t="s">
        <v>1017</v>
      </c>
      <c r="G643" s="205" t="s">
        <v>985</v>
      </c>
      <c r="H643" s="206">
        <v>1</v>
      </c>
      <c r="I643" s="207"/>
      <c r="J643" s="208">
        <f>ROUND(I643*H643,2)</f>
        <v>0</v>
      </c>
      <c r="K643" s="204" t="s">
        <v>138</v>
      </c>
      <c r="L643" s="47"/>
      <c r="M643" s="209" t="s">
        <v>41</v>
      </c>
      <c r="N643" s="210" t="s">
        <v>51</v>
      </c>
      <c r="O643" s="87"/>
      <c r="P643" s="211">
        <f>O643*H643</f>
        <v>0</v>
      </c>
      <c r="Q643" s="211">
        <v>0</v>
      </c>
      <c r="R643" s="211">
        <f>Q643*H643</f>
        <v>0</v>
      </c>
      <c r="S643" s="211">
        <v>0</v>
      </c>
      <c r="T643" s="212">
        <f>S643*H643</f>
        <v>0</v>
      </c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R643" s="213" t="s">
        <v>986</v>
      </c>
      <c r="AT643" s="213" t="s">
        <v>134</v>
      </c>
      <c r="AU643" s="213" t="s">
        <v>87</v>
      </c>
      <c r="AY643" s="19" t="s">
        <v>131</v>
      </c>
      <c r="BE643" s="214">
        <f>IF(N643="základní",J643,0)</f>
        <v>0</v>
      </c>
      <c r="BF643" s="214">
        <f>IF(N643="snížená",J643,0)</f>
        <v>0</v>
      </c>
      <c r="BG643" s="214">
        <f>IF(N643="zákl. přenesená",J643,0)</f>
        <v>0</v>
      </c>
      <c r="BH643" s="214">
        <f>IF(N643="sníž. přenesená",J643,0)</f>
        <v>0</v>
      </c>
      <c r="BI643" s="214">
        <f>IF(N643="nulová",J643,0)</f>
        <v>0</v>
      </c>
      <c r="BJ643" s="19" t="s">
        <v>85</v>
      </c>
      <c r="BK643" s="214">
        <f>ROUND(I643*H643,2)</f>
        <v>0</v>
      </c>
      <c r="BL643" s="19" t="s">
        <v>986</v>
      </c>
      <c r="BM643" s="213" t="s">
        <v>1018</v>
      </c>
    </row>
    <row r="644" spans="1:47" s="2" customFormat="1" ht="12">
      <c r="A644" s="41"/>
      <c r="B644" s="42"/>
      <c r="C644" s="43"/>
      <c r="D644" s="215" t="s">
        <v>140</v>
      </c>
      <c r="E644" s="43"/>
      <c r="F644" s="216" t="s">
        <v>1019</v>
      </c>
      <c r="G644" s="43"/>
      <c r="H644" s="43"/>
      <c r="I644" s="217"/>
      <c r="J644" s="43"/>
      <c r="K644" s="43"/>
      <c r="L644" s="47"/>
      <c r="M644" s="264"/>
      <c r="N644" s="265"/>
      <c r="O644" s="266"/>
      <c r="P644" s="266"/>
      <c r="Q644" s="266"/>
      <c r="R644" s="266"/>
      <c r="S644" s="266"/>
      <c r="T644" s="267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T644" s="19" t="s">
        <v>140</v>
      </c>
      <c r="AU644" s="19" t="s">
        <v>87</v>
      </c>
    </row>
    <row r="645" spans="1:31" s="2" customFormat="1" ht="6.95" customHeight="1">
      <c r="A645" s="41"/>
      <c r="B645" s="62"/>
      <c r="C645" s="63"/>
      <c r="D645" s="63"/>
      <c r="E645" s="63"/>
      <c r="F645" s="63"/>
      <c r="G645" s="63"/>
      <c r="H645" s="63"/>
      <c r="I645" s="63"/>
      <c r="J645" s="63"/>
      <c r="K645" s="63"/>
      <c r="L645" s="47"/>
      <c r="M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</row>
  </sheetData>
  <sheetProtection password="CC35" sheet="1" objects="1" scenarios="1" formatColumns="0" formatRows="0" autoFilter="0"/>
  <autoFilter ref="C95:K644"/>
  <mergeCells count="6">
    <mergeCell ref="E7:H7"/>
    <mergeCell ref="E16:H16"/>
    <mergeCell ref="E25:H25"/>
    <mergeCell ref="E46:H46"/>
    <mergeCell ref="E88:H88"/>
    <mergeCell ref="L2:V2"/>
  </mergeCells>
  <hyperlinks>
    <hyperlink ref="F100" r:id="rId1" display="https://podminky.urs.cz/item/CS_URS_2024_01/411386621"/>
    <hyperlink ref="F108" r:id="rId2" display="https://podminky.urs.cz/item/CS_URS_2024_01/611111121"/>
    <hyperlink ref="F110" r:id="rId3" display="https://podminky.urs.cz/item/CS_URS_2024_01/611131121"/>
    <hyperlink ref="F115" r:id="rId4" display="https://podminky.urs.cz/item/CS_URS_2024_01/611135101"/>
    <hyperlink ref="F120" r:id="rId5" display="https://podminky.urs.cz/item/CS_URS_2024_01/611311131"/>
    <hyperlink ref="F122" r:id="rId6" display="https://podminky.urs.cz/item/CS_URS_2024_01/622131121"/>
    <hyperlink ref="F130" r:id="rId7" display="https://podminky.urs.cz/item/CS_URS_2024_01/622142001"/>
    <hyperlink ref="F137" r:id="rId8" display="https://podminky.urs.cz/item/CS_URS_2024_01/622521032"/>
    <hyperlink ref="F144" r:id="rId9" display="https://podminky.urs.cz/item/CS_URS_2024_01/631311124"/>
    <hyperlink ref="F149" r:id="rId10" display="https://podminky.urs.cz/item/CS_URS_2024_01/631319183"/>
    <hyperlink ref="F154" r:id="rId11" display="https://podminky.urs.cz/item/CS_URS_2024_01/632451105"/>
    <hyperlink ref="F156" r:id="rId12" display="https://podminky.urs.cz/item/CS_URS_2024_01/633991111"/>
    <hyperlink ref="F158" r:id="rId13" display="https://podminky.urs.cz/item/CS_URS_2024_01/634662111"/>
    <hyperlink ref="F160" r:id="rId14" display="https://podminky.urs.cz/item/CS_URS_2024_01/634911131"/>
    <hyperlink ref="F165" r:id="rId15" display="https://podminky.urs.cz/item/CS_URS_2024_01/941311111"/>
    <hyperlink ref="F169" r:id="rId16" display="https://podminky.urs.cz/item/CS_URS_2024_01/941311211"/>
    <hyperlink ref="F174" r:id="rId17" display="https://podminky.urs.cz/item/CS_URS_2024_01/941311811"/>
    <hyperlink ref="F178" r:id="rId18" display="https://podminky.urs.cz/item/CS_URS_2024_01/943211111"/>
    <hyperlink ref="F183" r:id="rId19" display="https://podminky.urs.cz/item/CS_URS_2024_01/943211119"/>
    <hyperlink ref="F185" r:id="rId20" display="https://podminky.urs.cz/item/CS_URS_2024_01/943211211"/>
    <hyperlink ref="F188" r:id="rId21" display="https://podminky.urs.cz/item/CS_URS_2024_01/943211811"/>
    <hyperlink ref="F190" r:id="rId22" display="https://podminky.urs.cz/item/CS_URS_2024_01/962042321"/>
    <hyperlink ref="F195" r:id="rId23" display="https://podminky.urs.cz/item/CS_URS_2024_01/962052211"/>
    <hyperlink ref="F200" r:id="rId24" display="https://podminky.urs.cz/item/CS_URS_2024_01/977151121"/>
    <hyperlink ref="F205" r:id="rId25" display="https://podminky.urs.cz/item/CS_URS_2024_01/978035127"/>
    <hyperlink ref="F210" r:id="rId26" display="https://podminky.urs.cz/item/CS_URS_2024_01/993111111"/>
    <hyperlink ref="F214" r:id="rId27" display="https://podminky.urs.cz/item/CS_URS_2024_01/993111119"/>
    <hyperlink ref="F219" r:id="rId28" display="https://podminky.urs.cz/item/CS_URS_2024_01/997006004"/>
    <hyperlink ref="F221" r:id="rId29" display="https://podminky.urs.cz/item/CS_URS_2024_01/997013211"/>
    <hyperlink ref="F225" r:id="rId30" display="https://podminky.urs.cz/item/CS_URS_2024_01/997013501"/>
    <hyperlink ref="F229" r:id="rId31" display="https://podminky.urs.cz/item/CS_URS_2024_01/997013509"/>
    <hyperlink ref="F233" r:id="rId32" display="https://podminky.urs.cz/item/CS_URS_2024_01/997013601"/>
    <hyperlink ref="F237" r:id="rId33" display="https://podminky.urs.cz/item/CS_URS_2024_01/997013814"/>
    <hyperlink ref="F241" r:id="rId34" display="https://podminky.urs.cz/item/CS_URS_2024_01/997013821"/>
    <hyperlink ref="F243" r:id="rId35" display="https://podminky.urs.cz/item/CS_URS_2024_01/997013847"/>
    <hyperlink ref="F248" r:id="rId36" display="https://podminky.urs.cz/item/CS_URS_2024_01/998012038"/>
    <hyperlink ref="F250" r:id="rId37" display="https://podminky.urs.cz/item/CS_URS_2024_01/998012039"/>
    <hyperlink ref="F252" r:id="rId38" display="https://podminky.urs.cz/item/CS_URS_2024_01/998012041"/>
    <hyperlink ref="F256" r:id="rId39" display="https://podminky.urs.cz/item/CS_URS_2024_01/711111011"/>
    <hyperlink ref="F269" r:id="rId40" display="https://podminky.urs.cz/item/CS_URS_2024_01/711141559"/>
    <hyperlink ref="F280" r:id="rId41" display="https://podminky.urs.cz/item/CS_URS_2024_01/711142559"/>
    <hyperlink ref="F291" r:id="rId42" display="https://podminky.urs.cz/item/CS_URS_2024_01/998711294"/>
    <hyperlink ref="F293" r:id="rId43" display="https://podminky.urs.cz/item/CS_URS_2024_01/998711299"/>
    <hyperlink ref="F295" r:id="rId44" display="https://podminky.urs.cz/item/CS_URS_2024_01/998711311"/>
    <hyperlink ref="F298" r:id="rId45" display="https://podminky.urs.cz/item/CS_URS_2024_01/712340832"/>
    <hyperlink ref="F302" r:id="rId46" display="https://podminky.urs.cz/item/CS_URS_2024_01/712361705"/>
    <hyperlink ref="F306" r:id="rId47" display="https://podminky.urs.cz/item/CS_URS_2024_01/712363013"/>
    <hyperlink ref="F317" r:id="rId48" display="https://podminky.urs.cz/item/CS_URS_2024_01/712363014"/>
    <hyperlink ref="F325" r:id="rId49" display="https://podminky.urs.cz/item/CS_URS_2024_01/712363364"/>
    <hyperlink ref="F364" r:id="rId50" display="https://podminky.urs.cz/item/CS_URS_2024_01/712391171"/>
    <hyperlink ref="F375" r:id="rId51" display="https://podminky.urs.cz/item/CS_URS_2024_01/712800843"/>
    <hyperlink ref="F377" r:id="rId52" display="https://podminky.urs.cz/item/CS_URS_2024_01/712861705"/>
    <hyperlink ref="F388" r:id="rId53" display="https://podminky.urs.cz/item/CS_URS_2024_01/998712294"/>
    <hyperlink ref="F390" r:id="rId54" display="https://podminky.urs.cz/item/CS_URS_2024_01/998712299"/>
    <hyperlink ref="F392" r:id="rId55" display="https://podminky.urs.cz/item/CS_URS_2024_01/998712311"/>
    <hyperlink ref="F395" r:id="rId56" display="https://podminky.urs.cz/item/CS_URS_2024_01/713131241"/>
    <hyperlink ref="F415" r:id="rId57" display="https://podminky.urs.cz/item/CS_URS_2024_01/713141136"/>
    <hyperlink ref="F426" r:id="rId58" display="https://podminky.urs.cz/item/CS_URS_2024_01/713141138"/>
    <hyperlink ref="F442" r:id="rId59" display="https://podminky.urs.cz/item/CS_URS_2024_01/713141212"/>
    <hyperlink ref="F448" r:id="rId60" display="https://podminky.urs.cz/item/CS_URS_2024_01/713141336"/>
    <hyperlink ref="F468" r:id="rId61" display="https://podminky.urs.cz/item/CS_URS_2024_01/713141814"/>
    <hyperlink ref="F473" r:id="rId62" display="https://podminky.urs.cz/item/CS_URS_2024_01/713190833"/>
    <hyperlink ref="F478" r:id="rId63" display="https://podminky.urs.cz/item/CS_URS_2024_01/713191321"/>
    <hyperlink ref="F481" r:id="rId64" display="https://podminky.urs.cz/item/CS_URS_2024_01/713492512"/>
    <hyperlink ref="F487" r:id="rId65" display="https://podminky.urs.cz/item/CS_URS_2024_01/998713294"/>
    <hyperlink ref="F489" r:id="rId66" display="https://podminky.urs.cz/item/CS_URS_2024_01/998713299"/>
    <hyperlink ref="F491" r:id="rId67" display="https://podminky.urs.cz/item/CS_URS_2024_01/998713311"/>
    <hyperlink ref="F494" r:id="rId68" display="https://podminky.urs.cz/item/CS_URS_2024_01/721140802"/>
    <hyperlink ref="F496" r:id="rId69" display="https://podminky.urs.cz/item/CS_URS_2024_01/721171808"/>
    <hyperlink ref="F498" r:id="rId70" display="https://podminky.urs.cz/item/CS_URS_2024_01/721174004"/>
    <hyperlink ref="F502" r:id="rId71" display="https://podminky.urs.cz/item/CS_URS_2024_01/721210822"/>
    <hyperlink ref="F504" r:id="rId72" display="https://podminky.urs.cz/item/CS_URS_2024_01/721233121"/>
    <hyperlink ref="F508" r:id="rId73" display="https://podminky.urs.cz/item/CS_URS_2024_01/998721294"/>
    <hyperlink ref="F510" r:id="rId74" display="https://podminky.urs.cz/item/CS_URS_2024_01/998721299"/>
    <hyperlink ref="F512" r:id="rId75" display="https://podminky.urs.cz/item/CS_URS_2024_01/998721311"/>
    <hyperlink ref="F515" r:id="rId76" display="https://podminky.urs.cz/item/CS_URS_2024_01/741371004"/>
    <hyperlink ref="F517" r:id="rId77" display="https://podminky.urs.cz/item/CS_URS_2024_01/741374823"/>
    <hyperlink ref="F519" r:id="rId78" display="https://podminky.urs.cz/item/CS_URS_2024_01/741420011"/>
    <hyperlink ref="F525" r:id="rId79" display="https://podminky.urs.cz/item/CS_URS_2024_01/741420021"/>
    <hyperlink ref="F531" r:id="rId80" display="https://podminky.urs.cz/item/CS_URS_2024_01/998741294"/>
    <hyperlink ref="F533" r:id="rId81" display="https://podminky.urs.cz/item/CS_URS_2024_01/998741299"/>
    <hyperlink ref="F535" r:id="rId82" display="https://podminky.urs.cz/item/CS_URS_2024_01/998741311"/>
    <hyperlink ref="F538" r:id="rId83" display="https://podminky.urs.cz/item/CS_URS_2024_01/762341811"/>
    <hyperlink ref="F543" r:id="rId84" display="https://podminky.urs.cz/item/CS_URS_2024_01/762R0002"/>
    <hyperlink ref="F549" r:id="rId85" display="https://podminky.urs.cz/item/CS_URS_2024_01/764002841"/>
    <hyperlink ref="F556" r:id="rId86" display="https://podminky.urs.cz/item/CS_URS_2024_01/764501108"/>
    <hyperlink ref="F559" r:id="rId87" display="https://podminky.urs.cz/item/CS_URS_2024_01/764508131"/>
    <hyperlink ref="F564" r:id="rId88" display="https://podminky.urs.cz/item/CS_URS_2024_01/764508132"/>
    <hyperlink ref="F569" r:id="rId89" display="https://podminky.urs.cz/item/CS_URS_2024_01/764508135"/>
    <hyperlink ref="F572" r:id="rId90" display="https://podminky.urs.cz/item/CS_URS_2024_01/998764294"/>
    <hyperlink ref="F574" r:id="rId91" display="https://podminky.urs.cz/item/CS_URS_2024_01/998764299"/>
    <hyperlink ref="F576" r:id="rId92" display="https://podminky.urs.cz/item/CS_URS_2024_01/998764311"/>
    <hyperlink ref="F579" r:id="rId93" display="https://podminky.urs.cz/item/CS_URS_2024_01/765131803"/>
    <hyperlink ref="F581" r:id="rId94" display="https://podminky.urs.cz/item/CS_URS_2024_01/765192001"/>
    <hyperlink ref="F584" r:id="rId95" display="https://podminky.urs.cz/item/CS_URS_2024_01/767996701"/>
    <hyperlink ref="F590" r:id="rId96" display="https://podminky.urs.cz/item/CS_URS_2024_01/783442101"/>
    <hyperlink ref="F594" r:id="rId97" display="https://podminky.urs.cz/item/CS_URS_2024_01/783923171"/>
    <hyperlink ref="F600" r:id="rId98" display="https://podminky.urs.cz/item/CS_URS_2024_01/784111011"/>
    <hyperlink ref="F605" r:id="rId99" display="https://podminky.urs.cz/item/CS_URS_2024_01/784161201"/>
    <hyperlink ref="F610" r:id="rId100" display="https://podminky.urs.cz/item/CS_URS_2024_01/784171101"/>
    <hyperlink ref="F614" r:id="rId101" display="https://podminky.urs.cz/item/CS_URS_2024_01/784171111"/>
    <hyperlink ref="F623" r:id="rId102" display="https://podminky.urs.cz/item/CS_URS_2024_01/784181111"/>
    <hyperlink ref="F625" r:id="rId103" display="https://podminky.urs.cz/item/CS_URS_2024_01/784191007"/>
    <hyperlink ref="F627" r:id="rId104" display="https://podminky.urs.cz/item/CS_URS_2024_01/784211101"/>
    <hyperlink ref="F631" r:id="rId105" display="https://podminky.urs.cz/item/CS_URS_2024_01/013254000"/>
    <hyperlink ref="F634" r:id="rId106" display="https://podminky.urs.cz/item/CS_URS_2024_01/032803000"/>
    <hyperlink ref="F636" r:id="rId107" display="https://podminky.urs.cz/item/CS_URS_2024_01/033002000"/>
    <hyperlink ref="F639" r:id="rId108" display="https://podminky.urs.cz/item/CS_URS_2024_01/043144000"/>
    <hyperlink ref="F641" r:id="rId109" display="https://podminky.urs.cz/item/CS_URS_2024_01/044002000"/>
    <hyperlink ref="F644" r:id="rId110" display="https://podminky.urs.cz/item/CS_URS_2024_01/062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4"/>
  <sheetViews>
    <sheetView showGridLines="0" workbookViewId="0" topLeftCell="A202"/>
  </sheetViews>
  <sheetFormatPr defaultColWidth="9.140625" defaultRowHeight="12"/>
  <cols>
    <col min="1" max="1" width="8.28125" style="268" customWidth="1"/>
    <col min="2" max="2" width="1.7109375" style="268" customWidth="1"/>
    <col min="3" max="4" width="5.00390625" style="268" customWidth="1"/>
    <col min="5" max="5" width="11.7109375" style="268" customWidth="1"/>
    <col min="6" max="6" width="9.140625" style="268" customWidth="1"/>
    <col min="7" max="7" width="5.00390625" style="268" customWidth="1"/>
    <col min="8" max="8" width="77.8515625" style="268" customWidth="1"/>
    <col min="9" max="10" width="20.00390625" style="268" customWidth="1"/>
    <col min="11" max="11" width="1.7109375" style="268" customWidth="1"/>
  </cols>
  <sheetData>
    <row r="1" s="1" customFormat="1" ht="37.5" customHeight="1"/>
    <row r="2" spans="2:11" s="1" customFormat="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6" customFormat="1" ht="45" customHeight="1">
      <c r="B3" s="272"/>
      <c r="C3" s="273" t="s">
        <v>1020</v>
      </c>
      <c r="D3" s="273"/>
      <c r="E3" s="273"/>
      <c r="F3" s="273"/>
      <c r="G3" s="273"/>
      <c r="H3" s="273"/>
      <c r="I3" s="273"/>
      <c r="J3" s="273"/>
      <c r="K3" s="274"/>
    </row>
    <row r="4" spans="2:11" s="1" customFormat="1" ht="25.5" customHeight="1">
      <c r="B4" s="275"/>
      <c r="C4" s="276" t="s">
        <v>1021</v>
      </c>
      <c r="D4" s="276"/>
      <c r="E4" s="276"/>
      <c r="F4" s="276"/>
      <c r="G4" s="276"/>
      <c r="H4" s="276"/>
      <c r="I4" s="276"/>
      <c r="J4" s="276"/>
      <c r="K4" s="277"/>
    </row>
    <row r="5" spans="2:11" s="1" customFormat="1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spans="2:11" s="1" customFormat="1" ht="15" customHeight="1">
      <c r="B6" s="275"/>
      <c r="C6" s="279" t="s">
        <v>1022</v>
      </c>
      <c r="D6" s="279"/>
      <c r="E6" s="279"/>
      <c r="F6" s="279"/>
      <c r="G6" s="279"/>
      <c r="H6" s="279"/>
      <c r="I6" s="279"/>
      <c r="J6" s="279"/>
      <c r="K6" s="277"/>
    </row>
    <row r="7" spans="2:11" s="1" customFormat="1" ht="15" customHeight="1">
      <c r="B7" s="280"/>
      <c r="C7" s="279" t="s">
        <v>1023</v>
      </c>
      <c r="D7" s="279"/>
      <c r="E7" s="279"/>
      <c r="F7" s="279"/>
      <c r="G7" s="279"/>
      <c r="H7" s="279"/>
      <c r="I7" s="279"/>
      <c r="J7" s="279"/>
      <c r="K7" s="277"/>
    </row>
    <row r="8" spans="2:11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s="1" customFormat="1" ht="15" customHeight="1">
      <c r="B9" s="280"/>
      <c r="C9" s="279" t="s">
        <v>1024</v>
      </c>
      <c r="D9" s="279"/>
      <c r="E9" s="279"/>
      <c r="F9" s="279"/>
      <c r="G9" s="279"/>
      <c r="H9" s="279"/>
      <c r="I9" s="279"/>
      <c r="J9" s="279"/>
      <c r="K9" s="277"/>
    </row>
    <row r="10" spans="2:11" s="1" customFormat="1" ht="15" customHeight="1">
      <c r="B10" s="280"/>
      <c r="C10" s="279"/>
      <c r="D10" s="279" t="s">
        <v>1025</v>
      </c>
      <c r="E10" s="279"/>
      <c r="F10" s="279"/>
      <c r="G10" s="279"/>
      <c r="H10" s="279"/>
      <c r="I10" s="279"/>
      <c r="J10" s="279"/>
      <c r="K10" s="277"/>
    </row>
    <row r="11" spans="2:11" s="1" customFormat="1" ht="15" customHeight="1">
      <c r="B11" s="280"/>
      <c r="C11" s="281"/>
      <c r="D11" s="279" t="s">
        <v>1026</v>
      </c>
      <c r="E11" s="279"/>
      <c r="F11" s="279"/>
      <c r="G11" s="279"/>
      <c r="H11" s="279"/>
      <c r="I11" s="279"/>
      <c r="J11" s="279"/>
      <c r="K11" s="277"/>
    </row>
    <row r="12" spans="2:11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pans="2:11" s="1" customFormat="1" ht="15" customHeight="1">
      <c r="B13" s="280"/>
      <c r="C13" s="281"/>
      <c r="D13" s="282" t="s">
        <v>1027</v>
      </c>
      <c r="E13" s="279"/>
      <c r="F13" s="279"/>
      <c r="G13" s="279"/>
      <c r="H13" s="279"/>
      <c r="I13" s="279"/>
      <c r="J13" s="279"/>
      <c r="K13" s="277"/>
    </row>
    <row r="14" spans="2:11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pans="2:11" s="1" customFormat="1" ht="15" customHeight="1">
      <c r="B15" s="280"/>
      <c r="C15" s="281"/>
      <c r="D15" s="279" t="s">
        <v>1028</v>
      </c>
      <c r="E15" s="279"/>
      <c r="F15" s="279"/>
      <c r="G15" s="279"/>
      <c r="H15" s="279"/>
      <c r="I15" s="279"/>
      <c r="J15" s="279"/>
      <c r="K15" s="277"/>
    </row>
    <row r="16" spans="2:11" s="1" customFormat="1" ht="15" customHeight="1">
      <c r="B16" s="280"/>
      <c r="C16" s="281"/>
      <c r="D16" s="279" t="s">
        <v>1029</v>
      </c>
      <c r="E16" s="279"/>
      <c r="F16" s="279"/>
      <c r="G16" s="279"/>
      <c r="H16" s="279"/>
      <c r="I16" s="279"/>
      <c r="J16" s="279"/>
      <c r="K16" s="277"/>
    </row>
    <row r="17" spans="2:11" s="1" customFormat="1" ht="15" customHeight="1">
      <c r="B17" s="280"/>
      <c r="C17" s="281"/>
      <c r="D17" s="279" t="s">
        <v>1030</v>
      </c>
      <c r="E17" s="279"/>
      <c r="F17" s="279"/>
      <c r="G17" s="279"/>
      <c r="H17" s="279"/>
      <c r="I17" s="279"/>
      <c r="J17" s="279"/>
      <c r="K17" s="277"/>
    </row>
    <row r="18" spans="2:11" s="1" customFormat="1" ht="15" customHeight="1">
      <c r="B18" s="280"/>
      <c r="C18" s="281"/>
      <c r="D18" s="281"/>
      <c r="E18" s="283" t="s">
        <v>84</v>
      </c>
      <c r="F18" s="279" t="s">
        <v>1031</v>
      </c>
      <c r="G18" s="279"/>
      <c r="H18" s="279"/>
      <c r="I18" s="279"/>
      <c r="J18" s="279"/>
      <c r="K18" s="277"/>
    </row>
    <row r="19" spans="2:11" s="1" customFormat="1" ht="15" customHeight="1">
      <c r="B19" s="280"/>
      <c r="C19" s="281"/>
      <c r="D19" s="281"/>
      <c r="E19" s="283" t="s">
        <v>1032</v>
      </c>
      <c r="F19" s="279" t="s">
        <v>1033</v>
      </c>
      <c r="G19" s="279"/>
      <c r="H19" s="279"/>
      <c r="I19" s="279"/>
      <c r="J19" s="279"/>
      <c r="K19" s="277"/>
    </row>
    <row r="20" spans="2:11" s="1" customFormat="1" ht="15" customHeight="1">
      <c r="B20" s="280"/>
      <c r="C20" s="281"/>
      <c r="D20" s="281"/>
      <c r="E20" s="283" t="s">
        <v>1034</v>
      </c>
      <c r="F20" s="279" t="s">
        <v>1035</v>
      </c>
      <c r="G20" s="279"/>
      <c r="H20" s="279"/>
      <c r="I20" s="279"/>
      <c r="J20" s="279"/>
      <c r="K20" s="277"/>
    </row>
    <row r="21" spans="2:11" s="1" customFormat="1" ht="15" customHeight="1">
      <c r="B21" s="280"/>
      <c r="C21" s="281"/>
      <c r="D21" s="281"/>
      <c r="E21" s="283" t="s">
        <v>1036</v>
      </c>
      <c r="F21" s="279" t="s">
        <v>1037</v>
      </c>
      <c r="G21" s="279"/>
      <c r="H21" s="279"/>
      <c r="I21" s="279"/>
      <c r="J21" s="279"/>
      <c r="K21" s="277"/>
    </row>
    <row r="22" spans="2:11" s="1" customFormat="1" ht="15" customHeight="1">
      <c r="B22" s="280"/>
      <c r="C22" s="281"/>
      <c r="D22" s="281"/>
      <c r="E22" s="283" t="s">
        <v>1038</v>
      </c>
      <c r="F22" s="279" t="s">
        <v>1039</v>
      </c>
      <c r="G22" s="279"/>
      <c r="H22" s="279"/>
      <c r="I22" s="279"/>
      <c r="J22" s="279"/>
      <c r="K22" s="277"/>
    </row>
    <row r="23" spans="2:11" s="1" customFormat="1" ht="15" customHeight="1">
      <c r="B23" s="280"/>
      <c r="C23" s="281"/>
      <c r="D23" s="281"/>
      <c r="E23" s="283" t="s">
        <v>1040</v>
      </c>
      <c r="F23" s="279" t="s">
        <v>1041</v>
      </c>
      <c r="G23" s="279"/>
      <c r="H23" s="279"/>
      <c r="I23" s="279"/>
      <c r="J23" s="279"/>
      <c r="K23" s="277"/>
    </row>
    <row r="24" spans="2:11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pans="2:11" s="1" customFormat="1" ht="15" customHeight="1">
      <c r="B25" s="280"/>
      <c r="C25" s="279" t="s">
        <v>1042</v>
      </c>
      <c r="D25" s="279"/>
      <c r="E25" s="279"/>
      <c r="F25" s="279"/>
      <c r="G25" s="279"/>
      <c r="H25" s="279"/>
      <c r="I25" s="279"/>
      <c r="J25" s="279"/>
      <c r="K25" s="277"/>
    </row>
    <row r="26" spans="2:11" s="1" customFormat="1" ht="15" customHeight="1">
      <c r="B26" s="280"/>
      <c r="C26" s="279" t="s">
        <v>1043</v>
      </c>
      <c r="D26" s="279"/>
      <c r="E26" s="279"/>
      <c r="F26" s="279"/>
      <c r="G26" s="279"/>
      <c r="H26" s="279"/>
      <c r="I26" s="279"/>
      <c r="J26" s="279"/>
      <c r="K26" s="277"/>
    </row>
    <row r="27" spans="2:11" s="1" customFormat="1" ht="15" customHeight="1">
      <c r="B27" s="280"/>
      <c r="C27" s="279"/>
      <c r="D27" s="279" t="s">
        <v>1044</v>
      </c>
      <c r="E27" s="279"/>
      <c r="F27" s="279"/>
      <c r="G27" s="279"/>
      <c r="H27" s="279"/>
      <c r="I27" s="279"/>
      <c r="J27" s="279"/>
      <c r="K27" s="277"/>
    </row>
    <row r="28" spans="2:11" s="1" customFormat="1" ht="15" customHeight="1">
      <c r="B28" s="280"/>
      <c r="C28" s="281"/>
      <c r="D28" s="279" t="s">
        <v>1045</v>
      </c>
      <c r="E28" s="279"/>
      <c r="F28" s="279"/>
      <c r="G28" s="279"/>
      <c r="H28" s="279"/>
      <c r="I28" s="279"/>
      <c r="J28" s="279"/>
      <c r="K28" s="277"/>
    </row>
    <row r="29" spans="2:11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pans="2:11" s="1" customFormat="1" ht="15" customHeight="1">
      <c r="B30" s="280"/>
      <c r="C30" s="281"/>
      <c r="D30" s="279" t="s">
        <v>1046</v>
      </c>
      <c r="E30" s="279"/>
      <c r="F30" s="279"/>
      <c r="G30" s="279"/>
      <c r="H30" s="279"/>
      <c r="I30" s="279"/>
      <c r="J30" s="279"/>
      <c r="K30" s="277"/>
    </row>
    <row r="31" spans="2:11" s="1" customFormat="1" ht="15" customHeight="1">
      <c r="B31" s="280"/>
      <c r="C31" s="281"/>
      <c r="D31" s="279" t="s">
        <v>1047</v>
      </c>
      <c r="E31" s="279"/>
      <c r="F31" s="279"/>
      <c r="G31" s="279"/>
      <c r="H31" s="279"/>
      <c r="I31" s="279"/>
      <c r="J31" s="279"/>
      <c r="K31" s="277"/>
    </row>
    <row r="32" spans="2:11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pans="2:11" s="1" customFormat="1" ht="15" customHeight="1">
      <c r="B33" s="280"/>
      <c r="C33" s="281"/>
      <c r="D33" s="279" t="s">
        <v>1048</v>
      </c>
      <c r="E33" s="279"/>
      <c r="F33" s="279"/>
      <c r="G33" s="279"/>
      <c r="H33" s="279"/>
      <c r="I33" s="279"/>
      <c r="J33" s="279"/>
      <c r="K33" s="277"/>
    </row>
    <row r="34" spans="2:11" s="1" customFormat="1" ht="15" customHeight="1">
      <c r="B34" s="280"/>
      <c r="C34" s="281"/>
      <c r="D34" s="279" t="s">
        <v>1049</v>
      </c>
      <c r="E34" s="279"/>
      <c r="F34" s="279"/>
      <c r="G34" s="279"/>
      <c r="H34" s="279"/>
      <c r="I34" s="279"/>
      <c r="J34" s="279"/>
      <c r="K34" s="277"/>
    </row>
    <row r="35" spans="2:11" s="1" customFormat="1" ht="15" customHeight="1">
      <c r="B35" s="280"/>
      <c r="C35" s="281"/>
      <c r="D35" s="279" t="s">
        <v>1050</v>
      </c>
      <c r="E35" s="279"/>
      <c r="F35" s="279"/>
      <c r="G35" s="279"/>
      <c r="H35" s="279"/>
      <c r="I35" s="279"/>
      <c r="J35" s="279"/>
      <c r="K35" s="277"/>
    </row>
    <row r="36" spans="2:11" s="1" customFormat="1" ht="15" customHeight="1">
      <c r="B36" s="280"/>
      <c r="C36" s="281"/>
      <c r="D36" s="279"/>
      <c r="E36" s="282" t="s">
        <v>117</v>
      </c>
      <c r="F36" s="279"/>
      <c r="G36" s="279" t="s">
        <v>1051</v>
      </c>
      <c r="H36" s="279"/>
      <c r="I36" s="279"/>
      <c r="J36" s="279"/>
      <c r="K36" s="277"/>
    </row>
    <row r="37" spans="2:11" s="1" customFormat="1" ht="30.75" customHeight="1">
      <c r="B37" s="280"/>
      <c r="C37" s="281"/>
      <c r="D37" s="279"/>
      <c r="E37" s="282" t="s">
        <v>1052</v>
      </c>
      <c r="F37" s="279"/>
      <c r="G37" s="279" t="s">
        <v>1053</v>
      </c>
      <c r="H37" s="279"/>
      <c r="I37" s="279"/>
      <c r="J37" s="279"/>
      <c r="K37" s="277"/>
    </row>
    <row r="38" spans="2:11" s="1" customFormat="1" ht="15" customHeight="1">
      <c r="B38" s="280"/>
      <c r="C38" s="281"/>
      <c r="D38" s="279"/>
      <c r="E38" s="282" t="s">
        <v>61</v>
      </c>
      <c r="F38" s="279"/>
      <c r="G38" s="279" t="s">
        <v>1054</v>
      </c>
      <c r="H38" s="279"/>
      <c r="I38" s="279"/>
      <c r="J38" s="279"/>
      <c r="K38" s="277"/>
    </row>
    <row r="39" spans="2:11" s="1" customFormat="1" ht="15" customHeight="1">
      <c r="B39" s="280"/>
      <c r="C39" s="281"/>
      <c r="D39" s="279"/>
      <c r="E39" s="282" t="s">
        <v>62</v>
      </c>
      <c r="F39" s="279"/>
      <c r="G39" s="279" t="s">
        <v>1055</v>
      </c>
      <c r="H39" s="279"/>
      <c r="I39" s="279"/>
      <c r="J39" s="279"/>
      <c r="K39" s="277"/>
    </row>
    <row r="40" spans="2:11" s="1" customFormat="1" ht="15" customHeight="1">
      <c r="B40" s="280"/>
      <c r="C40" s="281"/>
      <c r="D40" s="279"/>
      <c r="E40" s="282" t="s">
        <v>118</v>
      </c>
      <c r="F40" s="279"/>
      <c r="G40" s="279" t="s">
        <v>1056</v>
      </c>
      <c r="H40" s="279"/>
      <c r="I40" s="279"/>
      <c r="J40" s="279"/>
      <c r="K40" s="277"/>
    </row>
    <row r="41" spans="2:11" s="1" customFormat="1" ht="15" customHeight="1">
      <c r="B41" s="280"/>
      <c r="C41" s="281"/>
      <c r="D41" s="279"/>
      <c r="E41" s="282" t="s">
        <v>119</v>
      </c>
      <c r="F41" s="279"/>
      <c r="G41" s="279" t="s">
        <v>1057</v>
      </c>
      <c r="H41" s="279"/>
      <c r="I41" s="279"/>
      <c r="J41" s="279"/>
      <c r="K41" s="277"/>
    </row>
    <row r="42" spans="2:11" s="1" customFormat="1" ht="15" customHeight="1">
      <c r="B42" s="280"/>
      <c r="C42" s="281"/>
      <c r="D42" s="279"/>
      <c r="E42" s="282" t="s">
        <v>1058</v>
      </c>
      <c r="F42" s="279"/>
      <c r="G42" s="279" t="s">
        <v>1059</v>
      </c>
      <c r="H42" s="279"/>
      <c r="I42" s="279"/>
      <c r="J42" s="279"/>
      <c r="K42" s="277"/>
    </row>
    <row r="43" spans="2:11" s="1" customFormat="1" ht="15" customHeight="1">
      <c r="B43" s="280"/>
      <c r="C43" s="281"/>
      <c r="D43" s="279"/>
      <c r="E43" s="282"/>
      <c r="F43" s="279"/>
      <c r="G43" s="279" t="s">
        <v>1060</v>
      </c>
      <c r="H43" s="279"/>
      <c r="I43" s="279"/>
      <c r="J43" s="279"/>
      <c r="K43" s="277"/>
    </row>
    <row r="44" spans="2:11" s="1" customFormat="1" ht="15" customHeight="1">
      <c r="B44" s="280"/>
      <c r="C44" s="281"/>
      <c r="D44" s="279"/>
      <c r="E44" s="282" t="s">
        <v>1061</v>
      </c>
      <c r="F44" s="279"/>
      <c r="G44" s="279" t="s">
        <v>1062</v>
      </c>
      <c r="H44" s="279"/>
      <c r="I44" s="279"/>
      <c r="J44" s="279"/>
      <c r="K44" s="277"/>
    </row>
    <row r="45" spans="2:11" s="1" customFormat="1" ht="15" customHeight="1">
      <c r="B45" s="280"/>
      <c r="C45" s="281"/>
      <c r="D45" s="279"/>
      <c r="E45" s="282" t="s">
        <v>121</v>
      </c>
      <c r="F45" s="279"/>
      <c r="G45" s="279" t="s">
        <v>1063</v>
      </c>
      <c r="H45" s="279"/>
      <c r="I45" s="279"/>
      <c r="J45" s="279"/>
      <c r="K45" s="277"/>
    </row>
    <row r="46" spans="2:11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pans="2:11" s="1" customFormat="1" ht="15" customHeight="1">
      <c r="B47" s="280"/>
      <c r="C47" s="281"/>
      <c r="D47" s="279" t="s">
        <v>1064</v>
      </c>
      <c r="E47" s="279"/>
      <c r="F47" s="279"/>
      <c r="G47" s="279"/>
      <c r="H47" s="279"/>
      <c r="I47" s="279"/>
      <c r="J47" s="279"/>
      <c r="K47" s="277"/>
    </row>
    <row r="48" spans="2:11" s="1" customFormat="1" ht="15" customHeight="1">
      <c r="B48" s="280"/>
      <c r="C48" s="281"/>
      <c r="D48" s="281"/>
      <c r="E48" s="279" t="s">
        <v>1065</v>
      </c>
      <c r="F48" s="279"/>
      <c r="G48" s="279"/>
      <c r="H48" s="279"/>
      <c r="I48" s="279"/>
      <c r="J48" s="279"/>
      <c r="K48" s="277"/>
    </row>
    <row r="49" spans="2:11" s="1" customFormat="1" ht="15" customHeight="1">
      <c r="B49" s="280"/>
      <c r="C49" s="281"/>
      <c r="D49" s="281"/>
      <c r="E49" s="279" t="s">
        <v>1066</v>
      </c>
      <c r="F49" s="279"/>
      <c r="G49" s="279"/>
      <c r="H49" s="279"/>
      <c r="I49" s="279"/>
      <c r="J49" s="279"/>
      <c r="K49" s="277"/>
    </row>
    <row r="50" spans="2:11" s="1" customFormat="1" ht="15" customHeight="1">
      <c r="B50" s="280"/>
      <c r="C50" s="281"/>
      <c r="D50" s="281"/>
      <c r="E50" s="279" t="s">
        <v>1067</v>
      </c>
      <c r="F50" s="279"/>
      <c r="G50" s="279"/>
      <c r="H50" s="279"/>
      <c r="I50" s="279"/>
      <c r="J50" s="279"/>
      <c r="K50" s="277"/>
    </row>
    <row r="51" spans="2:11" s="1" customFormat="1" ht="15" customHeight="1">
      <c r="B51" s="280"/>
      <c r="C51" s="281"/>
      <c r="D51" s="279" t="s">
        <v>1068</v>
      </c>
      <c r="E51" s="279"/>
      <c r="F51" s="279"/>
      <c r="G51" s="279"/>
      <c r="H51" s="279"/>
      <c r="I51" s="279"/>
      <c r="J51" s="279"/>
      <c r="K51" s="277"/>
    </row>
    <row r="52" spans="2:11" s="1" customFormat="1" ht="25.5" customHeight="1">
      <c r="B52" s="275"/>
      <c r="C52" s="276" t="s">
        <v>1069</v>
      </c>
      <c r="D52" s="276"/>
      <c r="E52" s="276"/>
      <c r="F52" s="276"/>
      <c r="G52" s="276"/>
      <c r="H52" s="276"/>
      <c r="I52" s="276"/>
      <c r="J52" s="276"/>
      <c r="K52" s="277"/>
    </row>
    <row r="53" spans="2:11" s="1" customFormat="1" ht="5.25" customHeight="1">
      <c r="B53" s="275"/>
      <c r="C53" s="278"/>
      <c r="D53" s="278"/>
      <c r="E53" s="278"/>
      <c r="F53" s="278"/>
      <c r="G53" s="278"/>
      <c r="H53" s="278"/>
      <c r="I53" s="278"/>
      <c r="J53" s="278"/>
      <c r="K53" s="277"/>
    </row>
    <row r="54" spans="2:11" s="1" customFormat="1" ht="15" customHeight="1">
      <c r="B54" s="275"/>
      <c r="C54" s="279" t="s">
        <v>1070</v>
      </c>
      <c r="D54" s="279"/>
      <c r="E54" s="279"/>
      <c r="F54" s="279"/>
      <c r="G54" s="279"/>
      <c r="H54" s="279"/>
      <c r="I54" s="279"/>
      <c r="J54" s="279"/>
      <c r="K54" s="277"/>
    </row>
    <row r="55" spans="2:11" s="1" customFormat="1" ht="15" customHeight="1">
      <c r="B55" s="275"/>
      <c r="C55" s="279" t="s">
        <v>1071</v>
      </c>
      <c r="D55" s="279"/>
      <c r="E55" s="279"/>
      <c r="F55" s="279"/>
      <c r="G55" s="279"/>
      <c r="H55" s="279"/>
      <c r="I55" s="279"/>
      <c r="J55" s="279"/>
      <c r="K55" s="277"/>
    </row>
    <row r="56" spans="2:11" s="1" customFormat="1" ht="12.75" customHeight="1">
      <c r="B56" s="275"/>
      <c r="C56" s="279"/>
      <c r="D56" s="279"/>
      <c r="E56" s="279"/>
      <c r="F56" s="279"/>
      <c r="G56" s="279"/>
      <c r="H56" s="279"/>
      <c r="I56" s="279"/>
      <c r="J56" s="279"/>
      <c r="K56" s="277"/>
    </row>
    <row r="57" spans="2:11" s="1" customFormat="1" ht="15" customHeight="1">
      <c r="B57" s="275"/>
      <c r="C57" s="279" t="s">
        <v>1072</v>
      </c>
      <c r="D57" s="279"/>
      <c r="E57" s="279"/>
      <c r="F57" s="279"/>
      <c r="G57" s="279"/>
      <c r="H57" s="279"/>
      <c r="I57" s="279"/>
      <c r="J57" s="279"/>
      <c r="K57" s="277"/>
    </row>
    <row r="58" spans="2:11" s="1" customFormat="1" ht="15" customHeight="1">
      <c r="B58" s="275"/>
      <c r="C58" s="281"/>
      <c r="D58" s="279" t="s">
        <v>1073</v>
      </c>
      <c r="E58" s="279"/>
      <c r="F58" s="279"/>
      <c r="G58" s="279"/>
      <c r="H58" s="279"/>
      <c r="I58" s="279"/>
      <c r="J58" s="279"/>
      <c r="K58" s="277"/>
    </row>
    <row r="59" spans="2:11" s="1" customFormat="1" ht="15" customHeight="1">
      <c r="B59" s="275"/>
      <c r="C59" s="281"/>
      <c r="D59" s="279" t="s">
        <v>1074</v>
      </c>
      <c r="E59" s="279"/>
      <c r="F59" s="279"/>
      <c r="G59" s="279"/>
      <c r="H59" s="279"/>
      <c r="I59" s="279"/>
      <c r="J59" s="279"/>
      <c r="K59" s="277"/>
    </row>
    <row r="60" spans="2:11" s="1" customFormat="1" ht="15" customHeight="1">
      <c r="B60" s="275"/>
      <c r="C60" s="281"/>
      <c r="D60" s="279" t="s">
        <v>1075</v>
      </c>
      <c r="E60" s="279"/>
      <c r="F60" s="279"/>
      <c r="G60" s="279"/>
      <c r="H60" s="279"/>
      <c r="I60" s="279"/>
      <c r="J60" s="279"/>
      <c r="K60" s="277"/>
    </row>
    <row r="61" spans="2:11" s="1" customFormat="1" ht="15" customHeight="1">
      <c r="B61" s="275"/>
      <c r="C61" s="281"/>
      <c r="D61" s="279" t="s">
        <v>1076</v>
      </c>
      <c r="E61" s="279"/>
      <c r="F61" s="279"/>
      <c r="G61" s="279"/>
      <c r="H61" s="279"/>
      <c r="I61" s="279"/>
      <c r="J61" s="279"/>
      <c r="K61" s="277"/>
    </row>
    <row r="62" spans="2:11" s="1" customFormat="1" ht="15" customHeight="1">
      <c r="B62" s="275"/>
      <c r="C62" s="281"/>
      <c r="D62" s="284" t="s">
        <v>1077</v>
      </c>
      <c r="E62" s="284"/>
      <c r="F62" s="284"/>
      <c r="G62" s="284"/>
      <c r="H62" s="284"/>
      <c r="I62" s="284"/>
      <c r="J62" s="284"/>
      <c r="K62" s="277"/>
    </row>
    <row r="63" spans="2:11" s="1" customFormat="1" ht="15" customHeight="1">
      <c r="B63" s="275"/>
      <c r="C63" s="281"/>
      <c r="D63" s="279" t="s">
        <v>1078</v>
      </c>
      <c r="E63" s="279"/>
      <c r="F63" s="279"/>
      <c r="G63" s="279"/>
      <c r="H63" s="279"/>
      <c r="I63" s="279"/>
      <c r="J63" s="279"/>
      <c r="K63" s="277"/>
    </row>
    <row r="64" spans="2:11" s="1" customFormat="1" ht="12.75" customHeight="1">
      <c r="B64" s="275"/>
      <c r="C64" s="281"/>
      <c r="D64" s="281"/>
      <c r="E64" s="285"/>
      <c r="F64" s="281"/>
      <c r="G64" s="281"/>
      <c r="H64" s="281"/>
      <c r="I64" s="281"/>
      <c r="J64" s="281"/>
      <c r="K64" s="277"/>
    </row>
    <row r="65" spans="2:11" s="1" customFormat="1" ht="15" customHeight="1">
      <c r="B65" s="275"/>
      <c r="C65" s="281"/>
      <c r="D65" s="279" t="s">
        <v>1079</v>
      </c>
      <c r="E65" s="279"/>
      <c r="F65" s="279"/>
      <c r="G65" s="279"/>
      <c r="H65" s="279"/>
      <c r="I65" s="279"/>
      <c r="J65" s="279"/>
      <c r="K65" s="277"/>
    </row>
    <row r="66" spans="2:11" s="1" customFormat="1" ht="15" customHeight="1">
      <c r="B66" s="275"/>
      <c r="C66" s="281"/>
      <c r="D66" s="284" t="s">
        <v>1080</v>
      </c>
      <c r="E66" s="284"/>
      <c r="F66" s="284"/>
      <c r="G66" s="284"/>
      <c r="H66" s="284"/>
      <c r="I66" s="284"/>
      <c r="J66" s="284"/>
      <c r="K66" s="277"/>
    </row>
    <row r="67" spans="2:11" s="1" customFormat="1" ht="15" customHeight="1">
      <c r="B67" s="275"/>
      <c r="C67" s="281"/>
      <c r="D67" s="279" t="s">
        <v>1081</v>
      </c>
      <c r="E67" s="279"/>
      <c r="F67" s="279"/>
      <c r="G67" s="279"/>
      <c r="H67" s="279"/>
      <c r="I67" s="279"/>
      <c r="J67" s="279"/>
      <c r="K67" s="277"/>
    </row>
    <row r="68" spans="2:11" s="1" customFormat="1" ht="15" customHeight="1">
      <c r="B68" s="275"/>
      <c r="C68" s="281"/>
      <c r="D68" s="279" t="s">
        <v>1082</v>
      </c>
      <c r="E68" s="279"/>
      <c r="F68" s="279"/>
      <c r="G68" s="279"/>
      <c r="H68" s="279"/>
      <c r="I68" s="279"/>
      <c r="J68" s="279"/>
      <c r="K68" s="277"/>
    </row>
    <row r="69" spans="2:11" s="1" customFormat="1" ht="15" customHeight="1">
      <c r="B69" s="275"/>
      <c r="C69" s="281"/>
      <c r="D69" s="279" t="s">
        <v>1083</v>
      </c>
      <c r="E69" s="279"/>
      <c r="F69" s="279"/>
      <c r="G69" s="279"/>
      <c r="H69" s="279"/>
      <c r="I69" s="279"/>
      <c r="J69" s="279"/>
      <c r="K69" s="277"/>
    </row>
    <row r="70" spans="2:11" s="1" customFormat="1" ht="15" customHeight="1">
      <c r="B70" s="275"/>
      <c r="C70" s="281"/>
      <c r="D70" s="279" t="s">
        <v>1084</v>
      </c>
      <c r="E70" s="279"/>
      <c r="F70" s="279"/>
      <c r="G70" s="279"/>
      <c r="H70" s="279"/>
      <c r="I70" s="279"/>
      <c r="J70" s="279"/>
      <c r="K70" s="277"/>
    </row>
    <row r="71" spans="2:11" s="1" customFormat="1" ht="12.75" customHeight="1">
      <c r="B71" s="286"/>
      <c r="C71" s="287"/>
      <c r="D71" s="287"/>
      <c r="E71" s="287"/>
      <c r="F71" s="287"/>
      <c r="G71" s="287"/>
      <c r="H71" s="287"/>
      <c r="I71" s="287"/>
      <c r="J71" s="287"/>
      <c r="K71" s="288"/>
    </row>
    <row r="72" spans="2:11" s="1" customFormat="1" ht="18.75" customHeight="1">
      <c r="B72" s="289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s="1" customFormat="1" ht="18.75" customHeight="1">
      <c r="B73" s="290"/>
      <c r="C73" s="290"/>
      <c r="D73" s="290"/>
      <c r="E73" s="290"/>
      <c r="F73" s="290"/>
      <c r="G73" s="290"/>
      <c r="H73" s="290"/>
      <c r="I73" s="290"/>
      <c r="J73" s="290"/>
      <c r="K73" s="290"/>
    </row>
    <row r="74" spans="2:11" s="1" customFormat="1" ht="7.5" customHeight="1">
      <c r="B74" s="291"/>
      <c r="C74" s="292"/>
      <c r="D74" s="292"/>
      <c r="E74" s="292"/>
      <c r="F74" s="292"/>
      <c r="G74" s="292"/>
      <c r="H74" s="292"/>
      <c r="I74" s="292"/>
      <c r="J74" s="292"/>
      <c r="K74" s="293"/>
    </row>
    <row r="75" spans="2:11" s="1" customFormat="1" ht="45" customHeight="1">
      <c r="B75" s="294"/>
      <c r="C75" s="295" t="s">
        <v>1085</v>
      </c>
      <c r="D75" s="295"/>
      <c r="E75" s="295"/>
      <c r="F75" s="295"/>
      <c r="G75" s="295"/>
      <c r="H75" s="295"/>
      <c r="I75" s="295"/>
      <c r="J75" s="295"/>
      <c r="K75" s="296"/>
    </row>
    <row r="76" spans="2:11" s="1" customFormat="1" ht="17.25" customHeight="1">
      <c r="B76" s="294"/>
      <c r="C76" s="297" t="s">
        <v>1086</v>
      </c>
      <c r="D76" s="297"/>
      <c r="E76" s="297"/>
      <c r="F76" s="297" t="s">
        <v>1087</v>
      </c>
      <c r="G76" s="298"/>
      <c r="H76" s="297" t="s">
        <v>62</v>
      </c>
      <c r="I76" s="297" t="s">
        <v>65</v>
      </c>
      <c r="J76" s="297" t="s">
        <v>1088</v>
      </c>
      <c r="K76" s="296"/>
    </row>
    <row r="77" spans="2:11" s="1" customFormat="1" ht="17.25" customHeight="1">
      <c r="B77" s="294"/>
      <c r="C77" s="299" t="s">
        <v>1089</v>
      </c>
      <c r="D77" s="299"/>
      <c r="E77" s="299"/>
      <c r="F77" s="300" t="s">
        <v>1090</v>
      </c>
      <c r="G77" s="301"/>
      <c r="H77" s="299"/>
      <c r="I77" s="299"/>
      <c r="J77" s="299" t="s">
        <v>1091</v>
      </c>
      <c r="K77" s="296"/>
    </row>
    <row r="78" spans="2:11" s="1" customFormat="1" ht="5.25" customHeight="1">
      <c r="B78" s="294"/>
      <c r="C78" s="302"/>
      <c r="D78" s="302"/>
      <c r="E78" s="302"/>
      <c r="F78" s="302"/>
      <c r="G78" s="303"/>
      <c r="H78" s="302"/>
      <c r="I78" s="302"/>
      <c r="J78" s="302"/>
      <c r="K78" s="296"/>
    </row>
    <row r="79" spans="2:11" s="1" customFormat="1" ht="15" customHeight="1">
      <c r="B79" s="294"/>
      <c r="C79" s="282" t="s">
        <v>61</v>
      </c>
      <c r="D79" s="304"/>
      <c r="E79" s="304"/>
      <c r="F79" s="305" t="s">
        <v>1092</v>
      </c>
      <c r="G79" s="306"/>
      <c r="H79" s="282" t="s">
        <v>1093</v>
      </c>
      <c r="I79" s="282" t="s">
        <v>1094</v>
      </c>
      <c r="J79" s="282">
        <v>20</v>
      </c>
      <c r="K79" s="296"/>
    </row>
    <row r="80" spans="2:11" s="1" customFormat="1" ht="15" customHeight="1">
      <c r="B80" s="294"/>
      <c r="C80" s="282" t="s">
        <v>1095</v>
      </c>
      <c r="D80" s="282"/>
      <c r="E80" s="282"/>
      <c r="F80" s="305" t="s">
        <v>1092</v>
      </c>
      <c r="G80" s="306"/>
      <c r="H80" s="282" t="s">
        <v>1096</v>
      </c>
      <c r="I80" s="282" t="s">
        <v>1094</v>
      </c>
      <c r="J80" s="282">
        <v>120</v>
      </c>
      <c r="K80" s="296"/>
    </row>
    <row r="81" spans="2:11" s="1" customFormat="1" ht="15" customHeight="1">
      <c r="B81" s="307"/>
      <c r="C81" s="282" t="s">
        <v>1097</v>
      </c>
      <c r="D81" s="282"/>
      <c r="E81" s="282"/>
      <c r="F81" s="305" t="s">
        <v>1098</v>
      </c>
      <c r="G81" s="306"/>
      <c r="H81" s="282" t="s">
        <v>1099</v>
      </c>
      <c r="I81" s="282" t="s">
        <v>1094</v>
      </c>
      <c r="J81" s="282">
        <v>50</v>
      </c>
      <c r="K81" s="296"/>
    </row>
    <row r="82" spans="2:11" s="1" customFormat="1" ht="15" customHeight="1">
      <c r="B82" s="307"/>
      <c r="C82" s="282" t="s">
        <v>1100</v>
      </c>
      <c r="D82" s="282"/>
      <c r="E82" s="282"/>
      <c r="F82" s="305" t="s">
        <v>1092</v>
      </c>
      <c r="G82" s="306"/>
      <c r="H82" s="282" t="s">
        <v>1101</v>
      </c>
      <c r="I82" s="282" t="s">
        <v>1102</v>
      </c>
      <c r="J82" s="282"/>
      <c r="K82" s="296"/>
    </row>
    <row r="83" spans="2:11" s="1" customFormat="1" ht="15" customHeight="1">
      <c r="B83" s="307"/>
      <c r="C83" s="308" t="s">
        <v>1103</v>
      </c>
      <c r="D83" s="308"/>
      <c r="E83" s="308"/>
      <c r="F83" s="309" t="s">
        <v>1098</v>
      </c>
      <c r="G83" s="308"/>
      <c r="H83" s="308" t="s">
        <v>1104</v>
      </c>
      <c r="I83" s="308" t="s">
        <v>1094</v>
      </c>
      <c r="J83" s="308">
        <v>15</v>
      </c>
      <c r="K83" s="296"/>
    </row>
    <row r="84" spans="2:11" s="1" customFormat="1" ht="15" customHeight="1">
      <c r="B84" s="307"/>
      <c r="C84" s="308" t="s">
        <v>1105</v>
      </c>
      <c r="D84" s="308"/>
      <c r="E84" s="308"/>
      <c r="F84" s="309" t="s">
        <v>1098</v>
      </c>
      <c r="G84" s="308"/>
      <c r="H84" s="308" t="s">
        <v>1106</v>
      </c>
      <c r="I84" s="308" t="s">
        <v>1094</v>
      </c>
      <c r="J84" s="308">
        <v>15</v>
      </c>
      <c r="K84" s="296"/>
    </row>
    <row r="85" spans="2:11" s="1" customFormat="1" ht="15" customHeight="1">
      <c r="B85" s="307"/>
      <c r="C85" s="308" t="s">
        <v>1107</v>
      </c>
      <c r="D85" s="308"/>
      <c r="E85" s="308"/>
      <c r="F85" s="309" t="s">
        <v>1098</v>
      </c>
      <c r="G85" s="308"/>
      <c r="H85" s="308" t="s">
        <v>1108</v>
      </c>
      <c r="I85" s="308" t="s">
        <v>1094</v>
      </c>
      <c r="J85" s="308">
        <v>20</v>
      </c>
      <c r="K85" s="296"/>
    </row>
    <row r="86" spans="2:11" s="1" customFormat="1" ht="15" customHeight="1">
      <c r="B86" s="307"/>
      <c r="C86" s="308" t="s">
        <v>1109</v>
      </c>
      <c r="D86" s="308"/>
      <c r="E86" s="308"/>
      <c r="F86" s="309" t="s">
        <v>1098</v>
      </c>
      <c r="G86" s="308"/>
      <c r="H86" s="308" t="s">
        <v>1110</v>
      </c>
      <c r="I86" s="308" t="s">
        <v>1094</v>
      </c>
      <c r="J86" s="308">
        <v>20</v>
      </c>
      <c r="K86" s="296"/>
    </row>
    <row r="87" spans="2:11" s="1" customFormat="1" ht="15" customHeight="1">
      <c r="B87" s="307"/>
      <c r="C87" s="282" t="s">
        <v>1111</v>
      </c>
      <c r="D87" s="282"/>
      <c r="E87" s="282"/>
      <c r="F87" s="305" t="s">
        <v>1098</v>
      </c>
      <c r="G87" s="306"/>
      <c r="H87" s="282" t="s">
        <v>1112</v>
      </c>
      <c r="I87" s="282" t="s">
        <v>1094</v>
      </c>
      <c r="J87" s="282">
        <v>50</v>
      </c>
      <c r="K87" s="296"/>
    </row>
    <row r="88" spans="2:11" s="1" customFormat="1" ht="15" customHeight="1">
      <c r="B88" s="307"/>
      <c r="C88" s="282" t="s">
        <v>1113</v>
      </c>
      <c r="D88" s="282"/>
      <c r="E88" s="282"/>
      <c r="F88" s="305" t="s">
        <v>1098</v>
      </c>
      <c r="G88" s="306"/>
      <c r="H88" s="282" t="s">
        <v>1114</v>
      </c>
      <c r="I88" s="282" t="s">
        <v>1094</v>
      </c>
      <c r="J88" s="282">
        <v>20</v>
      </c>
      <c r="K88" s="296"/>
    </row>
    <row r="89" spans="2:11" s="1" customFormat="1" ht="15" customHeight="1">
      <c r="B89" s="307"/>
      <c r="C89" s="282" t="s">
        <v>1115</v>
      </c>
      <c r="D89" s="282"/>
      <c r="E89" s="282"/>
      <c r="F89" s="305" t="s">
        <v>1098</v>
      </c>
      <c r="G89" s="306"/>
      <c r="H89" s="282" t="s">
        <v>1116</v>
      </c>
      <c r="I89" s="282" t="s">
        <v>1094</v>
      </c>
      <c r="J89" s="282">
        <v>20</v>
      </c>
      <c r="K89" s="296"/>
    </row>
    <row r="90" spans="2:11" s="1" customFormat="1" ht="15" customHeight="1">
      <c r="B90" s="307"/>
      <c r="C90" s="282" t="s">
        <v>1117</v>
      </c>
      <c r="D90" s="282"/>
      <c r="E90" s="282"/>
      <c r="F90" s="305" t="s">
        <v>1098</v>
      </c>
      <c r="G90" s="306"/>
      <c r="H90" s="282" t="s">
        <v>1118</v>
      </c>
      <c r="I90" s="282" t="s">
        <v>1094</v>
      </c>
      <c r="J90" s="282">
        <v>50</v>
      </c>
      <c r="K90" s="296"/>
    </row>
    <row r="91" spans="2:11" s="1" customFormat="1" ht="15" customHeight="1">
      <c r="B91" s="307"/>
      <c r="C91" s="282" t="s">
        <v>1119</v>
      </c>
      <c r="D91" s="282"/>
      <c r="E91" s="282"/>
      <c r="F91" s="305" t="s">
        <v>1098</v>
      </c>
      <c r="G91" s="306"/>
      <c r="H91" s="282" t="s">
        <v>1119</v>
      </c>
      <c r="I91" s="282" t="s">
        <v>1094</v>
      </c>
      <c r="J91" s="282">
        <v>50</v>
      </c>
      <c r="K91" s="296"/>
    </row>
    <row r="92" spans="2:11" s="1" customFormat="1" ht="15" customHeight="1">
      <c r="B92" s="307"/>
      <c r="C92" s="282" t="s">
        <v>1120</v>
      </c>
      <c r="D92" s="282"/>
      <c r="E92" s="282"/>
      <c r="F92" s="305" t="s">
        <v>1098</v>
      </c>
      <c r="G92" s="306"/>
      <c r="H92" s="282" t="s">
        <v>1121</v>
      </c>
      <c r="I92" s="282" t="s">
        <v>1094</v>
      </c>
      <c r="J92" s="282">
        <v>255</v>
      </c>
      <c r="K92" s="296"/>
    </row>
    <row r="93" spans="2:11" s="1" customFormat="1" ht="15" customHeight="1">
      <c r="B93" s="307"/>
      <c r="C93" s="282" t="s">
        <v>1122</v>
      </c>
      <c r="D93" s="282"/>
      <c r="E93" s="282"/>
      <c r="F93" s="305" t="s">
        <v>1092</v>
      </c>
      <c r="G93" s="306"/>
      <c r="H93" s="282" t="s">
        <v>1123</v>
      </c>
      <c r="I93" s="282" t="s">
        <v>1124</v>
      </c>
      <c r="J93" s="282"/>
      <c r="K93" s="296"/>
    </row>
    <row r="94" spans="2:11" s="1" customFormat="1" ht="15" customHeight="1">
      <c r="B94" s="307"/>
      <c r="C94" s="282" t="s">
        <v>1125</v>
      </c>
      <c r="D94" s="282"/>
      <c r="E94" s="282"/>
      <c r="F94" s="305" t="s">
        <v>1092</v>
      </c>
      <c r="G94" s="306"/>
      <c r="H94" s="282" t="s">
        <v>1126</v>
      </c>
      <c r="I94" s="282" t="s">
        <v>1127</v>
      </c>
      <c r="J94" s="282"/>
      <c r="K94" s="296"/>
    </row>
    <row r="95" spans="2:11" s="1" customFormat="1" ht="15" customHeight="1">
      <c r="B95" s="307"/>
      <c r="C95" s="282" t="s">
        <v>1128</v>
      </c>
      <c r="D95" s="282"/>
      <c r="E95" s="282"/>
      <c r="F95" s="305" t="s">
        <v>1092</v>
      </c>
      <c r="G95" s="306"/>
      <c r="H95" s="282" t="s">
        <v>1128</v>
      </c>
      <c r="I95" s="282" t="s">
        <v>1127</v>
      </c>
      <c r="J95" s="282"/>
      <c r="K95" s="296"/>
    </row>
    <row r="96" spans="2:11" s="1" customFormat="1" ht="15" customHeight="1">
      <c r="B96" s="307"/>
      <c r="C96" s="282" t="s">
        <v>46</v>
      </c>
      <c r="D96" s="282"/>
      <c r="E96" s="282"/>
      <c r="F96" s="305" t="s">
        <v>1092</v>
      </c>
      <c r="G96" s="306"/>
      <c r="H96" s="282" t="s">
        <v>1129</v>
      </c>
      <c r="I96" s="282" t="s">
        <v>1127</v>
      </c>
      <c r="J96" s="282"/>
      <c r="K96" s="296"/>
    </row>
    <row r="97" spans="2:11" s="1" customFormat="1" ht="15" customHeight="1">
      <c r="B97" s="307"/>
      <c r="C97" s="282" t="s">
        <v>56</v>
      </c>
      <c r="D97" s="282"/>
      <c r="E97" s="282"/>
      <c r="F97" s="305" t="s">
        <v>1092</v>
      </c>
      <c r="G97" s="306"/>
      <c r="H97" s="282" t="s">
        <v>1130</v>
      </c>
      <c r="I97" s="282" t="s">
        <v>1127</v>
      </c>
      <c r="J97" s="282"/>
      <c r="K97" s="296"/>
    </row>
    <row r="98" spans="2:11" s="1" customFormat="1" ht="15" customHeight="1">
      <c r="B98" s="310"/>
      <c r="C98" s="311"/>
      <c r="D98" s="311"/>
      <c r="E98" s="311"/>
      <c r="F98" s="311"/>
      <c r="G98" s="311"/>
      <c r="H98" s="311"/>
      <c r="I98" s="311"/>
      <c r="J98" s="311"/>
      <c r="K98" s="312"/>
    </row>
    <row r="99" spans="2:11" s="1" customFormat="1" ht="18.75" customHeight="1">
      <c r="B99" s="313"/>
      <c r="C99" s="314"/>
      <c r="D99" s="314"/>
      <c r="E99" s="314"/>
      <c r="F99" s="314"/>
      <c r="G99" s="314"/>
      <c r="H99" s="314"/>
      <c r="I99" s="314"/>
      <c r="J99" s="314"/>
      <c r="K99" s="313"/>
    </row>
    <row r="100" spans="2:11" s="1" customFormat="1" ht="18.75" customHeight="1"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</row>
    <row r="101" spans="2:11" s="1" customFormat="1" ht="7.5" customHeight="1">
      <c r="B101" s="291"/>
      <c r="C101" s="292"/>
      <c r="D101" s="292"/>
      <c r="E101" s="292"/>
      <c r="F101" s="292"/>
      <c r="G101" s="292"/>
      <c r="H101" s="292"/>
      <c r="I101" s="292"/>
      <c r="J101" s="292"/>
      <c r="K101" s="293"/>
    </row>
    <row r="102" spans="2:11" s="1" customFormat="1" ht="45" customHeight="1">
      <c r="B102" s="294"/>
      <c r="C102" s="295" t="s">
        <v>1131</v>
      </c>
      <c r="D102" s="295"/>
      <c r="E102" s="295"/>
      <c r="F102" s="295"/>
      <c r="G102" s="295"/>
      <c r="H102" s="295"/>
      <c r="I102" s="295"/>
      <c r="J102" s="295"/>
      <c r="K102" s="296"/>
    </row>
    <row r="103" spans="2:11" s="1" customFormat="1" ht="17.25" customHeight="1">
      <c r="B103" s="294"/>
      <c r="C103" s="297" t="s">
        <v>1086</v>
      </c>
      <c r="D103" s="297"/>
      <c r="E103" s="297"/>
      <c r="F103" s="297" t="s">
        <v>1087</v>
      </c>
      <c r="G103" s="298"/>
      <c r="H103" s="297" t="s">
        <v>62</v>
      </c>
      <c r="I103" s="297" t="s">
        <v>65</v>
      </c>
      <c r="J103" s="297" t="s">
        <v>1088</v>
      </c>
      <c r="K103" s="296"/>
    </row>
    <row r="104" spans="2:11" s="1" customFormat="1" ht="17.25" customHeight="1">
      <c r="B104" s="294"/>
      <c r="C104" s="299" t="s">
        <v>1089</v>
      </c>
      <c r="D104" s="299"/>
      <c r="E104" s="299"/>
      <c r="F104" s="300" t="s">
        <v>1090</v>
      </c>
      <c r="G104" s="301"/>
      <c r="H104" s="299"/>
      <c r="I104" s="299"/>
      <c r="J104" s="299" t="s">
        <v>1091</v>
      </c>
      <c r="K104" s="296"/>
    </row>
    <row r="105" spans="2:11" s="1" customFormat="1" ht="5.25" customHeight="1">
      <c r="B105" s="294"/>
      <c r="C105" s="297"/>
      <c r="D105" s="297"/>
      <c r="E105" s="297"/>
      <c r="F105" s="297"/>
      <c r="G105" s="315"/>
      <c r="H105" s="297"/>
      <c r="I105" s="297"/>
      <c r="J105" s="297"/>
      <c r="K105" s="296"/>
    </row>
    <row r="106" spans="2:11" s="1" customFormat="1" ht="15" customHeight="1">
      <c r="B106" s="294"/>
      <c r="C106" s="282" t="s">
        <v>61</v>
      </c>
      <c r="D106" s="304"/>
      <c r="E106" s="304"/>
      <c r="F106" s="305" t="s">
        <v>1092</v>
      </c>
      <c r="G106" s="282"/>
      <c r="H106" s="282" t="s">
        <v>1132</v>
      </c>
      <c r="I106" s="282" t="s">
        <v>1094</v>
      </c>
      <c r="J106" s="282">
        <v>20</v>
      </c>
      <c r="K106" s="296"/>
    </row>
    <row r="107" spans="2:11" s="1" customFormat="1" ht="15" customHeight="1">
      <c r="B107" s="294"/>
      <c r="C107" s="282" t="s">
        <v>1095</v>
      </c>
      <c r="D107" s="282"/>
      <c r="E107" s="282"/>
      <c r="F107" s="305" t="s">
        <v>1092</v>
      </c>
      <c r="G107" s="282"/>
      <c r="H107" s="282" t="s">
        <v>1132</v>
      </c>
      <c r="I107" s="282" t="s">
        <v>1094</v>
      </c>
      <c r="J107" s="282">
        <v>120</v>
      </c>
      <c r="K107" s="296"/>
    </row>
    <row r="108" spans="2:11" s="1" customFormat="1" ht="15" customHeight="1">
      <c r="B108" s="307"/>
      <c r="C108" s="282" t="s">
        <v>1097</v>
      </c>
      <c r="D108" s="282"/>
      <c r="E108" s="282"/>
      <c r="F108" s="305" t="s">
        <v>1098</v>
      </c>
      <c r="G108" s="282"/>
      <c r="H108" s="282" t="s">
        <v>1132</v>
      </c>
      <c r="I108" s="282" t="s">
        <v>1094</v>
      </c>
      <c r="J108" s="282">
        <v>50</v>
      </c>
      <c r="K108" s="296"/>
    </row>
    <row r="109" spans="2:11" s="1" customFormat="1" ht="15" customHeight="1">
      <c r="B109" s="307"/>
      <c r="C109" s="282" t="s">
        <v>1100</v>
      </c>
      <c r="D109" s="282"/>
      <c r="E109" s="282"/>
      <c r="F109" s="305" t="s">
        <v>1092</v>
      </c>
      <c r="G109" s="282"/>
      <c r="H109" s="282" t="s">
        <v>1132</v>
      </c>
      <c r="I109" s="282" t="s">
        <v>1102</v>
      </c>
      <c r="J109" s="282"/>
      <c r="K109" s="296"/>
    </row>
    <row r="110" spans="2:11" s="1" customFormat="1" ht="15" customHeight="1">
      <c r="B110" s="307"/>
      <c r="C110" s="282" t="s">
        <v>1111</v>
      </c>
      <c r="D110" s="282"/>
      <c r="E110" s="282"/>
      <c r="F110" s="305" t="s">
        <v>1098</v>
      </c>
      <c r="G110" s="282"/>
      <c r="H110" s="282" t="s">
        <v>1132</v>
      </c>
      <c r="I110" s="282" t="s">
        <v>1094</v>
      </c>
      <c r="J110" s="282">
        <v>50</v>
      </c>
      <c r="K110" s="296"/>
    </row>
    <row r="111" spans="2:11" s="1" customFormat="1" ht="15" customHeight="1">
      <c r="B111" s="307"/>
      <c r="C111" s="282" t="s">
        <v>1119</v>
      </c>
      <c r="D111" s="282"/>
      <c r="E111" s="282"/>
      <c r="F111" s="305" t="s">
        <v>1098</v>
      </c>
      <c r="G111" s="282"/>
      <c r="H111" s="282" t="s">
        <v>1132</v>
      </c>
      <c r="I111" s="282" t="s">
        <v>1094</v>
      </c>
      <c r="J111" s="282">
        <v>50</v>
      </c>
      <c r="K111" s="296"/>
    </row>
    <row r="112" spans="2:11" s="1" customFormat="1" ht="15" customHeight="1">
      <c r="B112" s="307"/>
      <c r="C112" s="282" t="s">
        <v>1117</v>
      </c>
      <c r="D112" s="282"/>
      <c r="E112" s="282"/>
      <c r="F112" s="305" t="s">
        <v>1098</v>
      </c>
      <c r="G112" s="282"/>
      <c r="H112" s="282" t="s">
        <v>1132</v>
      </c>
      <c r="I112" s="282" t="s">
        <v>1094</v>
      </c>
      <c r="J112" s="282">
        <v>50</v>
      </c>
      <c r="K112" s="296"/>
    </row>
    <row r="113" spans="2:11" s="1" customFormat="1" ht="15" customHeight="1">
      <c r="B113" s="307"/>
      <c r="C113" s="282" t="s">
        <v>61</v>
      </c>
      <c r="D113" s="282"/>
      <c r="E113" s="282"/>
      <c r="F113" s="305" t="s">
        <v>1092</v>
      </c>
      <c r="G113" s="282"/>
      <c r="H113" s="282" t="s">
        <v>1133</v>
      </c>
      <c r="I113" s="282" t="s">
        <v>1094</v>
      </c>
      <c r="J113" s="282">
        <v>20</v>
      </c>
      <c r="K113" s="296"/>
    </row>
    <row r="114" spans="2:11" s="1" customFormat="1" ht="15" customHeight="1">
      <c r="B114" s="307"/>
      <c r="C114" s="282" t="s">
        <v>1134</v>
      </c>
      <c r="D114" s="282"/>
      <c r="E114" s="282"/>
      <c r="F114" s="305" t="s">
        <v>1092</v>
      </c>
      <c r="G114" s="282"/>
      <c r="H114" s="282" t="s">
        <v>1135</v>
      </c>
      <c r="I114" s="282" t="s">
        <v>1094</v>
      </c>
      <c r="J114" s="282">
        <v>120</v>
      </c>
      <c r="K114" s="296"/>
    </row>
    <row r="115" spans="2:11" s="1" customFormat="1" ht="15" customHeight="1">
      <c r="B115" s="307"/>
      <c r="C115" s="282" t="s">
        <v>46</v>
      </c>
      <c r="D115" s="282"/>
      <c r="E115" s="282"/>
      <c r="F115" s="305" t="s">
        <v>1092</v>
      </c>
      <c r="G115" s="282"/>
      <c r="H115" s="282" t="s">
        <v>1136</v>
      </c>
      <c r="I115" s="282" t="s">
        <v>1127</v>
      </c>
      <c r="J115" s="282"/>
      <c r="K115" s="296"/>
    </row>
    <row r="116" spans="2:11" s="1" customFormat="1" ht="15" customHeight="1">
      <c r="B116" s="307"/>
      <c r="C116" s="282" t="s">
        <v>56</v>
      </c>
      <c r="D116" s="282"/>
      <c r="E116" s="282"/>
      <c r="F116" s="305" t="s">
        <v>1092</v>
      </c>
      <c r="G116" s="282"/>
      <c r="H116" s="282" t="s">
        <v>1137</v>
      </c>
      <c r="I116" s="282" t="s">
        <v>1127</v>
      </c>
      <c r="J116" s="282"/>
      <c r="K116" s="296"/>
    </row>
    <row r="117" spans="2:11" s="1" customFormat="1" ht="15" customHeight="1">
      <c r="B117" s="307"/>
      <c r="C117" s="282" t="s">
        <v>65</v>
      </c>
      <c r="D117" s="282"/>
      <c r="E117" s="282"/>
      <c r="F117" s="305" t="s">
        <v>1092</v>
      </c>
      <c r="G117" s="282"/>
      <c r="H117" s="282" t="s">
        <v>1138</v>
      </c>
      <c r="I117" s="282" t="s">
        <v>1139</v>
      </c>
      <c r="J117" s="282"/>
      <c r="K117" s="296"/>
    </row>
    <row r="118" spans="2:11" s="1" customFormat="1" ht="15" customHeight="1">
      <c r="B118" s="310"/>
      <c r="C118" s="316"/>
      <c r="D118" s="316"/>
      <c r="E118" s="316"/>
      <c r="F118" s="316"/>
      <c r="G118" s="316"/>
      <c r="H118" s="316"/>
      <c r="I118" s="316"/>
      <c r="J118" s="316"/>
      <c r="K118" s="312"/>
    </row>
    <row r="119" spans="2:11" s="1" customFormat="1" ht="18.75" customHeight="1">
      <c r="B119" s="317"/>
      <c r="C119" s="318"/>
      <c r="D119" s="318"/>
      <c r="E119" s="318"/>
      <c r="F119" s="319"/>
      <c r="G119" s="318"/>
      <c r="H119" s="318"/>
      <c r="I119" s="318"/>
      <c r="J119" s="318"/>
      <c r="K119" s="317"/>
    </row>
    <row r="120" spans="2:11" s="1" customFormat="1" ht="18.75" customHeight="1"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</row>
    <row r="121" spans="2:11" s="1" customFormat="1" ht="7.5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2"/>
    </row>
    <row r="122" spans="2:11" s="1" customFormat="1" ht="45" customHeight="1">
      <c r="B122" s="323"/>
      <c r="C122" s="273" t="s">
        <v>1140</v>
      </c>
      <c r="D122" s="273"/>
      <c r="E122" s="273"/>
      <c r="F122" s="273"/>
      <c r="G122" s="273"/>
      <c r="H122" s="273"/>
      <c r="I122" s="273"/>
      <c r="J122" s="273"/>
      <c r="K122" s="324"/>
    </row>
    <row r="123" spans="2:11" s="1" customFormat="1" ht="17.25" customHeight="1">
      <c r="B123" s="325"/>
      <c r="C123" s="297" t="s">
        <v>1086</v>
      </c>
      <c r="D123" s="297"/>
      <c r="E123" s="297"/>
      <c r="F123" s="297" t="s">
        <v>1087</v>
      </c>
      <c r="G123" s="298"/>
      <c r="H123" s="297" t="s">
        <v>62</v>
      </c>
      <c r="I123" s="297" t="s">
        <v>65</v>
      </c>
      <c r="J123" s="297" t="s">
        <v>1088</v>
      </c>
      <c r="K123" s="326"/>
    </row>
    <row r="124" spans="2:11" s="1" customFormat="1" ht="17.25" customHeight="1">
      <c r="B124" s="325"/>
      <c r="C124" s="299" t="s">
        <v>1089</v>
      </c>
      <c r="D124" s="299"/>
      <c r="E124" s="299"/>
      <c r="F124" s="300" t="s">
        <v>1090</v>
      </c>
      <c r="G124" s="301"/>
      <c r="H124" s="299"/>
      <c r="I124" s="299"/>
      <c r="J124" s="299" t="s">
        <v>1091</v>
      </c>
      <c r="K124" s="326"/>
    </row>
    <row r="125" spans="2:11" s="1" customFormat="1" ht="5.25" customHeight="1">
      <c r="B125" s="327"/>
      <c r="C125" s="302"/>
      <c r="D125" s="302"/>
      <c r="E125" s="302"/>
      <c r="F125" s="302"/>
      <c r="G125" s="328"/>
      <c r="H125" s="302"/>
      <c r="I125" s="302"/>
      <c r="J125" s="302"/>
      <c r="K125" s="329"/>
    </row>
    <row r="126" spans="2:11" s="1" customFormat="1" ht="15" customHeight="1">
      <c r="B126" s="327"/>
      <c r="C126" s="282" t="s">
        <v>1095</v>
      </c>
      <c r="D126" s="304"/>
      <c r="E126" s="304"/>
      <c r="F126" s="305" t="s">
        <v>1092</v>
      </c>
      <c r="G126" s="282"/>
      <c r="H126" s="282" t="s">
        <v>1132</v>
      </c>
      <c r="I126" s="282" t="s">
        <v>1094</v>
      </c>
      <c r="J126" s="282">
        <v>120</v>
      </c>
      <c r="K126" s="330"/>
    </row>
    <row r="127" spans="2:11" s="1" customFormat="1" ht="15" customHeight="1">
      <c r="B127" s="327"/>
      <c r="C127" s="282" t="s">
        <v>1141</v>
      </c>
      <c r="D127" s="282"/>
      <c r="E127" s="282"/>
      <c r="F127" s="305" t="s">
        <v>1092</v>
      </c>
      <c r="G127" s="282"/>
      <c r="H127" s="282" t="s">
        <v>1142</v>
      </c>
      <c r="I127" s="282" t="s">
        <v>1094</v>
      </c>
      <c r="J127" s="282" t="s">
        <v>1143</v>
      </c>
      <c r="K127" s="330"/>
    </row>
    <row r="128" spans="2:11" s="1" customFormat="1" ht="15" customHeight="1">
      <c r="B128" s="327"/>
      <c r="C128" s="282" t="s">
        <v>1040</v>
      </c>
      <c r="D128" s="282"/>
      <c r="E128" s="282"/>
      <c r="F128" s="305" t="s">
        <v>1092</v>
      </c>
      <c r="G128" s="282"/>
      <c r="H128" s="282" t="s">
        <v>1144</v>
      </c>
      <c r="I128" s="282" t="s">
        <v>1094</v>
      </c>
      <c r="J128" s="282" t="s">
        <v>1143</v>
      </c>
      <c r="K128" s="330"/>
    </row>
    <row r="129" spans="2:11" s="1" customFormat="1" ht="15" customHeight="1">
      <c r="B129" s="327"/>
      <c r="C129" s="282" t="s">
        <v>1103</v>
      </c>
      <c r="D129" s="282"/>
      <c r="E129" s="282"/>
      <c r="F129" s="305" t="s">
        <v>1098</v>
      </c>
      <c r="G129" s="282"/>
      <c r="H129" s="282" t="s">
        <v>1104</v>
      </c>
      <c r="I129" s="282" t="s">
        <v>1094</v>
      </c>
      <c r="J129" s="282">
        <v>15</v>
      </c>
      <c r="K129" s="330"/>
    </row>
    <row r="130" spans="2:11" s="1" customFormat="1" ht="15" customHeight="1">
      <c r="B130" s="327"/>
      <c r="C130" s="308" t="s">
        <v>1105</v>
      </c>
      <c r="D130" s="308"/>
      <c r="E130" s="308"/>
      <c r="F130" s="309" t="s">
        <v>1098</v>
      </c>
      <c r="G130" s="308"/>
      <c r="H130" s="308" t="s">
        <v>1106</v>
      </c>
      <c r="I130" s="308" t="s">
        <v>1094</v>
      </c>
      <c r="J130" s="308">
        <v>15</v>
      </c>
      <c r="K130" s="330"/>
    </row>
    <row r="131" spans="2:11" s="1" customFormat="1" ht="15" customHeight="1">
      <c r="B131" s="327"/>
      <c r="C131" s="308" t="s">
        <v>1107</v>
      </c>
      <c r="D131" s="308"/>
      <c r="E131" s="308"/>
      <c r="F131" s="309" t="s">
        <v>1098</v>
      </c>
      <c r="G131" s="308"/>
      <c r="H131" s="308" t="s">
        <v>1108</v>
      </c>
      <c r="I131" s="308" t="s">
        <v>1094</v>
      </c>
      <c r="J131" s="308">
        <v>20</v>
      </c>
      <c r="K131" s="330"/>
    </row>
    <row r="132" spans="2:11" s="1" customFormat="1" ht="15" customHeight="1">
      <c r="B132" s="327"/>
      <c r="C132" s="308" t="s">
        <v>1109</v>
      </c>
      <c r="D132" s="308"/>
      <c r="E132" s="308"/>
      <c r="F132" s="309" t="s">
        <v>1098</v>
      </c>
      <c r="G132" s="308"/>
      <c r="H132" s="308" t="s">
        <v>1110</v>
      </c>
      <c r="I132" s="308" t="s">
        <v>1094</v>
      </c>
      <c r="J132" s="308">
        <v>20</v>
      </c>
      <c r="K132" s="330"/>
    </row>
    <row r="133" spans="2:11" s="1" customFormat="1" ht="15" customHeight="1">
      <c r="B133" s="327"/>
      <c r="C133" s="282" t="s">
        <v>1097</v>
      </c>
      <c r="D133" s="282"/>
      <c r="E133" s="282"/>
      <c r="F133" s="305" t="s">
        <v>1098</v>
      </c>
      <c r="G133" s="282"/>
      <c r="H133" s="282" t="s">
        <v>1132</v>
      </c>
      <c r="I133" s="282" t="s">
        <v>1094</v>
      </c>
      <c r="J133" s="282">
        <v>50</v>
      </c>
      <c r="K133" s="330"/>
    </row>
    <row r="134" spans="2:11" s="1" customFormat="1" ht="15" customHeight="1">
      <c r="B134" s="327"/>
      <c r="C134" s="282" t="s">
        <v>1111</v>
      </c>
      <c r="D134" s="282"/>
      <c r="E134" s="282"/>
      <c r="F134" s="305" t="s">
        <v>1098</v>
      </c>
      <c r="G134" s="282"/>
      <c r="H134" s="282" t="s">
        <v>1132</v>
      </c>
      <c r="I134" s="282" t="s">
        <v>1094</v>
      </c>
      <c r="J134" s="282">
        <v>50</v>
      </c>
      <c r="K134" s="330"/>
    </row>
    <row r="135" spans="2:11" s="1" customFormat="1" ht="15" customHeight="1">
      <c r="B135" s="327"/>
      <c r="C135" s="282" t="s">
        <v>1117</v>
      </c>
      <c r="D135" s="282"/>
      <c r="E135" s="282"/>
      <c r="F135" s="305" t="s">
        <v>1098</v>
      </c>
      <c r="G135" s="282"/>
      <c r="H135" s="282" t="s">
        <v>1132</v>
      </c>
      <c r="I135" s="282" t="s">
        <v>1094</v>
      </c>
      <c r="J135" s="282">
        <v>50</v>
      </c>
      <c r="K135" s="330"/>
    </row>
    <row r="136" spans="2:11" s="1" customFormat="1" ht="15" customHeight="1">
      <c r="B136" s="327"/>
      <c r="C136" s="282" t="s">
        <v>1119</v>
      </c>
      <c r="D136" s="282"/>
      <c r="E136" s="282"/>
      <c r="F136" s="305" t="s">
        <v>1098</v>
      </c>
      <c r="G136" s="282"/>
      <c r="H136" s="282" t="s">
        <v>1132</v>
      </c>
      <c r="I136" s="282" t="s">
        <v>1094</v>
      </c>
      <c r="J136" s="282">
        <v>50</v>
      </c>
      <c r="K136" s="330"/>
    </row>
    <row r="137" spans="2:11" s="1" customFormat="1" ht="15" customHeight="1">
      <c r="B137" s="327"/>
      <c r="C137" s="282" t="s">
        <v>1120</v>
      </c>
      <c r="D137" s="282"/>
      <c r="E137" s="282"/>
      <c r="F137" s="305" t="s">
        <v>1098</v>
      </c>
      <c r="G137" s="282"/>
      <c r="H137" s="282" t="s">
        <v>1145</v>
      </c>
      <c r="I137" s="282" t="s">
        <v>1094</v>
      </c>
      <c r="J137" s="282">
        <v>255</v>
      </c>
      <c r="K137" s="330"/>
    </row>
    <row r="138" spans="2:11" s="1" customFormat="1" ht="15" customHeight="1">
      <c r="B138" s="327"/>
      <c r="C138" s="282" t="s">
        <v>1122</v>
      </c>
      <c r="D138" s="282"/>
      <c r="E138" s="282"/>
      <c r="F138" s="305" t="s">
        <v>1092</v>
      </c>
      <c r="G138" s="282"/>
      <c r="H138" s="282" t="s">
        <v>1146</v>
      </c>
      <c r="I138" s="282" t="s">
        <v>1124</v>
      </c>
      <c r="J138" s="282"/>
      <c r="K138" s="330"/>
    </row>
    <row r="139" spans="2:11" s="1" customFormat="1" ht="15" customHeight="1">
      <c r="B139" s="327"/>
      <c r="C139" s="282" t="s">
        <v>1125</v>
      </c>
      <c r="D139" s="282"/>
      <c r="E139" s="282"/>
      <c r="F139" s="305" t="s">
        <v>1092</v>
      </c>
      <c r="G139" s="282"/>
      <c r="H139" s="282" t="s">
        <v>1147</v>
      </c>
      <c r="I139" s="282" t="s">
        <v>1127</v>
      </c>
      <c r="J139" s="282"/>
      <c r="K139" s="330"/>
    </row>
    <row r="140" spans="2:11" s="1" customFormat="1" ht="15" customHeight="1">
      <c r="B140" s="327"/>
      <c r="C140" s="282" t="s">
        <v>1128</v>
      </c>
      <c r="D140" s="282"/>
      <c r="E140" s="282"/>
      <c r="F140" s="305" t="s">
        <v>1092</v>
      </c>
      <c r="G140" s="282"/>
      <c r="H140" s="282" t="s">
        <v>1128</v>
      </c>
      <c r="I140" s="282" t="s">
        <v>1127</v>
      </c>
      <c r="J140" s="282"/>
      <c r="K140" s="330"/>
    </row>
    <row r="141" spans="2:11" s="1" customFormat="1" ht="15" customHeight="1">
      <c r="B141" s="327"/>
      <c r="C141" s="282" t="s">
        <v>46</v>
      </c>
      <c r="D141" s="282"/>
      <c r="E141" s="282"/>
      <c r="F141" s="305" t="s">
        <v>1092</v>
      </c>
      <c r="G141" s="282"/>
      <c r="H141" s="282" t="s">
        <v>1148</v>
      </c>
      <c r="I141" s="282" t="s">
        <v>1127</v>
      </c>
      <c r="J141" s="282"/>
      <c r="K141" s="330"/>
    </row>
    <row r="142" spans="2:11" s="1" customFormat="1" ht="15" customHeight="1">
      <c r="B142" s="327"/>
      <c r="C142" s="282" t="s">
        <v>1149</v>
      </c>
      <c r="D142" s="282"/>
      <c r="E142" s="282"/>
      <c r="F142" s="305" t="s">
        <v>1092</v>
      </c>
      <c r="G142" s="282"/>
      <c r="H142" s="282" t="s">
        <v>1150</v>
      </c>
      <c r="I142" s="282" t="s">
        <v>1127</v>
      </c>
      <c r="J142" s="282"/>
      <c r="K142" s="330"/>
    </row>
    <row r="143" spans="2:11" s="1" customFormat="1" ht="15" customHeight="1">
      <c r="B143" s="331"/>
      <c r="C143" s="332"/>
      <c r="D143" s="332"/>
      <c r="E143" s="332"/>
      <c r="F143" s="332"/>
      <c r="G143" s="332"/>
      <c r="H143" s="332"/>
      <c r="I143" s="332"/>
      <c r="J143" s="332"/>
      <c r="K143" s="333"/>
    </row>
    <row r="144" spans="2:11" s="1" customFormat="1" ht="18.75" customHeight="1">
      <c r="B144" s="318"/>
      <c r="C144" s="318"/>
      <c r="D144" s="318"/>
      <c r="E144" s="318"/>
      <c r="F144" s="319"/>
      <c r="G144" s="318"/>
      <c r="H144" s="318"/>
      <c r="I144" s="318"/>
      <c r="J144" s="318"/>
      <c r="K144" s="318"/>
    </row>
    <row r="145" spans="2:11" s="1" customFormat="1" ht="18.75" customHeight="1"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</row>
    <row r="146" spans="2:11" s="1" customFormat="1" ht="7.5" customHeight="1">
      <c r="B146" s="291"/>
      <c r="C146" s="292"/>
      <c r="D146" s="292"/>
      <c r="E146" s="292"/>
      <c r="F146" s="292"/>
      <c r="G146" s="292"/>
      <c r="H146" s="292"/>
      <c r="I146" s="292"/>
      <c r="J146" s="292"/>
      <c r="K146" s="293"/>
    </row>
    <row r="147" spans="2:11" s="1" customFormat="1" ht="45" customHeight="1">
      <c r="B147" s="294"/>
      <c r="C147" s="295" t="s">
        <v>1151</v>
      </c>
      <c r="D147" s="295"/>
      <c r="E147" s="295"/>
      <c r="F147" s="295"/>
      <c r="G147" s="295"/>
      <c r="H147" s="295"/>
      <c r="I147" s="295"/>
      <c r="J147" s="295"/>
      <c r="K147" s="296"/>
    </row>
    <row r="148" spans="2:11" s="1" customFormat="1" ht="17.25" customHeight="1">
      <c r="B148" s="294"/>
      <c r="C148" s="297" t="s">
        <v>1086</v>
      </c>
      <c r="D148" s="297"/>
      <c r="E148" s="297"/>
      <c r="F148" s="297" t="s">
        <v>1087</v>
      </c>
      <c r="G148" s="298"/>
      <c r="H148" s="297" t="s">
        <v>62</v>
      </c>
      <c r="I148" s="297" t="s">
        <v>65</v>
      </c>
      <c r="J148" s="297" t="s">
        <v>1088</v>
      </c>
      <c r="K148" s="296"/>
    </row>
    <row r="149" spans="2:11" s="1" customFormat="1" ht="17.25" customHeight="1">
      <c r="B149" s="294"/>
      <c r="C149" s="299" t="s">
        <v>1089</v>
      </c>
      <c r="D149" s="299"/>
      <c r="E149" s="299"/>
      <c r="F149" s="300" t="s">
        <v>1090</v>
      </c>
      <c r="G149" s="301"/>
      <c r="H149" s="299"/>
      <c r="I149" s="299"/>
      <c r="J149" s="299" t="s">
        <v>1091</v>
      </c>
      <c r="K149" s="296"/>
    </row>
    <row r="150" spans="2:11" s="1" customFormat="1" ht="5.25" customHeight="1">
      <c r="B150" s="307"/>
      <c r="C150" s="302"/>
      <c r="D150" s="302"/>
      <c r="E150" s="302"/>
      <c r="F150" s="302"/>
      <c r="G150" s="303"/>
      <c r="H150" s="302"/>
      <c r="I150" s="302"/>
      <c r="J150" s="302"/>
      <c r="K150" s="330"/>
    </row>
    <row r="151" spans="2:11" s="1" customFormat="1" ht="15" customHeight="1">
      <c r="B151" s="307"/>
      <c r="C151" s="334" t="s">
        <v>1095</v>
      </c>
      <c r="D151" s="282"/>
      <c r="E151" s="282"/>
      <c r="F151" s="335" t="s">
        <v>1092</v>
      </c>
      <c r="G151" s="282"/>
      <c r="H151" s="334" t="s">
        <v>1132</v>
      </c>
      <c r="I151" s="334" t="s">
        <v>1094</v>
      </c>
      <c r="J151" s="334">
        <v>120</v>
      </c>
      <c r="K151" s="330"/>
    </row>
    <row r="152" spans="2:11" s="1" customFormat="1" ht="15" customHeight="1">
      <c r="B152" s="307"/>
      <c r="C152" s="334" t="s">
        <v>1141</v>
      </c>
      <c r="D152" s="282"/>
      <c r="E152" s="282"/>
      <c r="F152" s="335" t="s">
        <v>1092</v>
      </c>
      <c r="G152" s="282"/>
      <c r="H152" s="334" t="s">
        <v>1152</v>
      </c>
      <c r="I152" s="334" t="s">
        <v>1094</v>
      </c>
      <c r="J152" s="334" t="s">
        <v>1143</v>
      </c>
      <c r="K152" s="330"/>
    </row>
    <row r="153" spans="2:11" s="1" customFormat="1" ht="15" customHeight="1">
      <c r="B153" s="307"/>
      <c r="C153" s="334" t="s">
        <v>1040</v>
      </c>
      <c r="D153" s="282"/>
      <c r="E153" s="282"/>
      <c r="F153" s="335" t="s">
        <v>1092</v>
      </c>
      <c r="G153" s="282"/>
      <c r="H153" s="334" t="s">
        <v>1153</v>
      </c>
      <c r="I153" s="334" t="s">
        <v>1094</v>
      </c>
      <c r="J153" s="334" t="s">
        <v>1143</v>
      </c>
      <c r="K153" s="330"/>
    </row>
    <row r="154" spans="2:11" s="1" customFormat="1" ht="15" customHeight="1">
      <c r="B154" s="307"/>
      <c r="C154" s="334" t="s">
        <v>1097</v>
      </c>
      <c r="D154" s="282"/>
      <c r="E154" s="282"/>
      <c r="F154" s="335" t="s">
        <v>1098</v>
      </c>
      <c r="G154" s="282"/>
      <c r="H154" s="334" t="s">
        <v>1132</v>
      </c>
      <c r="I154" s="334" t="s">
        <v>1094</v>
      </c>
      <c r="J154" s="334">
        <v>50</v>
      </c>
      <c r="K154" s="330"/>
    </row>
    <row r="155" spans="2:11" s="1" customFormat="1" ht="15" customHeight="1">
      <c r="B155" s="307"/>
      <c r="C155" s="334" t="s">
        <v>1100</v>
      </c>
      <c r="D155" s="282"/>
      <c r="E155" s="282"/>
      <c r="F155" s="335" t="s">
        <v>1092</v>
      </c>
      <c r="G155" s="282"/>
      <c r="H155" s="334" t="s">
        <v>1132</v>
      </c>
      <c r="I155" s="334" t="s">
        <v>1102</v>
      </c>
      <c r="J155" s="334"/>
      <c r="K155" s="330"/>
    </row>
    <row r="156" spans="2:11" s="1" customFormat="1" ht="15" customHeight="1">
      <c r="B156" s="307"/>
      <c r="C156" s="334" t="s">
        <v>1111</v>
      </c>
      <c r="D156" s="282"/>
      <c r="E156" s="282"/>
      <c r="F156" s="335" t="s">
        <v>1098</v>
      </c>
      <c r="G156" s="282"/>
      <c r="H156" s="334" t="s">
        <v>1132</v>
      </c>
      <c r="I156" s="334" t="s">
        <v>1094</v>
      </c>
      <c r="J156" s="334">
        <v>50</v>
      </c>
      <c r="K156" s="330"/>
    </row>
    <row r="157" spans="2:11" s="1" customFormat="1" ht="15" customHeight="1">
      <c r="B157" s="307"/>
      <c r="C157" s="334" t="s">
        <v>1119</v>
      </c>
      <c r="D157" s="282"/>
      <c r="E157" s="282"/>
      <c r="F157" s="335" t="s">
        <v>1098</v>
      </c>
      <c r="G157" s="282"/>
      <c r="H157" s="334" t="s">
        <v>1132</v>
      </c>
      <c r="I157" s="334" t="s">
        <v>1094</v>
      </c>
      <c r="J157" s="334">
        <v>50</v>
      </c>
      <c r="K157" s="330"/>
    </row>
    <row r="158" spans="2:11" s="1" customFormat="1" ht="15" customHeight="1">
      <c r="B158" s="307"/>
      <c r="C158" s="334" t="s">
        <v>1117</v>
      </c>
      <c r="D158" s="282"/>
      <c r="E158" s="282"/>
      <c r="F158" s="335" t="s">
        <v>1098</v>
      </c>
      <c r="G158" s="282"/>
      <c r="H158" s="334" t="s">
        <v>1132</v>
      </c>
      <c r="I158" s="334" t="s">
        <v>1094</v>
      </c>
      <c r="J158" s="334">
        <v>50</v>
      </c>
      <c r="K158" s="330"/>
    </row>
    <row r="159" spans="2:11" s="1" customFormat="1" ht="15" customHeight="1">
      <c r="B159" s="307"/>
      <c r="C159" s="334" t="s">
        <v>90</v>
      </c>
      <c r="D159" s="282"/>
      <c r="E159" s="282"/>
      <c r="F159" s="335" t="s">
        <v>1092</v>
      </c>
      <c r="G159" s="282"/>
      <c r="H159" s="334" t="s">
        <v>1154</v>
      </c>
      <c r="I159" s="334" t="s">
        <v>1094</v>
      </c>
      <c r="J159" s="334" t="s">
        <v>1155</v>
      </c>
      <c r="K159" s="330"/>
    </row>
    <row r="160" spans="2:11" s="1" customFormat="1" ht="15" customHeight="1">
      <c r="B160" s="307"/>
      <c r="C160" s="334" t="s">
        <v>1156</v>
      </c>
      <c r="D160" s="282"/>
      <c r="E160" s="282"/>
      <c r="F160" s="335" t="s">
        <v>1092</v>
      </c>
      <c r="G160" s="282"/>
      <c r="H160" s="334" t="s">
        <v>1157</v>
      </c>
      <c r="I160" s="334" t="s">
        <v>1127</v>
      </c>
      <c r="J160" s="334"/>
      <c r="K160" s="330"/>
    </row>
    <row r="161" spans="2:11" s="1" customFormat="1" ht="15" customHeight="1">
      <c r="B161" s="336"/>
      <c r="C161" s="337"/>
      <c r="D161" s="337"/>
      <c r="E161" s="337"/>
      <c r="F161" s="337"/>
      <c r="G161" s="337"/>
      <c r="H161" s="337"/>
      <c r="I161" s="337"/>
      <c r="J161" s="337"/>
      <c r="K161" s="338"/>
    </row>
    <row r="162" spans="2:11" s="1" customFormat="1" ht="18.75" customHeight="1">
      <c r="B162" s="318"/>
      <c r="C162" s="328"/>
      <c r="D162" s="328"/>
      <c r="E162" s="328"/>
      <c r="F162" s="339"/>
      <c r="G162" s="328"/>
      <c r="H162" s="328"/>
      <c r="I162" s="328"/>
      <c r="J162" s="328"/>
      <c r="K162" s="318"/>
    </row>
    <row r="163" spans="2:11" s="1" customFormat="1" ht="18.75" customHeight="1">
      <c r="B163" s="318"/>
      <c r="C163" s="328"/>
      <c r="D163" s="328"/>
      <c r="E163" s="328"/>
      <c r="F163" s="339"/>
      <c r="G163" s="328"/>
      <c r="H163" s="328"/>
      <c r="I163" s="328"/>
      <c r="J163" s="328"/>
      <c r="K163" s="318"/>
    </row>
    <row r="164" spans="2:11" s="1" customFormat="1" ht="18.75" customHeight="1">
      <c r="B164" s="318"/>
      <c r="C164" s="328"/>
      <c r="D164" s="328"/>
      <c r="E164" s="328"/>
      <c r="F164" s="339"/>
      <c r="G164" s="328"/>
      <c r="H164" s="328"/>
      <c r="I164" s="328"/>
      <c r="J164" s="328"/>
      <c r="K164" s="318"/>
    </row>
    <row r="165" spans="2:11" s="1" customFormat="1" ht="18.75" customHeight="1">
      <c r="B165" s="318"/>
      <c r="C165" s="328"/>
      <c r="D165" s="328"/>
      <c r="E165" s="328"/>
      <c r="F165" s="339"/>
      <c r="G165" s="328"/>
      <c r="H165" s="328"/>
      <c r="I165" s="328"/>
      <c r="J165" s="328"/>
      <c r="K165" s="318"/>
    </row>
    <row r="166" spans="2:11" s="1" customFormat="1" ht="18.75" customHeight="1">
      <c r="B166" s="318"/>
      <c r="C166" s="328"/>
      <c r="D166" s="328"/>
      <c r="E166" s="328"/>
      <c r="F166" s="339"/>
      <c r="G166" s="328"/>
      <c r="H166" s="328"/>
      <c r="I166" s="328"/>
      <c r="J166" s="328"/>
      <c r="K166" s="318"/>
    </row>
    <row r="167" spans="2:11" s="1" customFormat="1" ht="18.75" customHeight="1">
      <c r="B167" s="318"/>
      <c r="C167" s="328"/>
      <c r="D167" s="328"/>
      <c r="E167" s="328"/>
      <c r="F167" s="339"/>
      <c r="G167" s="328"/>
      <c r="H167" s="328"/>
      <c r="I167" s="328"/>
      <c r="J167" s="328"/>
      <c r="K167" s="318"/>
    </row>
    <row r="168" spans="2:11" s="1" customFormat="1" ht="18.75" customHeight="1">
      <c r="B168" s="318"/>
      <c r="C168" s="328"/>
      <c r="D168" s="328"/>
      <c r="E168" s="328"/>
      <c r="F168" s="339"/>
      <c r="G168" s="328"/>
      <c r="H168" s="328"/>
      <c r="I168" s="328"/>
      <c r="J168" s="328"/>
      <c r="K168" s="318"/>
    </row>
    <row r="169" spans="2:11" s="1" customFormat="1" ht="18.75" customHeight="1">
      <c r="B169" s="290"/>
      <c r="C169" s="290"/>
      <c r="D169" s="290"/>
      <c r="E169" s="290"/>
      <c r="F169" s="290"/>
      <c r="G169" s="290"/>
      <c r="H169" s="290"/>
      <c r="I169" s="290"/>
      <c r="J169" s="290"/>
      <c r="K169" s="290"/>
    </row>
    <row r="170" spans="2:11" s="1" customFormat="1" ht="7.5" customHeight="1">
      <c r="B170" s="269"/>
      <c r="C170" s="270"/>
      <c r="D170" s="270"/>
      <c r="E170" s="270"/>
      <c r="F170" s="270"/>
      <c r="G170" s="270"/>
      <c r="H170" s="270"/>
      <c r="I170" s="270"/>
      <c r="J170" s="270"/>
      <c r="K170" s="271"/>
    </row>
    <row r="171" spans="2:11" s="1" customFormat="1" ht="45" customHeight="1">
      <c r="B171" s="272"/>
      <c r="C171" s="273" t="s">
        <v>1158</v>
      </c>
      <c r="D171" s="273"/>
      <c r="E171" s="273"/>
      <c r="F171" s="273"/>
      <c r="G171" s="273"/>
      <c r="H171" s="273"/>
      <c r="I171" s="273"/>
      <c r="J171" s="273"/>
      <c r="K171" s="274"/>
    </row>
    <row r="172" spans="2:11" s="1" customFormat="1" ht="17.25" customHeight="1">
      <c r="B172" s="272"/>
      <c r="C172" s="297" t="s">
        <v>1086</v>
      </c>
      <c r="D172" s="297"/>
      <c r="E172" s="297"/>
      <c r="F172" s="297" t="s">
        <v>1087</v>
      </c>
      <c r="G172" s="340"/>
      <c r="H172" s="341" t="s">
        <v>62</v>
      </c>
      <c r="I172" s="341" t="s">
        <v>65</v>
      </c>
      <c r="J172" s="297" t="s">
        <v>1088</v>
      </c>
      <c r="K172" s="274"/>
    </row>
    <row r="173" spans="2:11" s="1" customFormat="1" ht="17.25" customHeight="1">
      <c r="B173" s="275"/>
      <c r="C173" s="299" t="s">
        <v>1089</v>
      </c>
      <c r="D173" s="299"/>
      <c r="E173" s="299"/>
      <c r="F173" s="300" t="s">
        <v>1090</v>
      </c>
      <c r="G173" s="342"/>
      <c r="H173" s="343"/>
      <c r="I173" s="343"/>
      <c r="J173" s="299" t="s">
        <v>1091</v>
      </c>
      <c r="K173" s="277"/>
    </row>
    <row r="174" spans="2:11" s="1" customFormat="1" ht="5.25" customHeight="1">
      <c r="B174" s="307"/>
      <c r="C174" s="302"/>
      <c r="D174" s="302"/>
      <c r="E174" s="302"/>
      <c r="F174" s="302"/>
      <c r="G174" s="303"/>
      <c r="H174" s="302"/>
      <c r="I174" s="302"/>
      <c r="J174" s="302"/>
      <c r="K174" s="330"/>
    </row>
    <row r="175" spans="2:11" s="1" customFormat="1" ht="15" customHeight="1">
      <c r="B175" s="307"/>
      <c r="C175" s="282" t="s">
        <v>1095</v>
      </c>
      <c r="D175" s="282"/>
      <c r="E175" s="282"/>
      <c r="F175" s="305" t="s">
        <v>1092</v>
      </c>
      <c r="G175" s="282"/>
      <c r="H175" s="282" t="s">
        <v>1132</v>
      </c>
      <c r="I175" s="282" t="s">
        <v>1094</v>
      </c>
      <c r="J175" s="282">
        <v>120</v>
      </c>
      <c r="K175" s="330"/>
    </row>
    <row r="176" spans="2:11" s="1" customFormat="1" ht="15" customHeight="1">
      <c r="B176" s="307"/>
      <c r="C176" s="282" t="s">
        <v>1141</v>
      </c>
      <c r="D176" s="282"/>
      <c r="E176" s="282"/>
      <c r="F176" s="305" t="s">
        <v>1092</v>
      </c>
      <c r="G176" s="282"/>
      <c r="H176" s="282" t="s">
        <v>1142</v>
      </c>
      <c r="I176" s="282" t="s">
        <v>1094</v>
      </c>
      <c r="J176" s="282" t="s">
        <v>1143</v>
      </c>
      <c r="K176" s="330"/>
    </row>
    <row r="177" spans="2:11" s="1" customFormat="1" ht="15" customHeight="1">
      <c r="B177" s="307"/>
      <c r="C177" s="282" t="s">
        <v>1040</v>
      </c>
      <c r="D177" s="282"/>
      <c r="E177" s="282"/>
      <c r="F177" s="305" t="s">
        <v>1092</v>
      </c>
      <c r="G177" s="282"/>
      <c r="H177" s="282" t="s">
        <v>1159</v>
      </c>
      <c r="I177" s="282" t="s">
        <v>1094</v>
      </c>
      <c r="J177" s="282" t="s">
        <v>1143</v>
      </c>
      <c r="K177" s="330"/>
    </row>
    <row r="178" spans="2:11" s="1" customFormat="1" ht="15" customHeight="1">
      <c r="B178" s="307"/>
      <c r="C178" s="282" t="s">
        <v>1097</v>
      </c>
      <c r="D178" s="282"/>
      <c r="E178" s="282"/>
      <c r="F178" s="305" t="s">
        <v>1098</v>
      </c>
      <c r="G178" s="282"/>
      <c r="H178" s="282" t="s">
        <v>1159</v>
      </c>
      <c r="I178" s="282" t="s">
        <v>1094</v>
      </c>
      <c r="J178" s="282">
        <v>50</v>
      </c>
      <c r="K178" s="330"/>
    </row>
    <row r="179" spans="2:11" s="1" customFormat="1" ht="15" customHeight="1">
      <c r="B179" s="307"/>
      <c r="C179" s="282" t="s">
        <v>1100</v>
      </c>
      <c r="D179" s="282"/>
      <c r="E179" s="282"/>
      <c r="F179" s="305" t="s">
        <v>1092</v>
      </c>
      <c r="G179" s="282"/>
      <c r="H179" s="282" t="s">
        <v>1159</v>
      </c>
      <c r="I179" s="282" t="s">
        <v>1102</v>
      </c>
      <c r="J179" s="282"/>
      <c r="K179" s="330"/>
    </row>
    <row r="180" spans="2:11" s="1" customFormat="1" ht="15" customHeight="1">
      <c r="B180" s="307"/>
      <c r="C180" s="282" t="s">
        <v>1111</v>
      </c>
      <c r="D180" s="282"/>
      <c r="E180" s="282"/>
      <c r="F180" s="305" t="s">
        <v>1098</v>
      </c>
      <c r="G180" s="282"/>
      <c r="H180" s="282" t="s">
        <v>1159</v>
      </c>
      <c r="I180" s="282" t="s">
        <v>1094</v>
      </c>
      <c r="J180" s="282">
        <v>50</v>
      </c>
      <c r="K180" s="330"/>
    </row>
    <row r="181" spans="2:11" s="1" customFormat="1" ht="15" customHeight="1">
      <c r="B181" s="307"/>
      <c r="C181" s="282" t="s">
        <v>1119</v>
      </c>
      <c r="D181" s="282"/>
      <c r="E181" s="282"/>
      <c r="F181" s="305" t="s">
        <v>1098</v>
      </c>
      <c r="G181" s="282"/>
      <c r="H181" s="282" t="s">
        <v>1159</v>
      </c>
      <c r="I181" s="282" t="s">
        <v>1094</v>
      </c>
      <c r="J181" s="282">
        <v>50</v>
      </c>
      <c r="K181" s="330"/>
    </row>
    <row r="182" spans="2:11" s="1" customFormat="1" ht="15" customHeight="1">
      <c r="B182" s="307"/>
      <c r="C182" s="282" t="s">
        <v>1117</v>
      </c>
      <c r="D182" s="282"/>
      <c r="E182" s="282"/>
      <c r="F182" s="305" t="s">
        <v>1098</v>
      </c>
      <c r="G182" s="282"/>
      <c r="H182" s="282" t="s">
        <v>1159</v>
      </c>
      <c r="I182" s="282" t="s">
        <v>1094</v>
      </c>
      <c r="J182" s="282">
        <v>50</v>
      </c>
      <c r="K182" s="330"/>
    </row>
    <row r="183" spans="2:11" s="1" customFormat="1" ht="15" customHeight="1">
      <c r="B183" s="307"/>
      <c r="C183" s="282" t="s">
        <v>117</v>
      </c>
      <c r="D183" s="282"/>
      <c r="E183" s="282"/>
      <c r="F183" s="305" t="s">
        <v>1092</v>
      </c>
      <c r="G183" s="282"/>
      <c r="H183" s="282" t="s">
        <v>1160</v>
      </c>
      <c r="I183" s="282" t="s">
        <v>1161</v>
      </c>
      <c r="J183" s="282"/>
      <c r="K183" s="330"/>
    </row>
    <row r="184" spans="2:11" s="1" customFormat="1" ht="15" customHeight="1">
      <c r="B184" s="307"/>
      <c r="C184" s="282" t="s">
        <v>65</v>
      </c>
      <c r="D184" s="282"/>
      <c r="E184" s="282"/>
      <c r="F184" s="305" t="s">
        <v>1092</v>
      </c>
      <c r="G184" s="282"/>
      <c r="H184" s="282" t="s">
        <v>1162</v>
      </c>
      <c r="I184" s="282" t="s">
        <v>1163</v>
      </c>
      <c r="J184" s="282">
        <v>1</v>
      </c>
      <c r="K184" s="330"/>
    </row>
    <row r="185" spans="2:11" s="1" customFormat="1" ht="15" customHeight="1">
      <c r="B185" s="307"/>
      <c r="C185" s="282" t="s">
        <v>61</v>
      </c>
      <c r="D185" s="282"/>
      <c r="E185" s="282"/>
      <c r="F185" s="305" t="s">
        <v>1092</v>
      </c>
      <c r="G185" s="282"/>
      <c r="H185" s="282" t="s">
        <v>1164</v>
      </c>
      <c r="I185" s="282" t="s">
        <v>1094</v>
      </c>
      <c r="J185" s="282">
        <v>20</v>
      </c>
      <c r="K185" s="330"/>
    </row>
    <row r="186" spans="2:11" s="1" customFormat="1" ht="15" customHeight="1">
      <c r="B186" s="307"/>
      <c r="C186" s="282" t="s">
        <v>62</v>
      </c>
      <c r="D186" s="282"/>
      <c r="E186" s="282"/>
      <c r="F186" s="305" t="s">
        <v>1092</v>
      </c>
      <c r="G186" s="282"/>
      <c r="H186" s="282" t="s">
        <v>1165</v>
      </c>
      <c r="I186" s="282" t="s">
        <v>1094</v>
      </c>
      <c r="J186" s="282">
        <v>255</v>
      </c>
      <c r="K186" s="330"/>
    </row>
    <row r="187" spans="2:11" s="1" customFormat="1" ht="15" customHeight="1">
      <c r="B187" s="307"/>
      <c r="C187" s="282" t="s">
        <v>118</v>
      </c>
      <c r="D187" s="282"/>
      <c r="E187" s="282"/>
      <c r="F187" s="305" t="s">
        <v>1092</v>
      </c>
      <c r="G187" s="282"/>
      <c r="H187" s="282" t="s">
        <v>1056</v>
      </c>
      <c r="I187" s="282" t="s">
        <v>1094</v>
      </c>
      <c r="J187" s="282">
        <v>10</v>
      </c>
      <c r="K187" s="330"/>
    </row>
    <row r="188" spans="2:11" s="1" customFormat="1" ht="15" customHeight="1">
      <c r="B188" s="307"/>
      <c r="C188" s="282" t="s">
        <v>119</v>
      </c>
      <c r="D188" s="282"/>
      <c r="E188" s="282"/>
      <c r="F188" s="305" t="s">
        <v>1092</v>
      </c>
      <c r="G188" s="282"/>
      <c r="H188" s="282" t="s">
        <v>1166</v>
      </c>
      <c r="I188" s="282" t="s">
        <v>1127</v>
      </c>
      <c r="J188" s="282"/>
      <c r="K188" s="330"/>
    </row>
    <row r="189" spans="2:11" s="1" customFormat="1" ht="15" customHeight="1">
      <c r="B189" s="307"/>
      <c r="C189" s="282" t="s">
        <v>1167</v>
      </c>
      <c r="D189" s="282"/>
      <c r="E189" s="282"/>
      <c r="F189" s="305" t="s">
        <v>1092</v>
      </c>
      <c r="G189" s="282"/>
      <c r="H189" s="282" t="s">
        <v>1168</v>
      </c>
      <c r="I189" s="282" t="s">
        <v>1127</v>
      </c>
      <c r="J189" s="282"/>
      <c r="K189" s="330"/>
    </row>
    <row r="190" spans="2:11" s="1" customFormat="1" ht="15" customHeight="1">
      <c r="B190" s="307"/>
      <c r="C190" s="282" t="s">
        <v>1156</v>
      </c>
      <c r="D190" s="282"/>
      <c r="E190" s="282"/>
      <c r="F190" s="305" t="s">
        <v>1092</v>
      </c>
      <c r="G190" s="282"/>
      <c r="H190" s="282" t="s">
        <v>1169</v>
      </c>
      <c r="I190" s="282" t="s">
        <v>1127</v>
      </c>
      <c r="J190" s="282"/>
      <c r="K190" s="330"/>
    </row>
    <row r="191" spans="2:11" s="1" customFormat="1" ht="15" customHeight="1">
      <c r="B191" s="307"/>
      <c r="C191" s="282" t="s">
        <v>121</v>
      </c>
      <c r="D191" s="282"/>
      <c r="E191" s="282"/>
      <c r="F191" s="305" t="s">
        <v>1098</v>
      </c>
      <c r="G191" s="282"/>
      <c r="H191" s="282" t="s">
        <v>1170</v>
      </c>
      <c r="I191" s="282" t="s">
        <v>1094</v>
      </c>
      <c r="J191" s="282">
        <v>50</v>
      </c>
      <c r="K191" s="330"/>
    </row>
    <row r="192" spans="2:11" s="1" customFormat="1" ht="15" customHeight="1">
      <c r="B192" s="307"/>
      <c r="C192" s="282" t="s">
        <v>1171</v>
      </c>
      <c r="D192" s="282"/>
      <c r="E192" s="282"/>
      <c r="F192" s="305" t="s">
        <v>1098</v>
      </c>
      <c r="G192" s="282"/>
      <c r="H192" s="282" t="s">
        <v>1172</v>
      </c>
      <c r="I192" s="282" t="s">
        <v>1173</v>
      </c>
      <c r="J192" s="282"/>
      <c r="K192" s="330"/>
    </row>
    <row r="193" spans="2:11" s="1" customFormat="1" ht="15" customHeight="1">
      <c r="B193" s="307"/>
      <c r="C193" s="282" t="s">
        <v>1174</v>
      </c>
      <c r="D193" s="282"/>
      <c r="E193" s="282"/>
      <c r="F193" s="305" t="s">
        <v>1098</v>
      </c>
      <c r="G193" s="282"/>
      <c r="H193" s="282" t="s">
        <v>1175</v>
      </c>
      <c r="I193" s="282" t="s">
        <v>1173</v>
      </c>
      <c r="J193" s="282"/>
      <c r="K193" s="330"/>
    </row>
    <row r="194" spans="2:11" s="1" customFormat="1" ht="15" customHeight="1">
      <c r="B194" s="307"/>
      <c r="C194" s="282" t="s">
        <v>1176</v>
      </c>
      <c r="D194" s="282"/>
      <c r="E194" s="282"/>
      <c r="F194" s="305" t="s">
        <v>1098</v>
      </c>
      <c r="G194" s="282"/>
      <c r="H194" s="282" t="s">
        <v>1177</v>
      </c>
      <c r="I194" s="282" t="s">
        <v>1173</v>
      </c>
      <c r="J194" s="282"/>
      <c r="K194" s="330"/>
    </row>
    <row r="195" spans="2:11" s="1" customFormat="1" ht="15" customHeight="1">
      <c r="B195" s="307"/>
      <c r="C195" s="344" t="s">
        <v>1178</v>
      </c>
      <c r="D195" s="282"/>
      <c r="E195" s="282"/>
      <c r="F195" s="305" t="s">
        <v>1098</v>
      </c>
      <c r="G195" s="282"/>
      <c r="H195" s="282" t="s">
        <v>1179</v>
      </c>
      <c r="I195" s="282" t="s">
        <v>1180</v>
      </c>
      <c r="J195" s="345" t="s">
        <v>1181</v>
      </c>
      <c r="K195" s="330"/>
    </row>
    <row r="196" spans="2:11" s="17" customFormat="1" ht="15" customHeight="1">
      <c r="B196" s="346"/>
      <c r="C196" s="347" t="s">
        <v>1182</v>
      </c>
      <c r="D196" s="348"/>
      <c r="E196" s="348"/>
      <c r="F196" s="349" t="s">
        <v>1098</v>
      </c>
      <c r="G196" s="348"/>
      <c r="H196" s="348" t="s">
        <v>1183</v>
      </c>
      <c r="I196" s="348" t="s">
        <v>1180</v>
      </c>
      <c r="J196" s="350" t="s">
        <v>1181</v>
      </c>
      <c r="K196" s="351"/>
    </row>
    <row r="197" spans="2:11" s="1" customFormat="1" ht="15" customHeight="1">
      <c r="B197" s="307"/>
      <c r="C197" s="344" t="s">
        <v>50</v>
      </c>
      <c r="D197" s="282"/>
      <c r="E197" s="282"/>
      <c r="F197" s="305" t="s">
        <v>1092</v>
      </c>
      <c r="G197" s="282"/>
      <c r="H197" s="279" t="s">
        <v>1184</v>
      </c>
      <c r="I197" s="282" t="s">
        <v>1185</v>
      </c>
      <c r="J197" s="282"/>
      <c r="K197" s="330"/>
    </row>
    <row r="198" spans="2:11" s="1" customFormat="1" ht="15" customHeight="1">
      <c r="B198" s="307"/>
      <c r="C198" s="344" t="s">
        <v>1186</v>
      </c>
      <c r="D198" s="282"/>
      <c r="E198" s="282"/>
      <c r="F198" s="305" t="s">
        <v>1092</v>
      </c>
      <c r="G198" s="282"/>
      <c r="H198" s="282" t="s">
        <v>1187</v>
      </c>
      <c r="I198" s="282" t="s">
        <v>1127</v>
      </c>
      <c r="J198" s="282"/>
      <c r="K198" s="330"/>
    </row>
    <row r="199" spans="2:11" s="1" customFormat="1" ht="15" customHeight="1">
      <c r="B199" s="307"/>
      <c r="C199" s="344" t="s">
        <v>1188</v>
      </c>
      <c r="D199" s="282"/>
      <c r="E199" s="282"/>
      <c r="F199" s="305" t="s">
        <v>1092</v>
      </c>
      <c r="G199" s="282"/>
      <c r="H199" s="282" t="s">
        <v>1189</v>
      </c>
      <c r="I199" s="282" t="s">
        <v>1127</v>
      </c>
      <c r="J199" s="282"/>
      <c r="K199" s="330"/>
    </row>
    <row r="200" spans="2:11" s="1" customFormat="1" ht="15" customHeight="1">
      <c r="B200" s="307"/>
      <c r="C200" s="344" t="s">
        <v>1190</v>
      </c>
      <c r="D200" s="282"/>
      <c r="E200" s="282"/>
      <c r="F200" s="305" t="s">
        <v>1098</v>
      </c>
      <c r="G200" s="282"/>
      <c r="H200" s="282" t="s">
        <v>1191</v>
      </c>
      <c r="I200" s="282" t="s">
        <v>1127</v>
      </c>
      <c r="J200" s="282"/>
      <c r="K200" s="330"/>
    </row>
    <row r="201" spans="2:11" s="1" customFormat="1" ht="15" customHeight="1">
      <c r="B201" s="336"/>
      <c r="C201" s="352"/>
      <c r="D201" s="337"/>
      <c r="E201" s="337"/>
      <c r="F201" s="337"/>
      <c r="G201" s="337"/>
      <c r="H201" s="337"/>
      <c r="I201" s="337"/>
      <c r="J201" s="337"/>
      <c r="K201" s="338"/>
    </row>
    <row r="202" spans="2:11" s="1" customFormat="1" ht="18.75" customHeight="1">
      <c r="B202" s="318"/>
      <c r="C202" s="328"/>
      <c r="D202" s="328"/>
      <c r="E202" s="328"/>
      <c r="F202" s="339"/>
      <c r="G202" s="328"/>
      <c r="H202" s="328"/>
      <c r="I202" s="328"/>
      <c r="J202" s="328"/>
      <c r="K202" s="318"/>
    </row>
    <row r="203" spans="2:11" s="1" customFormat="1" ht="18.75" customHeight="1">
      <c r="B203" s="290"/>
      <c r="C203" s="290"/>
      <c r="D203" s="290"/>
      <c r="E203" s="290"/>
      <c r="F203" s="290"/>
      <c r="G203" s="290"/>
      <c r="H203" s="290"/>
      <c r="I203" s="290"/>
      <c r="J203" s="290"/>
      <c r="K203" s="290"/>
    </row>
    <row r="204" spans="2:11" s="1" customFormat="1" ht="13.5">
      <c r="B204" s="269"/>
      <c r="C204" s="270"/>
      <c r="D204" s="270"/>
      <c r="E204" s="270"/>
      <c r="F204" s="270"/>
      <c r="G204" s="270"/>
      <c r="H204" s="270"/>
      <c r="I204" s="270"/>
      <c r="J204" s="270"/>
      <c r="K204" s="271"/>
    </row>
    <row r="205" spans="2:11" s="1" customFormat="1" ht="21" customHeight="1">
      <c r="B205" s="272"/>
      <c r="C205" s="273" t="s">
        <v>1192</v>
      </c>
      <c r="D205" s="273"/>
      <c r="E205" s="273"/>
      <c r="F205" s="273"/>
      <c r="G205" s="273"/>
      <c r="H205" s="273"/>
      <c r="I205" s="273"/>
      <c r="J205" s="273"/>
      <c r="K205" s="274"/>
    </row>
    <row r="206" spans="2:11" s="1" customFormat="1" ht="25.5" customHeight="1">
      <c r="B206" s="272"/>
      <c r="C206" s="353" t="s">
        <v>1193</v>
      </c>
      <c r="D206" s="353"/>
      <c r="E206" s="353"/>
      <c r="F206" s="353" t="s">
        <v>1194</v>
      </c>
      <c r="G206" s="354"/>
      <c r="H206" s="353" t="s">
        <v>1195</v>
      </c>
      <c r="I206" s="353"/>
      <c r="J206" s="353"/>
      <c r="K206" s="274"/>
    </row>
    <row r="207" spans="2:11" s="1" customFormat="1" ht="5.25" customHeight="1">
      <c r="B207" s="307"/>
      <c r="C207" s="302"/>
      <c r="D207" s="302"/>
      <c r="E207" s="302"/>
      <c r="F207" s="302"/>
      <c r="G207" s="328"/>
      <c r="H207" s="302"/>
      <c r="I207" s="302"/>
      <c r="J207" s="302"/>
      <c r="K207" s="330"/>
    </row>
    <row r="208" spans="2:11" s="1" customFormat="1" ht="15" customHeight="1">
      <c r="B208" s="307"/>
      <c r="C208" s="282" t="s">
        <v>1185</v>
      </c>
      <c r="D208" s="282"/>
      <c r="E208" s="282"/>
      <c r="F208" s="305" t="s">
        <v>51</v>
      </c>
      <c r="G208" s="282"/>
      <c r="H208" s="282" t="s">
        <v>1196</v>
      </c>
      <c r="I208" s="282"/>
      <c r="J208" s="282"/>
      <c r="K208" s="330"/>
    </row>
    <row r="209" spans="2:11" s="1" customFormat="1" ht="15" customHeight="1">
      <c r="B209" s="307"/>
      <c r="C209" s="282"/>
      <c r="D209" s="282"/>
      <c r="E209" s="282"/>
      <c r="F209" s="305" t="s">
        <v>52</v>
      </c>
      <c r="G209" s="282"/>
      <c r="H209" s="282" t="s">
        <v>1197</v>
      </c>
      <c r="I209" s="282"/>
      <c r="J209" s="282"/>
      <c r="K209" s="330"/>
    </row>
    <row r="210" spans="2:11" s="1" customFormat="1" ht="15" customHeight="1">
      <c r="B210" s="307"/>
      <c r="C210" s="282"/>
      <c r="D210" s="282"/>
      <c r="E210" s="282"/>
      <c r="F210" s="305" t="s">
        <v>55</v>
      </c>
      <c r="G210" s="282"/>
      <c r="H210" s="282" t="s">
        <v>1198</v>
      </c>
      <c r="I210" s="282"/>
      <c r="J210" s="282"/>
      <c r="K210" s="330"/>
    </row>
    <row r="211" spans="2:11" s="1" customFormat="1" ht="15" customHeight="1">
      <c r="B211" s="307"/>
      <c r="C211" s="282"/>
      <c r="D211" s="282"/>
      <c r="E211" s="282"/>
      <c r="F211" s="305" t="s">
        <v>53</v>
      </c>
      <c r="G211" s="282"/>
      <c r="H211" s="282" t="s">
        <v>1199</v>
      </c>
      <c r="I211" s="282"/>
      <c r="J211" s="282"/>
      <c r="K211" s="330"/>
    </row>
    <row r="212" spans="2:11" s="1" customFormat="1" ht="15" customHeight="1">
      <c r="B212" s="307"/>
      <c r="C212" s="282"/>
      <c r="D212" s="282"/>
      <c r="E212" s="282"/>
      <c r="F212" s="305" t="s">
        <v>54</v>
      </c>
      <c r="G212" s="282"/>
      <c r="H212" s="282" t="s">
        <v>1200</v>
      </c>
      <c r="I212" s="282"/>
      <c r="J212" s="282"/>
      <c r="K212" s="330"/>
    </row>
    <row r="213" spans="2:11" s="1" customFormat="1" ht="15" customHeight="1">
      <c r="B213" s="307"/>
      <c r="C213" s="282"/>
      <c r="D213" s="282"/>
      <c r="E213" s="282"/>
      <c r="F213" s="305"/>
      <c r="G213" s="282"/>
      <c r="H213" s="282"/>
      <c r="I213" s="282"/>
      <c r="J213" s="282"/>
      <c r="K213" s="330"/>
    </row>
    <row r="214" spans="2:11" s="1" customFormat="1" ht="15" customHeight="1">
      <c r="B214" s="307"/>
      <c r="C214" s="282" t="s">
        <v>1139</v>
      </c>
      <c r="D214" s="282"/>
      <c r="E214" s="282"/>
      <c r="F214" s="305" t="s">
        <v>84</v>
      </c>
      <c r="G214" s="282"/>
      <c r="H214" s="282" t="s">
        <v>1201</v>
      </c>
      <c r="I214" s="282"/>
      <c r="J214" s="282"/>
      <c r="K214" s="330"/>
    </row>
    <row r="215" spans="2:11" s="1" customFormat="1" ht="15" customHeight="1">
      <c r="B215" s="307"/>
      <c r="C215" s="282"/>
      <c r="D215" s="282"/>
      <c r="E215" s="282"/>
      <c r="F215" s="305" t="s">
        <v>1034</v>
      </c>
      <c r="G215" s="282"/>
      <c r="H215" s="282" t="s">
        <v>1035</v>
      </c>
      <c r="I215" s="282"/>
      <c r="J215" s="282"/>
      <c r="K215" s="330"/>
    </row>
    <row r="216" spans="2:11" s="1" customFormat="1" ht="15" customHeight="1">
      <c r="B216" s="307"/>
      <c r="C216" s="282"/>
      <c r="D216" s="282"/>
      <c r="E216" s="282"/>
      <c r="F216" s="305" t="s">
        <v>1032</v>
      </c>
      <c r="G216" s="282"/>
      <c r="H216" s="282" t="s">
        <v>1202</v>
      </c>
      <c r="I216" s="282"/>
      <c r="J216" s="282"/>
      <c r="K216" s="330"/>
    </row>
    <row r="217" spans="2:11" s="1" customFormat="1" ht="15" customHeight="1">
      <c r="B217" s="355"/>
      <c r="C217" s="282"/>
      <c r="D217" s="282"/>
      <c r="E217" s="282"/>
      <c r="F217" s="305" t="s">
        <v>1036</v>
      </c>
      <c r="G217" s="344"/>
      <c r="H217" s="334" t="s">
        <v>1037</v>
      </c>
      <c r="I217" s="334"/>
      <c r="J217" s="334"/>
      <c r="K217" s="356"/>
    </row>
    <row r="218" spans="2:11" s="1" customFormat="1" ht="15" customHeight="1">
      <c r="B218" s="355"/>
      <c r="C218" s="282"/>
      <c r="D218" s="282"/>
      <c r="E218" s="282"/>
      <c r="F218" s="305" t="s">
        <v>1038</v>
      </c>
      <c r="G218" s="344"/>
      <c r="H218" s="334" t="s">
        <v>1203</v>
      </c>
      <c r="I218" s="334"/>
      <c r="J218" s="334"/>
      <c r="K218" s="356"/>
    </row>
    <row r="219" spans="2:11" s="1" customFormat="1" ht="15" customHeight="1">
      <c r="B219" s="355"/>
      <c r="C219" s="282"/>
      <c r="D219" s="282"/>
      <c r="E219" s="282"/>
      <c r="F219" s="305"/>
      <c r="G219" s="344"/>
      <c r="H219" s="334"/>
      <c r="I219" s="334"/>
      <c r="J219" s="334"/>
      <c r="K219" s="356"/>
    </row>
    <row r="220" spans="2:11" s="1" customFormat="1" ht="15" customHeight="1">
      <c r="B220" s="355"/>
      <c r="C220" s="282" t="s">
        <v>1163</v>
      </c>
      <c r="D220" s="282"/>
      <c r="E220" s="282"/>
      <c r="F220" s="305">
        <v>1</v>
      </c>
      <c r="G220" s="344"/>
      <c r="H220" s="334" t="s">
        <v>1204</v>
      </c>
      <c r="I220" s="334"/>
      <c r="J220" s="334"/>
      <c r="K220" s="356"/>
    </row>
    <row r="221" spans="2:11" s="1" customFormat="1" ht="15" customHeight="1">
      <c r="B221" s="355"/>
      <c r="C221" s="282"/>
      <c r="D221" s="282"/>
      <c r="E221" s="282"/>
      <c r="F221" s="305">
        <v>2</v>
      </c>
      <c r="G221" s="344"/>
      <c r="H221" s="334" t="s">
        <v>1205</v>
      </c>
      <c r="I221" s="334"/>
      <c r="J221" s="334"/>
      <c r="K221" s="356"/>
    </row>
    <row r="222" spans="2:11" s="1" customFormat="1" ht="15" customHeight="1">
      <c r="B222" s="355"/>
      <c r="C222" s="282"/>
      <c r="D222" s="282"/>
      <c r="E222" s="282"/>
      <c r="F222" s="305">
        <v>3</v>
      </c>
      <c r="G222" s="344"/>
      <c r="H222" s="334" t="s">
        <v>1206</v>
      </c>
      <c r="I222" s="334"/>
      <c r="J222" s="334"/>
      <c r="K222" s="356"/>
    </row>
    <row r="223" spans="2:11" s="1" customFormat="1" ht="15" customHeight="1">
      <c r="B223" s="355"/>
      <c r="C223" s="282"/>
      <c r="D223" s="282"/>
      <c r="E223" s="282"/>
      <c r="F223" s="305">
        <v>4</v>
      </c>
      <c r="G223" s="344"/>
      <c r="H223" s="334" t="s">
        <v>1207</v>
      </c>
      <c r="I223" s="334"/>
      <c r="J223" s="334"/>
      <c r="K223" s="356"/>
    </row>
    <row r="224" spans="2:11" s="1" customFormat="1" ht="12.75" customHeight="1">
      <c r="B224" s="357"/>
      <c r="C224" s="358"/>
      <c r="D224" s="358"/>
      <c r="E224" s="358"/>
      <c r="F224" s="358"/>
      <c r="G224" s="358"/>
      <c r="H224" s="358"/>
      <c r="I224" s="358"/>
      <c r="J224" s="358"/>
      <c r="K224" s="359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71:J171"/>
    <mergeCell ref="C205:J205"/>
    <mergeCell ref="H206:J206"/>
    <mergeCell ref="H209:J209"/>
    <mergeCell ref="H210:J210"/>
    <mergeCell ref="H216:J216"/>
    <mergeCell ref="H217:J217"/>
    <mergeCell ref="H218:J218"/>
    <mergeCell ref="H220:J220"/>
    <mergeCell ref="H221:J221"/>
    <mergeCell ref="H222:J222"/>
    <mergeCell ref="H208:J208"/>
    <mergeCell ref="H223:J223"/>
    <mergeCell ref="H211:J211"/>
    <mergeCell ref="H212:J212"/>
    <mergeCell ref="H214:J214"/>
    <mergeCell ref="H215:J21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SNOOPY\SNooPY</dc:creator>
  <cp:keywords/>
  <dc:description/>
  <cp:lastModifiedBy>SNOOPY\SNooPY</cp:lastModifiedBy>
  <dcterms:created xsi:type="dcterms:W3CDTF">2024-03-10T10:50:05Z</dcterms:created>
  <dcterms:modified xsi:type="dcterms:W3CDTF">2024-03-10T10:50:08Z</dcterms:modified>
  <cp:category/>
  <cp:version/>
  <cp:contentType/>
  <cp:contentStatus/>
</cp:coreProperties>
</file>