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Zelený pavilon - 2.NP" sheetId="2" r:id="rId2"/>
    <sheet name="2 - Žlutý pavilon - 2.NP" sheetId="3" r:id="rId3"/>
    <sheet name="3 - Modrý pavilon - 1.NP" sheetId="4" r:id="rId4"/>
    <sheet name="4 - Zelený pavilon - zazd..." sheetId="5" r:id="rId5"/>
    <sheet name="5 - Zelený pavilon - dozd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'1 - Zelený pavilon - 2.NP'!$C$96:$K$330</definedName>
    <definedName name="_xlnm.Print_Area" localSheetId="1">'1 - Zelený pavilon - 2.NP'!$C$4:$J$39,'1 - Zelený pavilon - 2.NP'!$C$45:$J$78,'1 - Zelený pavilon - 2.NP'!$C$84:$K$330</definedName>
    <definedName name="_xlnm._FilterDatabase" localSheetId="2" hidden="1">'2 - Žlutý pavilon - 2.NP'!$C$94:$K$302</definedName>
    <definedName name="_xlnm.Print_Area" localSheetId="2">'2 - Žlutý pavilon - 2.NP'!$C$4:$J$39,'2 - Žlutý pavilon - 2.NP'!$C$45:$J$76,'2 - Žlutý pavilon - 2.NP'!$C$82:$K$302</definedName>
    <definedName name="_xlnm._FilterDatabase" localSheetId="3" hidden="1">'3 - Modrý pavilon - 1.NP'!$C$94:$K$319</definedName>
    <definedName name="_xlnm.Print_Area" localSheetId="3">'3 - Modrý pavilon - 1.NP'!$C$4:$J$39,'3 - Modrý pavilon - 1.NP'!$C$45:$J$76,'3 - Modrý pavilon - 1.NP'!$C$82:$K$319</definedName>
    <definedName name="_xlnm._FilterDatabase" localSheetId="4" hidden="1">'4 - Zelený pavilon - zazd...'!$C$88:$K$145</definedName>
    <definedName name="_xlnm.Print_Area" localSheetId="4">'4 - Zelený pavilon - zazd...'!$C$4:$J$39,'4 - Zelený pavilon - zazd...'!$C$45:$J$70,'4 - Zelený pavilon - zazd...'!$C$76:$K$145</definedName>
    <definedName name="_xlnm._FilterDatabase" localSheetId="5" hidden="1">'5 - Zelený pavilon - dozd...'!$C$91:$K$203</definedName>
    <definedName name="_xlnm.Print_Area" localSheetId="5">'5 - Zelený pavilon - dozd...'!$C$4:$J$39,'5 - Zelený pavilon - dozd...'!$C$45:$J$73,'5 - Zelený pavilon - dozd...'!$C$79:$K$203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'1 - Zelený pavilon - 2.NP'!$96:$96</definedName>
    <definedName name="_xlnm.Print_Titles" localSheetId="2">'2 - Žlutý pavilon - 2.NP'!$94:$94</definedName>
    <definedName name="_xlnm.Print_Titles" localSheetId="3">'3 - Modrý pavilon - 1.NP'!$94:$94</definedName>
    <definedName name="_xlnm.Print_Titles" localSheetId="4">'4 - Zelený pavilon - zazd...'!$88:$88</definedName>
    <definedName name="_xlnm.Print_Titles" localSheetId="5">'5 - Zelený pavilon - dozd...'!$91:$91</definedName>
  </definedNames>
  <calcPr fullCalcOnLoad="1"/>
</workbook>
</file>

<file path=xl/sharedStrings.xml><?xml version="1.0" encoding="utf-8"?>
<sst xmlns="http://schemas.openxmlformats.org/spreadsheetml/2006/main" count="9182" uniqueCount="1163">
  <si>
    <t>Export Komplet</t>
  </si>
  <si>
    <t>VZ</t>
  </si>
  <si>
    <t>2.0</t>
  </si>
  <si>
    <t>ZAMOK</t>
  </si>
  <si>
    <t>False</t>
  </si>
  <si>
    <t>{cd7ccfe4-b573-4cdf-b46d-1cec718fed6c}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</si>
  <si>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</si>
  <si>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</si>
  <si>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</si>
  <si>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</si>
  <si>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</si>
  <si>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</si>
  <si>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</si>
  <si>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</si>
  <si>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</si>
  <si>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</si>
  <si>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</si>
  <si>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Vítězná - oprava sociálních zařízení</t>
  </si>
  <si>
    <t>KSO:</t>
  </si>
  <si>
    <t/>
  </si>
  <si>
    <t>CC-CZ:</t>
  </si>
  <si>
    <t>Místo:</t>
  </si>
  <si>
    <t>Sokolov, Vítězná 725</t>
  </si>
  <si>
    <t>Datum:</t>
  </si>
  <si>
    <t>20. 2. 2024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</si>
  <si>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</si>
  <si>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</si>
  <si>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</si>
  <si>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</si>
  <si>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</si>
  <si>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</si>
  <si>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</si>
  <si>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</si>
  <si>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</si>
  <si>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</si>
  <si>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</si>
  <si>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</si>
  <si>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</si>
  <si>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</si>
  <si>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</si>
  <si>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</si>
  <si>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</si>
  <si>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</si>
  <si>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</si>
  <si>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</si>
  <si>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</si>
  <si>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</si>
  <si>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</si>
  <si>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</si>
  <si>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</si>
  <si>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</si>
  <si>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</si>
  <si>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</si>
  <si>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</si>
  <si>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</si>
  <si>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</si>
  <si>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</si>
  <si>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</si>
  <si>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</si>
  <si>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</si>
  <si>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</si>
  <si>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</si>
  <si>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</si>
  <si>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</si>
  <si>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</si>
  <si>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</si>
  <si>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</si>
  <si>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</si>
  <si>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</si>
  <si>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</si>
  <si>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</si>
  <si>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</si>
  <si>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</si>
  <si>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</si>
  <si>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</si>
  <si>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</si>
  <si>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</si>
  <si>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</si>
  <si>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Zelený pavilon - 2.NP</t>
  </si>
  <si>
    <t>STA</t>
  </si>
  <si>
    <t>{fc81c743-7941-40b0-a1f2-c0c1d0f2d579}</t>
  </si>
  <si>
    <t>2</t>
  </si>
  <si>
    <t>Žlutý pavilon - 2.NP</t>
  </si>
  <si>
    <t>{9ad50241-c290-4443-b231-96239a9efae7}</t>
  </si>
  <si>
    <t>3</t>
  </si>
  <si>
    <t>Modrý pavilon - 1.NP</t>
  </si>
  <si>
    <t>{588fc944-c699-4bd9-ae79-8a6bace7041f}</t>
  </si>
  <si>
    <t>4</t>
  </si>
  <si>
    <t>Zelený pavilon - zazdívka vnitřního okna</t>
  </si>
  <si>
    <t>{330eabd5-5f71-4a42-9735-c4996fcf86ab}</t>
  </si>
  <si>
    <t>5</t>
  </si>
  <si>
    <t>Zelený pavilon - dozdívka příčky</t>
  </si>
  <si>
    <t>{08577f6b-fc75-4e70-aeee-0d057f6d1752}</t>
  </si>
  <si>
    <t>KRYCÍ LIST SOUPISU PRACÍ</t>
  </si>
  <si>
    <t>Objekt:</t>
  </si>
  <si>
    <t>1 - Zelený pavilon - 2.NP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</si>
  <si>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</si>
  <si>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</si>
  <si>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</si>
  <si>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</si>
  <si>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</si>
  <si>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</si>
  <si>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</si>
  <si>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</si>
  <si>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</si>
  <si>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</si>
  <si>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</si>
  <si>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vodovod a kanalizace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</si>
  <si>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</si>
  <si>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</si>
  <si>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</si>
  <si>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</si>
  <si>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</si>
  <si>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</si>
  <si>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</si>
  <si>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</si>
  <si>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</si>
  <si>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</si>
  <si>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</si>
  <si>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</si>
  <si>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</si>
  <si>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</si>
  <si>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</si>
  <si>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</si>
  <si>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</si>
  <si>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</si>
  <si>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</si>
  <si>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</si>
  <si>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</si>
  <si>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</si>
  <si>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</si>
  <si>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</si>
  <si>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</si>
  <si>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</si>
  <si>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</si>
  <si>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</si>
  <si>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340271021</t>
  </si>
  <si>
    <t>Zazdívka otvorů v příčkách nebo stěnách pórobetonovými tvárnicemi plochy přes 0,25 m2 do 1 m2, objemová hmotnost 500 kg/m3, tloušťka příčky 100 mm</t>
  </si>
  <si>
    <t>m2</t>
  </si>
  <si>
    <t>CS ÚRS 2024 01</t>
  </si>
  <si>
    <t>522328071</t>
  </si>
  <si>
    <t>Online PSC</t>
  </si>
  <si>
    <t>https://podminky.urs.cz/item/CS_URS_2024_01/340271021</t>
  </si>
  <si>
    <t>VV</t>
  </si>
  <si>
    <t>Zazdívka okna</t>
  </si>
  <si>
    <t>0,6*1,17</t>
  </si>
  <si>
    <t>342291111</t>
  </si>
  <si>
    <t>Ukotvení příček polyuretanovou pěnou, tl. příčky do 100 mm</t>
  </si>
  <si>
    <t>m</t>
  </si>
  <si>
    <t>-1162428516</t>
  </si>
  <si>
    <t>https://podminky.urs.cz/item/CS_URS_2024_01/342291111</t>
  </si>
  <si>
    <t>0,6+0,6+1,17+1,17</t>
  </si>
  <si>
    <t>342291121</t>
  </si>
  <si>
    <t>Ukotvení příček plochými kotvami, do konstrukce cihelné</t>
  </si>
  <si>
    <t>216578370</t>
  </si>
  <si>
    <t>https://podminky.urs.cz/item/CS_URS_2024_01/342291121</t>
  </si>
  <si>
    <t>1,17+1,17</t>
  </si>
  <si>
    <t>6</t>
  </si>
  <si>
    <t>Úpravy povrchů, podlahy a osazování výplní</t>
  </si>
  <si>
    <t>612325411</t>
  </si>
  <si>
    <t>Oprava vápenocementové omítky vnitřních ploch hladké, tloušťky do 20 mm stěn, v rozsahu opravované plochy do 10%</t>
  </si>
  <si>
    <t>-790177021</t>
  </si>
  <si>
    <t>https://podminky.urs.cz/item/CS_URS_2024_01/612325411</t>
  </si>
  <si>
    <t xml:space="preserve">Do výšky nového podhledu </t>
  </si>
  <si>
    <t>(1,38+1,38+1,12+1,12+0,76+0,76)*2,8</t>
  </si>
  <si>
    <t>-0,7*2</t>
  </si>
  <si>
    <t>-0,6*1,17</t>
  </si>
  <si>
    <t>(0,6+1,17+1,17)*0,23</t>
  </si>
  <si>
    <t>Součet</t>
  </si>
  <si>
    <t>612325111</t>
  </si>
  <si>
    <t>Vápenocementová omítka rýh hladká ve stěnách, šířky rýhy do 150 mm</t>
  </si>
  <si>
    <t>-1729618207</t>
  </si>
  <si>
    <t>https://podminky.urs.cz/item/CS_URS_2024_01/612325111</t>
  </si>
  <si>
    <t>Po vybourání příčky</t>
  </si>
  <si>
    <t>(3,31+3,31)*0,1</t>
  </si>
  <si>
    <t>612135001</t>
  </si>
  <si>
    <t>Vyrovnání nerovností podkladu vnitřních omítaných ploch maltou, tloušťky do 10 mm vápenocementovou stěn</t>
  </si>
  <si>
    <t>-1358034410</t>
  </si>
  <si>
    <t>https://podminky.urs.cz/item/CS_URS_2024_01/612135001</t>
  </si>
  <si>
    <t>Pod obklady</t>
  </si>
  <si>
    <t>(1,98+1,98+1,38+1,38-0,7)*2</t>
  </si>
  <si>
    <t>-0,6*0,43</t>
  </si>
  <si>
    <t>7</t>
  </si>
  <si>
    <t>612142001</t>
  </si>
  <si>
    <t>Pletivo vnitřních ploch v ploše nebo pruzích, na plném podkladu sklovláknité vtlačené do tmelu včetně tmelu stěn</t>
  </si>
  <si>
    <t>2063232105</t>
  </si>
  <si>
    <t>https://podminky.urs.cz/item/CS_URS_2024_01/612142001</t>
  </si>
  <si>
    <t>8</t>
  </si>
  <si>
    <t>612131121</t>
  </si>
  <si>
    <t>Podkladní a spojovací vrstva vnitřních omítaných ploch penetrace disperzní nanášená ručně stěn</t>
  </si>
  <si>
    <t>-1779060584</t>
  </si>
  <si>
    <t>https://podminky.urs.cz/item/CS_URS_2024_01/612131121</t>
  </si>
  <si>
    <t>Mezi obkladem a novým podhledem ve výšce 2,8m</t>
  </si>
  <si>
    <t>(1,98+1,98+1,38+1,38)*0,8</t>
  </si>
  <si>
    <t>-0,6*0,74</t>
  </si>
  <si>
    <t>9</t>
  </si>
  <si>
    <t>612311131</t>
  </si>
  <si>
    <t>Vápenný štuk vnitřních ploch tloušťky do 3 mm svislých konstrukcí stěn</t>
  </si>
  <si>
    <t>-1802572373</t>
  </si>
  <si>
    <t>https://podminky.urs.cz/item/CS_URS_2024_01/612311131</t>
  </si>
  <si>
    <t>10</t>
  </si>
  <si>
    <t>644941112</t>
  </si>
  <si>
    <t>Montáž průvětrníků nebo mřížek odvětrávacích velikosti přes 150 x 200 do 300 x 300 mm</t>
  </si>
  <si>
    <t>kus</t>
  </si>
  <si>
    <t>1969689425</t>
  </si>
  <si>
    <t>https://podminky.urs.cz/item/CS_URS_2024_01/644941112</t>
  </si>
  <si>
    <t>Do zazdívky původního okna</t>
  </si>
  <si>
    <t>11</t>
  </si>
  <si>
    <t>M</t>
  </si>
  <si>
    <t>56245603</t>
  </si>
  <si>
    <t>mřížka větrací hranatá plast se síťovinou 200x200mm</t>
  </si>
  <si>
    <t>-1572976292</t>
  </si>
  <si>
    <t>Ostatní konstrukce a práce, bourání</t>
  </si>
  <si>
    <t>968062374</t>
  </si>
  <si>
    <t>Vybourání dřevěných rámů oken s křídly, dveřních zárubní, vrat, stěn, ostění nebo obkladů rámů oken s křídly zdvojených, plochy do 1 m2</t>
  </si>
  <si>
    <t>1216457163</t>
  </si>
  <si>
    <t>https://podminky.urs.cz/item/CS_URS_2024_01/968062374</t>
  </si>
  <si>
    <t>13</t>
  </si>
  <si>
    <t>968072455</t>
  </si>
  <si>
    <t>Vybourání kovových rámů oken s křídly, dveřních zárubní, vrat, stěn, ostění nebo obkladů dveřních zárubní, plochy do 2 m2</t>
  </si>
  <si>
    <t>-1815837852</t>
  </si>
  <si>
    <t>https://podminky.urs.cz/item/CS_URS_2024_01/968072455</t>
  </si>
  <si>
    <t>Dveře mezi zádveřím a WC</t>
  </si>
  <si>
    <t>0,6*2</t>
  </si>
  <si>
    <t>14</t>
  </si>
  <si>
    <t>965081213</t>
  </si>
  <si>
    <t>Bourání podlah z dlaždic bez podkladního lože nebo mazaniny, s jakoukoliv výplní spár keramických nebo xylolitových tl. do 10 mm, plochy přes 1 m2</t>
  </si>
  <si>
    <t>-1411925586</t>
  </si>
  <si>
    <t>https://podminky.urs.cz/item/CS_URS_2024_01/965081213</t>
  </si>
  <si>
    <t>1,38*0,76</t>
  </si>
  <si>
    <t>0,7*0,1</t>
  </si>
  <si>
    <t>1,38*1,12</t>
  </si>
  <si>
    <t>0,7*0,15</t>
  </si>
  <si>
    <t>15</t>
  </si>
  <si>
    <t>965046111</t>
  </si>
  <si>
    <t>Broušení stávajících betonových podlah úběr do 3 mm</t>
  </si>
  <si>
    <t>-634365704</t>
  </si>
  <si>
    <t>https://podminky.urs.cz/item/CS_URS_2024_01/965046111</t>
  </si>
  <si>
    <t>1,98*1,38</t>
  </si>
  <si>
    <t>16</t>
  </si>
  <si>
    <t>965046119</t>
  </si>
  <si>
    <t>Broušení stávajících betonových podlah Příplatek k ceně za každý další 1 mm úběru</t>
  </si>
  <si>
    <t>-589005062</t>
  </si>
  <si>
    <t>https://podminky.urs.cz/item/CS_URS_2024_01/965046119</t>
  </si>
  <si>
    <t>2,837*2</t>
  </si>
  <si>
    <t>17</t>
  </si>
  <si>
    <t>978013121</t>
  </si>
  <si>
    <t>Otlučení vápenných nebo vápenocementových omítek vnitřních ploch stěn s vyškrabáním spar, s očištěním zdiva, v rozsahu přes 5 do 10 %</t>
  </si>
  <si>
    <t>1383290693</t>
  </si>
  <si>
    <t>https://podminky.urs.cz/item/CS_URS_2024_01/978013121</t>
  </si>
  <si>
    <t>18</t>
  </si>
  <si>
    <t>949101111</t>
  </si>
  <si>
    <t>Lešení pomocné pracovní pro objekty pozemních staveb pro zatížení do 150 kg/m2, o výšce lešeňové podlahy do 1,9 m</t>
  </si>
  <si>
    <t>1140177642</t>
  </si>
  <si>
    <t>https://podminky.urs.cz/item/CS_URS_2024_01/949101111</t>
  </si>
  <si>
    <t>19</t>
  </si>
  <si>
    <t>952901111</t>
  </si>
  <si>
    <t>Vyčištění budov nebo objektů před předáním do užívání budov bytové nebo občanské výstavby, světlé výšky podlaží do 4 m</t>
  </si>
  <si>
    <t>-531696662</t>
  </si>
  <si>
    <t>https://podminky.urs.cz/item/CS_URS_2024_01/952901111</t>
  </si>
  <si>
    <t>997</t>
  </si>
  <si>
    <t>Přesun sutě</t>
  </si>
  <si>
    <t>20</t>
  </si>
  <si>
    <t>997002611</t>
  </si>
  <si>
    <t>Nakládání suti a vybouraných hmot na dopravní prostředek pro vodorovné přemístění</t>
  </si>
  <si>
    <t>t</t>
  </si>
  <si>
    <t>-1598740632</t>
  </si>
  <si>
    <t>https://podminky.urs.cz/item/CS_URS_2024_01/997002611</t>
  </si>
  <si>
    <t>997013211</t>
  </si>
  <si>
    <t>Vnitrostaveništní doprava suti a vybouraných hmot vodorovně do 50 m s naložením ručně pro budovy a haly výšky do 6 m</t>
  </si>
  <si>
    <t>-1426269391</t>
  </si>
  <si>
    <t>https://podminky.urs.cz/item/CS_URS_2024_01/997013211</t>
  </si>
  <si>
    <t>22</t>
  </si>
  <si>
    <t>997013501</t>
  </si>
  <si>
    <t>Odvoz suti a vybouraných hmot na skládku nebo meziskládku se složením, na vzdálenost do 1 km</t>
  </si>
  <si>
    <t>485003630</t>
  </si>
  <si>
    <t>https://podminky.urs.cz/item/CS_URS_2024_01/997013501</t>
  </si>
  <si>
    <t>23</t>
  </si>
  <si>
    <t>997013509</t>
  </si>
  <si>
    <t>Odvoz suti a vybouraných hmot na skládku nebo meziskládku se složením, na vzdálenost Příplatek k ceně za každý další započatý 1 km přes 1 km</t>
  </si>
  <si>
    <t>-1033138874</t>
  </si>
  <si>
    <t>https://podminky.urs.cz/item/CS_URS_2024_01/997013509</t>
  </si>
  <si>
    <t>1,240*6</t>
  </si>
  <si>
    <t>24</t>
  </si>
  <si>
    <t>997013631</t>
  </si>
  <si>
    <t>Poplatek za uložení stavebního odpadu na skládce (skládkovné) směsného stavebního a demoličního zatříděného do Katalogu odpadů pod kódem 17 09 04</t>
  </si>
  <si>
    <t>-521884141</t>
  </si>
  <si>
    <t>https://podminky.urs.cz/item/CS_URS_2024_01/997013631</t>
  </si>
  <si>
    <t>998</t>
  </si>
  <si>
    <t>Přesun hmot</t>
  </si>
  <si>
    <t>25</t>
  </si>
  <si>
    <t>998018001</t>
  </si>
  <si>
    <t>Přesun hmot pro budovy občanské výstavby, bydlení, výrobu a služby ruční (bez užití mechanizace) vodorovná dopravní vzdálenost do 100 m pro budovy s jakoukoliv nosnou konstrukcí výšky do 6 m</t>
  </si>
  <si>
    <t>1426561692</t>
  </si>
  <si>
    <t>https://podminky.urs.cz/item/CS_URS_2024_01/998018001</t>
  </si>
  <si>
    <t>PSV</t>
  </si>
  <si>
    <t>Práce a dodávky PSV</t>
  </si>
  <si>
    <t>721</t>
  </si>
  <si>
    <t>Zdravotechnika - vodovod a kanalizace</t>
  </si>
  <si>
    <t>26</t>
  </si>
  <si>
    <t>721-x1</t>
  </si>
  <si>
    <t>Demontáž stávajících připojovacích rozvodů vodovodu a kanalizace vč. likvidace</t>
  </si>
  <si>
    <t>soubor</t>
  </si>
  <si>
    <t>1497061101</t>
  </si>
  <si>
    <t>27</t>
  </si>
  <si>
    <t>721-x2</t>
  </si>
  <si>
    <t>D+M Nových připojovacích rozvodů pro umyvadlo a WC vč. zasekání do zdiva, izolací, zkoušek, apod. - cena vč. likvidace odpadu, přesunu hmot, atd...</t>
  </si>
  <si>
    <t>-1694369106</t>
  </si>
  <si>
    <t>725</t>
  </si>
  <si>
    <t>Zdravotechnika - zařizovací předměty</t>
  </si>
  <si>
    <t>28</t>
  </si>
  <si>
    <t>725110811</t>
  </si>
  <si>
    <t>Demontáž klozetů splachovacích s nádrží nebo tlakovým splachovačem</t>
  </si>
  <si>
    <t>851440144</t>
  </si>
  <si>
    <t>https://podminky.urs.cz/item/CS_URS_2024_01/725110811</t>
  </si>
  <si>
    <t>29</t>
  </si>
  <si>
    <t>725210821</t>
  </si>
  <si>
    <t>Demontáž umyvadel bez výtokových armatur umyvadel</t>
  </si>
  <si>
    <t>-1039122109</t>
  </si>
  <si>
    <t>https://podminky.urs.cz/item/CS_URS_2024_01/725210821</t>
  </si>
  <si>
    <t>30</t>
  </si>
  <si>
    <t>725820801</t>
  </si>
  <si>
    <t>Demontáž baterií nástěnných do G 3/4</t>
  </si>
  <si>
    <t>56388577</t>
  </si>
  <si>
    <t>https://podminky.urs.cz/item/CS_URS_2024_01/725820801</t>
  </si>
  <si>
    <t>31</t>
  </si>
  <si>
    <t>725860811</t>
  </si>
  <si>
    <t>Demontáž zápachových uzávěrek pro zařizovací předměty jednoduchých</t>
  </si>
  <si>
    <t>919438604</t>
  </si>
  <si>
    <t>https://podminky.urs.cz/item/CS_URS_2024_01/725860811</t>
  </si>
  <si>
    <t>32</t>
  </si>
  <si>
    <t>725-x1</t>
  </si>
  <si>
    <t>Demontáž vybavení vč. likvidace (mýdelník, zasobník na toaletní papír, apod...)</t>
  </si>
  <si>
    <t>-1981155332</t>
  </si>
  <si>
    <t>33</t>
  </si>
  <si>
    <t>725112183/R</t>
  </si>
  <si>
    <t xml:space="preserve">Zařízení záchodů kombi klozety s úspornou armaturou, durovitové sedátko </t>
  </si>
  <si>
    <t>999200715</t>
  </si>
  <si>
    <t>34</t>
  </si>
  <si>
    <t>725211601</t>
  </si>
  <si>
    <t>Umyvadla keramická bílá bez výtokových armatur připevněná na stěnu šrouby bez sloupu nebo krytu na sifon, šířka umyvadla 500 mm</t>
  </si>
  <si>
    <t>-88233836</t>
  </si>
  <si>
    <t>https://podminky.urs.cz/item/CS_URS_2024_01/725211601</t>
  </si>
  <si>
    <t>35</t>
  </si>
  <si>
    <t>725822611</t>
  </si>
  <si>
    <t>Baterie umyvadlové stojánkové pákové bez výpusti</t>
  </si>
  <si>
    <t>-318452623</t>
  </si>
  <si>
    <t>https://podminky.urs.cz/item/CS_URS_2024_01/725822611</t>
  </si>
  <si>
    <t>36</t>
  </si>
  <si>
    <t>725861102</t>
  </si>
  <si>
    <t>Zápachové uzávěrky zařizovacích předmětů pro umyvadla DN 40</t>
  </si>
  <si>
    <t>-2076762622</t>
  </si>
  <si>
    <t>https://podminky.urs.cz/item/CS_URS_2024_01/725861102</t>
  </si>
  <si>
    <t>37</t>
  </si>
  <si>
    <t>725291652</t>
  </si>
  <si>
    <t>Montáž doplňků zařízení koupelen a záchodů dávkovače tekutého mýdla</t>
  </si>
  <si>
    <t>-1930921008</t>
  </si>
  <si>
    <t>https://podminky.urs.cz/item/CS_URS_2024_01/725291652</t>
  </si>
  <si>
    <t>38</t>
  </si>
  <si>
    <t>55431099</t>
  </si>
  <si>
    <t>dávkovač tekutého mýdla bílý 0,35L</t>
  </si>
  <si>
    <t>959811862</t>
  </si>
  <si>
    <t>39</t>
  </si>
  <si>
    <t>725291653</t>
  </si>
  <si>
    <t>Montáž doplňků zařízení koupelen a záchodů zásobníku toaletních papírů</t>
  </si>
  <si>
    <t>-1643880140</t>
  </si>
  <si>
    <t>https://podminky.urs.cz/item/CS_URS_2024_01/725291653</t>
  </si>
  <si>
    <t>40</t>
  </si>
  <si>
    <t>55431090</t>
  </si>
  <si>
    <t>zásobník toaletních papírů nerez D 310mm</t>
  </si>
  <si>
    <t>1333516322</t>
  </si>
  <si>
    <t>41</t>
  </si>
  <si>
    <t>725291654</t>
  </si>
  <si>
    <t>Montáž doplňků zařízení koupelen a záchodů zásobníku papírových ručníků</t>
  </si>
  <si>
    <t>528160502</t>
  </si>
  <si>
    <t>https://podminky.urs.cz/item/CS_URS_2024_01/725291654</t>
  </si>
  <si>
    <t>42</t>
  </si>
  <si>
    <t>55431084</t>
  </si>
  <si>
    <t>zásobník papírových ručníků skládaných nerezové provedení</t>
  </si>
  <si>
    <t>-1687056040</t>
  </si>
  <si>
    <t>43</t>
  </si>
  <si>
    <t>725291664</t>
  </si>
  <si>
    <t>Montáž doplňků zařízení koupelen a záchodů štětky závěsné</t>
  </si>
  <si>
    <t>1286926377</t>
  </si>
  <si>
    <t>https://podminky.urs.cz/item/CS_URS_2024_01/725291664</t>
  </si>
  <si>
    <t>44</t>
  </si>
  <si>
    <t>55779013</t>
  </si>
  <si>
    <t>štětka na WC závěsná nebo na podlahu kartáč nylon nerezové záchytné pouzdro mat</t>
  </si>
  <si>
    <t>1648647456</t>
  </si>
  <si>
    <t>45</t>
  </si>
  <si>
    <t>998725311</t>
  </si>
  <si>
    <t>Přesun hmot pro zařizovací předměty stanovený procentní sazbou (%) z ceny vodorovná dopravní vzdálenost do 50 m ruční (bez užití mechanizace) v objektech výšky do 6 m</t>
  </si>
  <si>
    <t>%</t>
  </si>
  <si>
    <t>2138638178</t>
  </si>
  <si>
    <t>https://podminky.urs.cz/item/CS_URS_2024_01/998725311</t>
  </si>
  <si>
    <t>735</t>
  </si>
  <si>
    <t>Ústřední vytápění - otopná tělesa</t>
  </si>
  <si>
    <t>46</t>
  </si>
  <si>
    <t>735-x1</t>
  </si>
  <si>
    <t>Výměna radiátoru - vypuštění systému, demontáž radiátoru a armatur, likvidace, úprava potrubí, dodávka a montáž nového panelového radiátoru o výkonu min. 350W, nové armatury, napuštění systému, odvzdušnění, tlaková zkouška, přesun hmot</t>
  </si>
  <si>
    <t>-1668687241</t>
  </si>
  <si>
    <t>741</t>
  </si>
  <si>
    <t>Elektroinstalace - silnoproud</t>
  </si>
  <si>
    <t>47</t>
  </si>
  <si>
    <t>741-x1</t>
  </si>
  <si>
    <t>Demontáž stávající elektroinstalace vč. likvidace</t>
  </si>
  <si>
    <t>1766385898</t>
  </si>
  <si>
    <t>48</t>
  </si>
  <si>
    <t>741-x2</t>
  </si>
  <si>
    <t>D+M Nové elektroinstalace (vodiče, 1x stropní LED světlo, 1x vypínač, 1x zásuvka) se zasekáním pod omítku - cena vč. likvidace odpadu, přesunu hmot, revize apod.</t>
  </si>
  <si>
    <t>464904113</t>
  </si>
  <si>
    <t>763</t>
  </si>
  <si>
    <t>Konstrukce suché výstavby</t>
  </si>
  <si>
    <t>49</t>
  </si>
  <si>
    <t>763131451</t>
  </si>
  <si>
    <t>Podhled ze sádrokartonových desek dvouvrstvá zavěšená spodní konstrukce z ocelových profilů CD, UD jednoduše opláštěná deskou impregnovanou H2, tl. 12,5 mm, bez izolace</t>
  </si>
  <si>
    <t>-1647578822</t>
  </si>
  <si>
    <t>https://podminky.urs.cz/item/CS_URS_2024_01/763131451</t>
  </si>
  <si>
    <t>Nový podhled ve výšce 2,8m</t>
  </si>
  <si>
    <t>50</t>
  </si>
  <si>
    <t>998763511</t>
  </si>
  <si>
    <t>Přesun hmot pro konstrukce montované z desek sádrokartonových, sádrovláknitých, cementovláknitých nebo cementových stanovený procentní sazbou (%) z ceny vodorovná dopravní vzdálenost do 50 m ruční (bez užití mechanizace) v objektech výšky do 6 m</t>
  </si>
  <si>
    <t>-1233862081</t>
  </si>
  <si>
    <t>https://podminky.urs.cz/item/CS_URS_2024_01/998763511</t>
  </si>
  <si>
    <t>766</t>
  </si>
  <si>
    <t>Konstrukce truhlářské</t>
  </si>
  <si>
    <t>51</t>
  </si>
  <si>
    <t>766691914</t>
  </si>
  <si>
    <t>Ostatní práce vyvěšení nebo zavěšení křídel dřevěných dveřních, plochy do 2 m2</t>
  </si>
  <si>
    <t>-566983223</t>
  </si>
  <si>
    <t>https://podminky.urs.cz/item/CS_URS_2024_01/766691914</t>
  </si>
  <si>
    <t>Dveře z chodby</t>
  </si>
  <si>
    <t>52</t>
  </si>
  <si>
    <t>766660001</t>
  </si>
  <si>
    <t>Montáž dveřních křídel dřevěných nebo plastových otevíravých do ocelové zárubně povrchově upravených jednokřídlových, šířky do 800 mm</t>
  </si>
  <si>
    <t>405748823</t>
  </si>
  <si>
    <t>https://podminky.urs.cz/item/CS_URS_2024_01/766660001</t>
  </si>
  <si>
    <t>53</t>
  </si>
  <si>
    <t>61162072</t>
  </si>
  <si>
    <t>dveře jednokřídlé voštinové povrch laminátový plné, bílé 600x1970-2100mm</t>
  </si>
  <si>
    <t>-1389010189</t>
  </si>
  <si>
    <t>54</t>
  </si>
  <si>
    <t>766660730</t>
  </si>
  <si>
    <t>Montáž dveřních doplňků dveřního kování interiérového WC kliky se zámkem</t>
  </si>
  <si>
    <t>-1213706923</t>
  </si>
  <si>
    <t>https://podminky.urs.cz/item/CS_URS_2024_01/766660730</t>
  </si>
  <si>
    <t>55</t>
  </si>
  <si>
    <t>54914128</t>
  </si>
  <si>
    <t>kování rozetové spodní pro WC - výběr dle investora</t>
  </si>
  <si>
    <t>-508630596</t>
  </si>
  <si>
    <t>56</t>
  </si>
  <si>
    <t>998766311</t>
  </si>
  <si>
    <t>Přesun hmot pro konstrukce truhlářské stanovený procentní sazbou (%) z ceny vodorovná dopravní vzdálenost do 50 m ruční (bez užití mechanizace) v objektech výšky do 6 m</t>
  </si>
  <si>
    <t>1673187344</t>
  </si>
  <si>
    <t>https://podminky.urs.cz/item/CS_URS_2024_01/998766311</t>
  </si>
  <si>
    <t>771</t>
  </si>
  <si>
    <t>Podlahy z dlaždic</t>
  </si>
  <si>
    <t>57</t>
  </si>
  <si>
    <t>771121011</t>
  </si>
  <si>
    <t>Příprava podkladu před provedením dlažby nátěr penetrační na podlahu</t>
  </si>
  <si>
    <t>1026217656</t>
  </si>
  <si>
    <t>https://podminky.urs.cz/item/CS_URS_2024_01/771121011</t>
  </si>
  <si>
    <t>Pod samonivelační stěrku</t>
  </si>
  <si>
    <t>Mezisoučet</t>
  </si>
  <si>
    <t>Pod dlažbu</t>
  </si>
  <si>
    <t>2,837</t>
  </si>
  <si>
    <t>58</t>
  </si>
  <si>
    <t>771151014</t>
  </si>
  <si>
    <t>Příprava podkladu před provedením dlažby samonivelační stěrka min.pevnosti 20 MPa, tloušťky přes 8 do 10 mm</t>
  </si>
  <si>
    <t>2120166944</t>
  </si>
  <si>
    <t>https://podminky.urs.cz/item/CS_URS_2024_01/771151014</t>
  </si>
  <si>
    <t>59</t>
  </si>
  <si>
    <t>771574419</t>
  </si>
  <si>
    <t>Montáž podlah z dlaždic keramických lepených cementovým flexibilním lepidlem hladkých, tloušťky do 10 mm přes 22 do 25 ks/m2</t>
  </si>
  <si>
    <t>1426579853</t>
  </si>
  <si>
    <t>https://podminky.urs.cz/item/CS_URS_2024_01/771574419</t>
  </si>
  <si>
    <t>60</t>
  </si>
  <si>
    <t>59761171/R</t>
  </si>
  <si>
    <t>dlažba keramická, vel. 200x200mm, protiskluznost R10 - výběr dle investora</t>
  </si>
  <si>
    <t>-765376522</t>
  </si>
  <si>
    <t>2,837*1,1 'Přepočtené koeficientem množství</t>
  </si>
  <si>
    <t>61</t>
  </si>
  <si>
    <t>771591115</t>
  </si>
  <si>
    <t>Podlahy - dokončovací práce spárování silikonem</t>
  </si>
  <si>
    <t>-1308962276</t>
  </si>
  <si>
    <t>https://podminky.urs.cz/item/CS_URS_2024_01/771591115</t>
  </si>
  <si>
    <t>1,98+1,98+1,38+1,38-0,7+0,15+0,15</t>
  </si>
  <si>
    <t>62</t>
  </si>
  <si>
    <t>771161021</t>
  </si>
  <si>
    <t>Příprava podkladu před provedením dlažby montáž profilu ukončujícího profilu pro plynulý přechod (dlažba-koberec apod.)</t>
  </si>
  <si>
    <t>-848055263</t>
  </si>
  <si>
    <t>https://podminky.urs.cz/item/CS_URS_2024_01/771161021</t>
  </si>
  <si>
    <t>63</t>
  </si>
  <si>
    <t>55343120/R</t>
  </si>
  <si>
    <t>profil přechodový Al vrtaný - výběr dle investora</t>
  </si>
  <si>
    <t>1026204968</t>
  </si>
  <si>
    <t>0,6*1,1 'Přepočtené koeficientem množství</t>
  </si>
  <si>
    <t>64</t>
  </si>
  <si>
    <t>998771311</t>
  </si>
  <si>
    <t>Přesun hmot pro podlahy z dlaždic stanovený procentní sazbou (%) z ceny vodorovná dopravní vzdálenost do 50 m ruční (bez užití mechanizace) v objektech výšky do 6 m</t>
  </si>
  <si>
    <t>-582446175</t>
  </si>
  <si>
    <t>https://podminky.urs.cz/item/CS_URS_2024_01/998771311</t>
  </si>
  <si>
    <t>781</t>
  </si>
  <si>
    <t>Dokončovací práce - obklady</t>
  </si>
  <si>
    <t>65</t>
  </si>
  <si>
    <t>781121011</t>
  </si>
  <si>
    <t>Příprava podkladu před provedením obkladu nátěr penetrační na stěnu</t>
  </si>
  <si>
    <t>-479876706</t>
  </si>
  <si>
    <t>https://podminky.urs.cz/item/CS_URS_2024_01/781121011</t>
  </si>
  <si>
    <t>66</t>
  </si>
  <si>
    <t>781471810</t>
  </si>
  <si>
    <t>Demontáž obkladů z dlaždic keramických kladených do malty</t>
  </si>
  <si>
    <t>386742660</t>
  </si>
  <si>
    <t>https://podminky.urs.cz/item/CS_URS_2024_01/781471810</t>
  </si>
  <si>
    <t>(0,76+0,76+1,12+1,12+1,38+1,38+1,38+1,38-0,7-0,7-0,7)*1,51</t>
  </si>
  <si>
    <t>67</t>
  </si>
  <si>
    <t>781472219</t>
  </si>
  <si>
    <t>Montáž keramických obkladů stěn lepených cementovým flexibilním lepidlem hladkých přes 22 do 25 ks/m2</t>
  </si>
  <si>
    <t>29825162</t>
  </si>
  <si>
    <t>https://podminky.urs.cz/item/CS_URS_2024_01/781472219</t>
  </si>
  <si>
    <t>68</t>
  </si>
  <si>
    <t>59761704/R</t>
  </si>
  <si>
    <t>obklad keramický - výběr dle investora</t>
  </si>
  <si>
    <t>1032677485</t>
  </si>
  <si>
    <t>11,782*1,1 'Přepočtené koeficientem množství</t>
  </si>
  <si>
    <t>69</t>
  </si>
  <si>
    <t>781492251</t>
  </si>
  <si>
    <t>Obklad - dokončující práce montáž profilu lepeného flexibilním cementovým lepidlem ukončovacího</t>
  </si>
  <si>
    <t>-2132260133</t>
  </si>
  <si>
    <t>https://podminky.urs.cz/item/CS_URS_2024_01/781492251</t>
  </si>
  <si>
    <t>1,98+1,98+1,38+1,38-0,7-0,6+0,43+0,43</t>
  </si>
  <si>
    <t>70</t>
  </si>
  <si>
    <t>19416005/R</t>
  </si>
  <si>
    <t>lišta ukončovací kovová - výběr dle investora</t>
  </si>
  <si>
    <t>2020721281</t>
  </si>
  <si>
    <t>6,28*1,1 'Přepočtené koeficientem množství</t>
  </si>
  <si>
    <t>71</t>
  </si>
  <si>
    <t>781495115</t>
  </si>
  <si>
    <t>Obklad - dokončující práce ostatní práce spárování silikonem</t>
  </si>
  <si>
    <t>618420540</t>
  </si>
  <si>
    <t>https://podminky.urs.cz/item/CS_URS_2024_01/781495115</t>
  </si>
  <si>
    <t>2*4</t>
  </si>
  <si>
    <t>72</t>
  </si>
  <si>
    <t>998781311</t>
  </si>
  <si>
    <t>Přesun hmot pro obklady keramické stanovený procentní sazbou (%) z ceny vodorovná dopravní vzdálenost do 50 m ruční (bez užití mechanizace) v objektech výšky do 6 m</t>
  </si>
  <si>
    <t>-1652319900</t>
  </si>
  <si>
    <t>https://podminky.urs.cz/item/CS_URS_2024_01/998781311</t>
  </si>
  <si>
    <t>783</t>
  </si>
  <si>
    <t>Dokončovací práce - nátěry</t>
  </si>
  <si>
    <t>73</t>
  </si>
  <si>
    <t>783306801</t>
  </si>
  <si>
    <t>Odstranění nátěrů ze zámečnických konstrukcí obroušením</t>
  </si>
  <si>
    <t>-606668426</t>
  </si>
  <si>
    <t>https://podminky.urs.cz/item/CS_URS_2024_01/783306801</t>
  </si>
  <si>
    <t>Zárubeň</t>
  </si>
  <si>
    <t>(0,6+2+2)*0,25</t>
  </si>
  <si>
    <t>74</t>
  </si>
  <si>
    <t>783315101</t>
  </si>
  <si>
    <t>Mezinátěr zámečnických konstrukcí jednonásobný syntetický standardní</t>
  </si>
  <si>
    <t>1600030619</t>
  </si>
  <si>
    <t>https://podminky.urs.cz/item/CS_URS_2024_01/783315101</t>
  </si>
  <si>
    <t>75</t>
  </si>
  <si>
    <t>783317101</t>
  </si>
  <si>
    <t>Krycí nátěr (email) zámečnických konstrukcí jednonásobný syntetický standardní</t>
  </si>
  <si>
    <t>88217141</t>
  </si>
  <si>
    <t>https://podminky.urs.cz/item/CS_URS_2024_01/783317101</t>
  </si>
  <si>
    <t>784</t>
  </si>
  <si>
    <t>Dokončovací práce - malby a tapety</t>
  </si>
  <si>
    <t>76</t>
  </si>
  <si>
    <t>784121001</t>
  </si>
  <si>
    <t>Oškrabání malby v místnostech výšky do 3,80 m</t>
  </si>
  <si>
    <t>785993659</t>
  </si>
  <si>
    <t>https://podminky.urs.cz/item/CS_URS_2024_01/784121001</t>
  </si>
  <si>
    <t>Nad obkladem do výšky nového podhledu (2,8m)</t>
  </si>
  <si>
    <t>(0,76+0,76+1,12+1,12+1,38+1,38)*1,29</t>
  </si>
  <si>
    <t>-0,7*0,5</t>
  </si>
  <si>
    <t>-0,6*1,57</t>
  </si>
  <si>
    <t>77</t>
  </si>
  <si>
    <t>784181121</t>
  </si>
  <si>
    <t>Penetrace podkladu jednonásobná hloubková akrylátová bezbarvá v místnostech výšky do 3,80 m</t>
  </si>
  <si>
    <t>1297438159</t>
  </si>
  <si>
    <t>https://podminky.urs.cz/item/CS_URS_2024_01/784181121</t>
  </si>
  <si>
    <t>6,31+2,732</t>
  </si>
  <si>
    <t>78</t>
  </si>
  <si>
    <t>784211101</t>
  </si>
  <si>
    <t>Malby z malířských směsí oděruvzdorných za mokra dvojnásobné, bílé za mokra oděruvzdorné výborně v místnostech výšky do 3,80 m</t>
  </si>
  <si>
    <t>-786773351</t>
  </si>
  <si>
    <t>https://podminky.urs.cz/item/CS_URS_2024_01/784211101</t>
  </si>
  <si>
    <t>VRN</t>
  </si>
  <si>
    <t>Vedlejší rozpočtové náklady</t>
  </si>
  <si>
    <t>79</t>
  </si>
  <si>
    <t>VRN-x1</t>
  </si>
  <si>
    <t>438053626</t>
  </si>
  <si>
    <t>2 - Žlutý pavilon - 2.NP</t>
  </si>
  <si>
    <t xml:space="preserve">    751 - Vzduchotechnika</t>
  </si>
  <si>
    <t>611325416</t>
  </si>
  <si>
    <t>Oprava vápenocementové omítky vnitřních ploch hladké, tloušťky do 20 mm, s celoplošným přeštukováním, tloušťky štuku 3 mm stropů, v rozsahu opravované plochy do 10%</t>
  </si>
  <si>
    <t>180863671</t>
  </si>
  <si>
    <t>https://podminky.urs.cz/item/CS_URS_2024_01/611325416</t>
  </si>
  <si>
    <t>1,77*0,88</t>
  </si>
  <si>
    <t>-327708420</t>
  </si>
  <si>
    <t>(1,77+1,77+0,88+0,88)*2,58</t>
  </si>
  <si>
    <t>-(1,18*0,1)*2</t>
  </si>
  <si>
    <t>0,88*0,1</t>
  </si>
  <si>
    <t>(0,7+2+2)*0,05</t>
  </si>
  <si>
    <t>1558766936</t>
  </si>
  <si>
    <t>(1,77+1,77+0,88+0,88-0,7)*2</t>
  </si>
  <si>
    <t>(2+2)*0,05</t>
  </si>
  <si>
    <t>1472774078</t>
  </si>
  <si>
    <t>(1,77+1,77+0,88+0,88)*0,58</t>
  </si>
  <si>
    <t>0,7*0,05</t>
  </si>
  <si>
    <t>307785013</t>
  </si>
  <si>
    <t>-636521656</t>
  </si>
  <si>
    <t>1,67*0,88</t>
  </si>
  <si>
    <t>-501451922</t>
  </si>
  <si>
    <t>1,575</t>
  </si>
  <si>
    <t>-728576012</t>
  </si>
  <si>
    <t>1,575*2</t>
  </si>
  <si>
    <t>978011121</t>
  </si>
  <si>
    <t>Otlučení vápenných nebo vápenocementových omítek vnitřních ploch stropů, v rozsahu přes 5 do 10 %</t>
  </si>
  <si>
    <t>466265999</t>
  </si>
  <si>
    <t>https://podminky.urs.cz/item/CS_URS_2024_01/978011121</t>
  </si>
  <si>
    <t>1039571652</t>
  </si>
  <si>
    <t>1339540228</t>
  </si>
  <si>
    <t>-800220295</t>
  </si>
  <si>
    <t>-540448895</t>
  </si>
  <si>
    <t>1647454189</t>
  </si>
  <si>
    <t>1842843533</t>
  </si>
  <si>
    <t>1409046634</t>
  </si>
  <si>
    <t>0,618*6</t>
  </si>
  <si>
    <t>1584057602</t>
  </si>
  <si>
    <t>2087447960</t>
  </si>
  <si>
    <t>467994719</t>
  </si>
  <si>
    <t>-922629000</t>
  </si>
  <si>
    <t>1328041380</t>
  </si>
  <si>
    <t>-28500035</t>
  </si>
  <si>
    <t>-1290918682</t>
  </si>
  <si>
    <t>-1621456786</t>
  </si>
  <si>
    <t>1389508572</t>
  </si>
  <si>
    <t>-23880350</t>
  </si>
  <si>
    <t>-262775918</t>
  </si>
  <si>
    <t>446797337</t>
  </si>
  <si>
    <t>-946827438</t>
  </si>
  <si>
    <t>-807559329</t>
  </si>
  <si>
    <t>1354282942</t>
  </si>
  <si>
    <t>-1998276425</t>
  </si>
  <si>
    <t>-760874392</t>
  </si>
  <si>
    <t>179638402</t>
  </si>
  <si>
    <t>383422120</t>
  </si>
  <si>
    <t>1794437538</t>
  </si>
  <si>
    <t>540284686</t>
  </si>
  <si>
    <t>1561696662</t>
  </si>
  <si>
    <t>-119326603</t>
  </si>
  <si>
    <t>141817817</t>
  </si>
  <si>
    <t>741-x3</t>
  </si>
  <si>
    <t>Napojení svítidla na chodbě (nad vstupními dveřmi na WC) na novou elektroinstalaci</t>
  </si>
  <si>
    <t>-814217962</t>
  </si>
  <si>
    <t>751</t>
  </si>
  <si>
    <t>Vzduchotechnika</t>
  </si>
  <si>
    <t>751-x1</t>
  </si>
  <si>
    <t>Odpojení a demontáž nástěnného ventilátoru vč. likvidace</t>
  </si>
  <si>
    <t>944297904</t>
  </si>
  <si>
    <t>751-x2</t>
  </si>
  <si>
    <t>D+M Nový nástěnný ventilátor se zapojením - cena vč. dopojení na potrubí, elektroinstalace, stavební přípomoci, přesunu hmot, apod...</t>
  </si>
  <si>
    <t>851842389</t>
  </si>
  <si>
    <t>1009106599</t>
  </si>
  <si>
    <t>-290385274</t>
  </si>
  <si>
    <t>2121138458</t>
  </si>
  <si>
    <t>562080743</t>
  </si>
  <si>
    <t>-1273717841</t>
  </si>
  <si>
    <t>-1453488836</t>
  </si>
  <si>
    <t>-1492308640</t>
  </si>
  <si>
    <t>-218996145</t>
  </si>
  <si>
    <t>-77330411</t>
  </si>
  <si>
    <t>-805630623</t>
  </si>
  <si>
    <t>1,575*1,1 'Přepočtené koeficientem množství</t>
  </si>
  <si>
    <t>-1868229328</t>
  </si>
  <si>
    <t>1,67+1,67+0,88+0,88-0,7+0,15+0,15</t>
  </si>
  <si>
    <t>-819038128</t>
  </si>
  <si>
    <t>1076172593</t>
  </si>
  <si>
    <t>-1089990619</t>
  </si>
  <si>
    <t>1624291890</t>
  </si>
  <si>
    <t>(1,67+1,67+0,88+0,88-0,7+0,05+0,05)*1,18</t>
  </si>
  <si>
    <t>0,88*0,11</t>
  </si>
  <si>
    <t>175484775</t>
  </si>
  <si>
    <t>-209536549</t>
  </si>
  <si>
    <t>923867548</t>
  </si>
  <si>
    <t>9,252*1,1 'Přepočtené koeficientem množství</t>
  </si>
  <si>
    <t>781492211</t>
  </si>
  <si>
    <t>Obklad - dokončující práce montáž profilu lepeného flexibilním cementovým lepidlem rohového</t>
  </si>
  <si>
    <t>959301657</t>
  </si>
  <si>
    <t>https://podminky.urs.cz/item/CS_URS_2024_01/781492211</t>
  </si>
  <si>
    <t>2+2+0,88</t>
  </si>
  <si>
    <t>609906305</t>
  </si>
  <si>
    <t>1,77+1,77+0,88+0,88-0,7</t>
  </si>
  <si>
    <t>1958153164</t>
  </si>
  <si>
    <t>4,88+4,6</t>
  </si>
  <si>
    <t>9,48*1,1 'Přepočtené koeficientem množství</t>
  </si>
  <si>
    <t>-389558413</t>
  </si>
  <si>
    <t>2*6+0,88+0,1+0,1</t>
  </si>
  <si>
    <t>502439344</t>
  </si>
  <si>
    <t>783806805</t>
  </si>
  <si>
    <t>Odstranění nátěrů z omítek opálením s obroušením</t>
  </si>
  <si>
    <t>-427934693</t>
  </si>
  <si>
    <t>https://podminky.urs.cz/item/CS_URS_2024_01/783806805</t>
  </si>
  <si>
    <t>Olejový nátěr</t>
  </si>
  <si>
    <t>(1,77+1,77+0,88+0,88-0,7+0,05+0,05)*0,82</t>
  </si>
  <si>
    <t>-257106869</t>
  </si>
  <si>
    <t>1275710054</t>
  </si>
  <si>
    <t>-768464335</t>
  </si>
  <si>
    <t>-869992169</t>
  </si>
  <si>
    <t>-154060534</t>
  </si>
  <si>
    <t>4,667</t>
  </si>
  <si>
    <t>-124383015</t>
  </si>
  <si>
    <t>960584110</t>
  </si>
  <si>
    <t>3 - Modrý pavilon - 1.NP</t>
  </si>
  <si>
    <t>350245283</t>
  </si>
  <si>
    <t>1,46*0,88</t>
  </si>
  <si>
    <t>1,12*0,88</t>
  </si>
  <si>
    <t>1775272764</t>
  </si>
  <si>
    <t>(1,12+1,12+0,88+0,88+1,46+1,46+0,88+0,88)*2,56</t>
  </si>
  <si>
    <t>-(0,7*2)*3</t>
  </si>
  <si>
    <t>-(1,16*0,1)*2</t>
  </si>
  <si>
    <t>-288199752</t>
  </si>
  <si>
    <t>(1,12+1,12+0,88+0,88+1,46+1,46+0,88+0,88-0,7-0,7-0,7+0,05+0,05)*2</t>
  </si>
  <si>
    <t>-799991088</t>
  </si>
  <si>
    <t>(1,12+1,12+1,46+1,46+0,88+0,88+0,88+0,88)*0,56</t>
  </si>
  <si>
    <t>-1557602402</t>
  </si>
  <si>
    <t>1489924147</t>
  </si>
  <si>
    <t>1,36*0,88</t>
  </si>
  <si>
    <t>1798297424</t>
  </si>
  <si>
    <t>2,358</t>
  </si>
  <si>
    <t>-1273045007</t>
  </si>
  <si>
    <t>2,358*2</t>
  </si>
  <si>
    <t>2125059708</t>
  </si>
  <si>
    <t>2094930701</t>
  </si>
  <si>
    <t>588788334</t>
  </si>
  <si>
    <t>2127370486</t>
  </si>
  <si>
    <t>121733704</t>
  </si>
  <si>
    <t>-337314381</t>
  </si>
  <si>
    <t>1366839889</t>
  </si>
  <si>
    <t>-1359708992</t>
  </si>
  <si>
    <t>0,794*6</t>
  </si>
  <si>
    <t>1096213403</t>
  </si>
  <si>
    <t>-1943125061</t>
  </si>
  <si>
    <t>2092092870</t>
  </si>
  <si>
    <t>-10342262</t>
  </si>
  <si>
    <t>721-x3</t>
  </si>
  <si>
    <t>Demontáž litinového potrubí pod stropem, likvidace a nahrazení novým KG potrubím vč. přesunu hmot</t>
  </si>
  <si>
    <t>-897022617</t>
  </si>
  <si>
    <t>-1547246178</t>
  </si>
  <si>
    <t>-1434887364</t>
  </si>
  <si>
    <t>-1816838977</t>
  </si>
  <si>
    <t>1742548175</t>
  </si>
  <si>
    <t>825544499</t>
  </si>
  <si>
    <t>725-x2</t>
  </si>
  <si>
    <t>Demontáž revizních dvířek vč. likvidace</t>
  </si>
  <si>
    <t>-1608304312</t>
  </si>
  <si>
    <t>-1455652359</t>
  </si>
  <si>
    <t>726795499</t>
  </si>
  <si>
    <t>-1787325183</t>
  </si>
  <si>
    <t>-599295662</t>
  </si>
  <si>
    <t>1402195677</t>
  </si>
  <si>
    <t>-94688798</t>
  </si>
  <si>
    <t>115562559</t>
  </si>
  <si>
    <t>-1701619746</t>
  </si>
  <si>
    <t>-1888736833</t>
  </si>
  <si>
    <t>407882762</t>
  </si>
  <si>
    <t>-2019111791</t>
  </si>
  <si>
    <t>1748055365</t>
  </si>
  <si>
    <t>725980122</t>
  </si>
  <si>
    <t>Dvířka 15/20</t>
  </si>
  <si>
    <t>-997359784</t>
  </si>
  <si>
    <t>https://podminky.urs.cz/item/CS_URS_2024_01/725980122</t>
  </si>
  <si>
    <t>333033090</t>
  </si>
  <si>
    <t>-557074334</t>
  </si>
  <si>
    <t>D+M Nové elektroinstalace (vodiče, 2x stropní LED světlo, 2x vypínač, 1x zásuvka) se zasekáním pod omítku - cena vč. likvidace odpadu, přesunu hmot, revize apod.</t>
  </si>
  <si>
    <t>-1601507640</t>
  </si>
  <si>
    <t>1990164996</t>
  </si>
  <si>
    <t>916584686</t>
  </si>
  <si>
    <t>1360179199</t>
  </si>
  <si>
    <t>457467320</t>
  </si>
  <si>
    <t>-2034778527</t>
  </si>
  <si>
    <t>766660729</t>
  </si>
  <si>
    <t>Montáž dveřních doplňků dveřního kování interiérového štítku s klikou</t>
  </si>
  <si>
    <t>-7133325</t>
  </si>
  <si>
    <t>https://podminky.urs.cz/item/CS_URS_2024_01/766660729</t>
  </si>
  <si>
    <t>54914123</t>
  </si>
  <si>
    <t>kování rozetové klika/klika - výběr dle investora</t>
  </si>
  <si>
    <t>1745891495</t>
  </si>
  <si>
    <t>1569711500</t>
  </si>
  <si>
    <t>-1975547284</t>
  </si>
  <si>
    <t>-1745802204</t>
  </si>
  <si>
    <t>-1330493677</t>
  </si>
  <si>
    <t>1560886751</t>
  </si>
  <si>
    <t>-1612117930</t>
  </si>
  <si>
    <t>567760534</t>
  </si>
  <si>
    <t>2,358*1,1 'Přepočtené koeficientem množství</t>
  </si>
  <si>
    <t>-1499665599</t>
  </si>
  <si>
    <t>1,12+1,12+1,36+1,36+0,88+0,88+0,88+0,88-0,7-0,7-0,7+0,1+0,1+0,15+0,15</t>
  </si>
  <si>
    <t>-57600239</t>
  </si>
  <si>
    <t>-2139681288</t>
  </si>
  <si>
    <t>-2130198815</t>
  </si>
  <si>
    <t>541208185</t>
  </si>
  <si>
    <t>(1,12+1,12+0,88+0,88-0,7)*1,22</t>
  </si>
  <si>
    <t>(0,63+0,63+0,88)*1,16</t>
  </si>
  <si>
    <t>-1287291302</t>
  </si>
  <si>
    <t>882115379</t>
  </si>
  <si>
    <t>-1471068036</t>
  </si>
  <si>
    <t>13,216*1,1 'Přepočtené koeficientem množství</t>
  </si>
  <si>
    <t>1447829781</t>
  </si>
  <si>
    <t>2001955976</t>
  </si>
  <si>
    <t>1,12+1,12+0,88+0,88-0,7+1,46+1,46+0,88+0,88-0,7-0,7</t>
  </si>
  <si>
    <t>-1964414077</t>
  </si>
  <si>
    <t>4,88+6,58</t>
  </si>
  <si>
    <t>11,46*1,1 'Přepočtené koeficientem množství</t>
  </si>
  <si>
    <t>-326408241</t>
  </si>
  <si>
    <t>2*10+0,88+0,1+0,1</t>
  </si>
  <si>
    <t>-1285003953</t>
  </si>
  <si>
    <t>1916090240</t>
  </si>
  <si>
    <t>(1,12+1,12+0,88+0,88-0,7)*0,59</t>
  </si>
  <si>
    <t>(0,88+0,1+0,1+0,63+0,63)*0,59</t>
  </si>
  <si>
    <t>(0,73+0,73+0,88+0,88-0,7-0,7+0,05)*1,75</t>
  </si>
  <si>
    <t>2073472660</t>
  </si>
  <si>
    <t>((0,6+2+2)*0,25)*2</t>
  </si>
  <si>
    <t>-1637801898</t>
  </si>
  <si>
    <t>-1028758258</t>
  </si>
  <si>
    <t>1996255850</t>
  </si>
  <si>
    <t>(1,12+1,12+0,88+0,88)*0,75</t>
  </si>
  <si>
    <t>(1,46+1,46++0,88+0,88)*0,81</t>
  </si>
  <si>
    <t>723688361</t>
  </si>
  <si>
    <t>2,271+4,896</t>
  </si>
  <si>
    <t>260235746</t>
  </si>
  <si>
    <t>-445054398</t>
  </si>
  <si>
    <t>4 - Zelený pavilon - zazdívka vnitřního okna</t>
  </si>
  <si>
    <t>340271025</t>
  </si>
  <si>
    <t>Zazdívka otvorů v příčkách nebo stěnách pórobetonovými tvárnicemi plochy přes 1 m2 do 4 m2, objemová hmotnost 500 kg/m3, tloušťka příčky 100 mm</t>
  </si>
  <si>
    <t>521314046</t>
  </si>
  <si>
    <t>https://podminky.urs.cz/item/CS_URS_2024_01/340271025</t>
  </si>
  <si>
    <t>1,2*1,17</t>
  </si>
  <si>
    <t>-65098375</t>
  </si>
  <si>
    <t>1,2+1,2+1,17+1,17</t>
  </si>
  <si>
    <t>-365572774</t>
  </si>
  <si>
    <t>619991001</t>
  </si>
  <si>
    <t>Zakrytí vnitřních ploch před znečištěním fólií včetně pozdějšího odkrytí podlah</t>
  </si>
  <si>
    <t>1430527521</t>
  </si>
  <si>
    <t>https://podminky.urs.cz/item/CS_URS_2024_01/619991001</t>
  </si>
  <si>
    <t>-2074009741</t>
  </si>
  <si>
    <t>(1,2*1,17)*2</t>
  </si>
  <si>
    <t>-1019054008</t>
  </si>
  <si>
    <t>1229889721</t>
  </si>
  <si>
    <t>968062375</t>
  </si>
  <si>
    <t>Vybourání dřevěných rámů oken s křídly, dveřních zárubní, vrat, stěn, ostění nebo obkladů rámů oken s křídly zdvojených, plochy do 2 m2</t>
  </si>
  <si>
    <t>429294032</t>
  </si>
  <si>
    <t>https://podminky.urs.cz/item/CS_URS_2024_01/968062375</t>
  </si>
  <si>
    <t>-1935253638</t>
  </si>
  <si>
    <t>-1421516120</t>
  </si>
  <si>
    <t>-1500295251</t>
  </si>
  <si>
    <t>947459256</t>
  </si>
  <si>
    <t>878072917</t>
  </si>
  <si>
    <t>0,054*6</t>
  </si>
  <si>
    <t>-1152996487</t>
  </si>
  <si>
    <t>-1682888804</t>
  </si>
  <si>
    <t>783-x1</t>
  </si>
  <si>
    <t>D+M+PH Dvojnásobný olejový nátěr vč. podkladní penetrace (odstín dle stávajícího nátěru)</t>
  </si>
  <si>
    <t>-72910490</t>
  </si>
  <si>
    <t>(1,2+1,2+0,5+0,5)*0,35</t>
  </si>
  <si>
    <t>-1962766246</t>
  </si>
  <si>
    <t>(1,2+1,2)*0,83</t>
  </si>
  <si>
    <t>((1,2+0,83+0,83)*0,2)*2</t>
  </si>
  <si>
    <t>-1680663837</t>
  </si>
  <si>
    <t>1697248568</t>
  </si>
  <si>
    <t>5 - Zelený pavilon - dozdívka příčky</t>
  </si>
  <si>
    <t>342272235</t>
  </si>
  <si>
    <t>Příčky z pórobetonových tvárnic hladkých na tenké maltové lože objemová hmotnost do 500 kg/m3, tloušťka příčky 125 mm</t>
  </si>
  <si>
    <t>-1483433318</t>
  </si>
  <si>
    <t>https://podminky.urs.cz/item/CS_URS_2024_01/342272235</t>
  </si>
  <si>
    <t>1,3*3,04</t>
  </si>
  <si>
    <t>-0,9*2,25</t>
  </si>
  <si>
    <t>317142432</t>
  </si>
  <si>
    <t>Překlady nenosné z pórobetonu osazené do tenkého maltového lože, výšky do 250 mm, šířky překladu 125 mm, délky překladu přes 1000 do 1250 mm</t>
  </si>
  <si>
    <t>-1485770342</t>
  </si>
  <si>
    <t>https://podminky.urs.cz/item/CS_URS_2024_01/317142432</t>
  </si>
  <si>
    <t>342291112</t>
  </si>
  <si>
    <t>Ukotvení příček polyuretanovou pěnou, tl. příčky přes 100 mm</t>
  </si>
  <si>
    <t>38493933</t>
  </si>
  <si>
    <t>https://podminky.urs.cz/item/CS_URS_2024_01/342291112</t>
  </si>
  <si>
    <t>3,04+3,04+1,3</t>
  </si>
  <si>
    <t>-627642010</t>
  </si>
  <si>
    <t>3,04+3,04</t>
  </si>
  <si>
    <t>-154233916</t>
  </si>
  <si>
    <t>612131101</t>
  </si>
  <si>
    <t>Podkladní a spojovací vrstva vnitřních omítaných ploch cementový postřik nanášený ručně celoplošně stěn</t>
  </si>
  <si>
    <t>-1386113188</t>
  </si>
  <si>
    <t>https://podminky.urs.cz/item/CS_URS_2024_01/612131101</t>
  </si>
  <si>
    <t>(1,3*3,04)*2</t>
  </si>
  <si>
    <t>-(0,9*2)*2</t>
  </si>
  <si>
    <t>612321191</t>
  </si>
  <si>
    <t>Omítka vápenocementová vnitřních ploch nanášená ručně Příplatek k cenám za každých dalších i započatých 5 mm tloušťky omítky přes 10 mm stěn</t>
  </si>
  <si>
    <t>-2059237955</t>
  </si>
  <si>
    <t>https://podminky.urs.cz/item/CS_URS_2024_01/612321191</t>
  </si>
  <si>
    <t>612321121</t>
  </si>
  <si>
    <t>Omítka vápenocementová vnitřních ploch nanášená ručně jednovrstvá, tloušťky do 10 mm hladká svislých konstrukcí stěn</t>
  </si>
  <si>
    <t>983177103</t>
  </si>
  <si>
    <t>https://podminky.urs.cz/item/CS_URS_2024_01/612321121</t>
  </si>
  <si>
    <t>006-x1</t>
  </si>
  <si>
    <t>D+M+PH Vytvoření fabionu nad obkladem (přechod obklad/štuk)</t>
  </si>
  <si>
    <t>-1073272398</t>
  </si>
  <si>
    <t>1,3-0,9+1,3-0,9</t>
  </si>
  <si>
    <t>-231544717</t>
  </si>
  <si>
    <t>(1,3*1,24)*2</t>
  </si>
  <si>
    <t>-(0,9*0,2)*2</t>
  </si>
  <si>
    <t>1632813018</t>
  </si>
  <si>
    <t>642942111</t>
  </si>
  <si>
    <t>Osazování zárubní nebo rámů kovových dveřních lisovaných nebo z úhelníků bez dveřních křídel na cementovou maltu, plochy otvoru do 2,5 m2</t>
  </si>
  <si>
    <t>-234269244</t>
  </si>
  <si>
    <t>https://podminky.urs.cz/item/CS_URS_2024_01/642942111</t>
  </si>
  <si>
    <t>55331487</t>
  </si>
  <si>
    <t>zárubeň jednokřídlá ocelová pro zdění tl stěny 110-150mm rozměru 800/1970, 2100mm</t>
  </si>
  <si>
    <t>-218112738</t>
  </si>
  <si>
    <t>965081212</t>
  </si>
  <si>
    <t>Bourání podlah z dlaždic bez podkladního lože nebo mazaniny, s jakoukoliv výplní spár keramických nebo xylolitových tl. do 10 mm, plochy do 1 m2</t>
  </si>
  <si>
    <t>350911648</t>
  </si>
  <si>
    <t>https://podminky.urs.cz/item/CS_URS_2024_01/965081212</t>
  </si>
  <si>
    <t>1,3*0,15</t>
  </si>
  <si>
    <t>978059511</t>
  </si>
  <si>
    <t>Odsekání obkladů stěn včetně otlučení podkladní omítky až na zdivo z obkládaček vnitřních, z jakýchkoliv materiálů, plochy do 1 m2</t>
  </si>
  <si>
    <t>1307460470</t>
  </si>
  <si>
    <t>https://podminky.urs.cz/item/CS_URS_2024_01/978059511</t>
  </si>
  <si>
    <t>(0,15+0,15)*1,8</t>
  </si>
  <si>
    <t>009-x1</t>
  </si>
  <si>
    <t>Příplatek k otlučení obkladů a dlažby za vyříznutí pruhu ze stávajících ploch</t>
  </si>
  <si>
    <t>-143294680</t>
  </si>
  <si>
    <t>009-x2</t>
  </si>
  <si>
    <t>D+M+PH Zasekání zárubně do podlahy s následným zabetonováním - cena vč. likvidace odpadu, apod.</t>
  </si>
  <si>
    <t>-416168496</t>
  </si>
  <si>
    <t>62484432</t>
  </si>
  <si>
    <t>-2132648983</t>
  </si>
  <si>
    <t>660603996</t>
  </si>
  <si>
    <t>241871548</t>
  </si>
  <si>
    <t>-1040533566</t>
  </si>
  <si>
    <t>-1299118407</t>
  </si>
  <si>
    <t>0,044*6</t>
  </si>
  <si>
    <t>899187379</t>
  </si>
  <si>
    <t>263528709</t>
  </si>
  <si>
    <t>-852002438</t>
  </si>
  <si>
    <t>61162074</t>
  </si>
  <si>
    <t>dveře jednokřídlé voštinové povrch laminátový plné, bílé 800x1970-2100mm</t>
  </si>
  <si>
    <t>-467944350</t>
  </si>
  <si>
    <t>1871943417</t>
  </si>
  <si>
    <t>-980987962</t>
  </si>
  <si>
    <t>118108570</t>
  </si>
  <si>
    <t>771-x1</t>
  </si>
  <si>
    <t>D+M Doplnění dlažby v místě dveřního prahu</t>
  </si>
  <si>
    <t>-1405426081</t>
  </si>
  <si>
    <t>1479229521</t>
  </si>
  <si>
    <t>-1653495702</t>
  </si>
  <si>
    <t>(1,3-0,9+1,3-0,9)*1,8</t>
  </si>
  <si>
    <t>781472221</t>
  </si>
  <si>
    <t>Montáž keramických obkladů stěn lepených cementovým flexibilním lepidlem hladkých přes 35 do 45 ks/m2</t>
  </si>
  <si>
    <t>1599054295</t>
  </si>
  <si>
    <t>https://podminky.urs.cz/item/CS_URS_2024_01/781472221</t>
  </si>
  <si>
    <t>59761706</t>
  </si>
  <si>
    <t>obklad keramický nemrazuvzdorný povrch hladký/lesklý tl do 10mm přes 35 do 45ks/m2 - obklad 150x150mm, bílá, lesk</t>
  </si>
  <si>
    <t>1612451590</t>
  </si>
  <si>
    <t>1,44*1,1 'Přepočtené koeficientem množství</t>
  </si>
  <si>
    <t>-105239315</t>
  </si>
  <si>
    <t>1,8+1,8+1,3-0,9+1,3-0,9</t>
  </si>
  <si>
    <t>887399019</t>
  </si>
  <si>
    <t>891174722</t>
  </si>
  <si>
    <t>(0,8+2+2)*0,25</t>
  </si>
  <si>
    <t>671473483</t>
  </si>
  <si>
    <t>143637520</t>
  </si>
  <si>
    <t>-1425912343</t>
  </si>
  <si>
    <t>1765300204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</si>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</sst>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0271021" TargetMode="External" /><Relationship Id="rId2" Type="http://schemas.openxmlformats.org/officeDocument/2006/relationships/hyperlink" Target="https://podminky.urs.cz/item/CS_URS_2024_01/342291111" TargetMode="External" /><Relationship Id="rId3" Type="http://schemas.openxmlformats.org/officeDocument/2006/relationships/hyperlink" Target="https://podminky.urs.cz/item/CS_URS_2024_01/342291121" TargetMode="External" /><Relationship Id="rId4" Type="http://schemas.openxmlformats.org/officeDocument/2006/relationships/hyperlink" Target="https://podminky.urs.cz/item/CS_URS_2024_01/612325411" TargetMode="External" /><Relationship Id="rId5" Type="http://schemas.openxmlformats.org/officeDocument/2006/relationships/hyperlink" Target="https://podminky.urs.cz/item/CS_URS_2024_01/612325111" TargetMode="External" /><Relationship Id="rId6" Type="http://schemas.openxmlformats.org/officeDocument/2006/relationships/hyperlink" Target="https://podminky.urs.cz/item/CS_URS_2024_01/612135001" TargetMode="External" /><Relationship Id="rId7" Type="http://schemas.openxmlformats.org/officeDocument/2006/relationships/hyperlink" Target="https://podminky.urs.cz/item/CS_URS_2024_01/612142001" TargetMode="External" /><Relationship Id="rId8" Type="http://schemas.openxmlformats.org/officeDocument/2006/relationships/hyperlink" Target="https://podminky.urs.cz/item/CS_URS_2024_01/612131121" TargetMode="External" /><Relationship Id="rId9" Type="http://schemas.openxmlformats.org/officeDocument/2006/relationships/hyperlink" Target="https://podminky.urs.cz/item/CS_URS_2024_01/612311131" TargetMode="External" /><Relationship Id="rId10" Type="http://schemas.openxmlformats.org/officeDocument/2006/relationships/hyperlink" Target="https://podminky.urs.cz/item/CS_URS_2024_01/644941112" TargetMode="External" /><Relationship Id="rId11" Type="http://schemas.openxmlformats.org/officeDocument/2006/relationships/hyperlink" Target="https://podminky.urs.cz/item/CS_URS_2024_01/968062374" TargetMode="External" /><Relationship Id="rId12" Type="http://schemas.openxmlformats.org/officeDocument/2006/relationships/hyperlink" Target="https://podminky.urs.cz/item/CS_URS_2024_01/968072455" TargetMode="External" /><Relationship Id="rId13" Type="http://schemas.openxmlformats.org/officeDocument/2006/relationships/hyperlink" Target="https://podminky.urs.cz/item/CS_URS_2024_01/965081213" TargetMode="External" /><Relationship Id="rId14" Type="http://schemas.openxmlformats.org/officeDocument/2006/relationships/hyperlink" Target="https://podminky.urs.cz/item/CS_URS_2024_01/965046111" TargetMode="External" /><Relationship Id="rId15" Type="http://schemas.openxmlformats.org/officeDocument/2006/relationships/hyperlink" Target="https://podminky.urs.cz/item/CS_URS_2024_01/965046119" TargetMode="External" /><Relationship Id="rId16" Type="http://schemas.openxmlformats.org/officeDocument/2006/relationships/hyperlink" Target="https://podminky.urs.cz/item/CS_URS_2024_01/978013121" TargetMode="External" /><Relationship Id="rId17" Type="http://schemas.openxmlformats.org/officeDocument/2006/relationships/hyperlink" Target="https://podminky.urs.cz/item/CS_URS_2024_01/949101111" TargetMode="External" /><Relationship Id="rId18" Type="http://schemas.openxmlformats.org/officeDocument/2006/relationships/hyperlink" Target="https://podminky.urs.cz/item/CS_URS_2024_01/952901111" TargetMode="External" /><Relationship Id="rId19" Type="http://schemas.openxmlformats.org/officeDocument/2006/relationships/hyperlink" Target="https://podminky.urs.cz/item/CS_URS_2024_01/997002611" TargetMode="External" /><Relationship Id="rId20" Type="http://schemas.openxmlformats.org/officeDocument/2006/relationships/hyperlink" Target="https://podminky.urs.cz/item/CS_URS_2024_01/997013211" TargetMode="External" /><Relationship Id="rId21" Type="http://schemas.openxmlformats.org/officeDocument/2006/relationships/hyperlink" Target="https://podminky.urs.cz/item/CS_URS_2024_01/997013501" TargetMode="External" /><Relationship Id="rId22" Type="http://schemas.openxmlformats.org/officeDocument/2006/relationships/hyperlink" Target="https://podminky.urs.cz/item/CS_URS_2024_01/997013509" TargetMode="External" /><Relationship Id="rId23" Type="http://schemas.openxmlformats.org/officeDocument/2006/relationships/hyperlink" Target="https://podminky.urs.cz/item/CS_URS_2024_01/997013631" TargetMode="External" /><Relationship Id="rId24" Type="http://schemas.openxmlformats.org/officeDocument/2006/relationships/hyperlink" Target="https://podminky.urs.cz/item/CS_URS_2024_01/998018001" TargetMode="External" /><Relationship Id="rId25" Type="http://schemas.openxmlformats.org/officeDocument/2006/relationships/hyperlink" Target="https://podminky.urs.cz/item/CS_URS_2024_01/725110811" TargetMode="External" /><Relationship Id="rId26" Type="http://schemas.openxmlformats.org/officeDocument/2006/relationships/hyperlink" Target="https://podminky.urs.cz/item/CS_URS_2024_01/725210821" TargetMode="External" /><Relationship Id="rId27" Type="http://schemas.openxmlformats.org/officeDocument/2006/relationships/hyperlink" Target="https://podminky.urs.cz/item/CS_URS_2024_01/725820801" TargetMode="External" /><Relationship Id="rId28" Type="http://schemas.openxmlformats.org/officeDocument/2006/relationships/hyperlink" Target="https://podminky.urs.cz/item/CS_URS_2024_01/725860811" TargetMode="External" /><Relationship Id="rId29" Type="http://schemas.openxmlformats.org/officeDocument/2006/relationships/hyperlink" Target="https://podminky.urs.cz/item/CS_URS_2024_01/725211601" TargetMode="External" /><Relationship Id="rId30" Type="http://schemas.openxmlformats.org/officeDocument/2006/relationships/hyperlink" Target="https://podminky.urs.cz/item/CS_URS_2024_01/725822611" TargetMode="External" /><Relationship Id="rId31" Type="http://schemas.openxmlformats.org/officeDocument/2006/relationships/hyperlink" Target="https://podminky.urs.cz/item/CS_URS_2024_01/725861102" TargetMode="External" /><Relationship Id="rId32" Type="http://schemas.openxmlformats.org/officeDocument/2006/relationships/hyperlink" Target="https://podminky.urs.cz/item/CS_URS_2024_01/725291652" TargetMode="External" /><Relationship Id="rId33" Type="http://schemas.openxmlformats.org/officeDocument/2006/relationships/hyperlink" Target="https://podminky.urs.cz/item/CS_URS_2024_01/725291653" TargetMode="External" /><Relationship Id="rId34" Type="http://schemas.openxmlformats.org/officeDocument/2006/relationships/hyperlink" Target="https://podminky.urs.cz/item/CS_URS_2024_01/725291654" TargetMode="External" /><Relationship Id="rId35" Type="http://schemas.openxmlformats.org/officeDocument/2006/relationships/hyperlink" Target="https://podminky.urs.cz/item/CS_URS_2024_01/725291664" TargetMode="External" /><Relationship Id="rId36" Type="http://schemas.openxmlformats.org/officeDocument/2006/relationships/hyperlink" Target="https://podminky.urs.cz/item/CS_URS_2024_01/998725311" TargetMode="External" /><Relationship Id="rId37" Type="http://schemas.openxmlformats.org/officeDocument/2006/relationships/hyperlink" Target="https://podminky.urs.cz/item/CS_URS_2024_01/763131451" TargetMode="External" /><Relationship Id="rId38" Type="http://schemas.openxmlformats.org/officeDocument/2006/relationships/hyperlink" Target="https://podminky.urs.cz/item/CS_URS_2024_01/998763511" TargetMode="External" /><Relationship Id="rId39" Type="http://schemas.openxmlformats.org/officeDocument/2006/relationships/hyperlink" Target="https://podminky.urs.cz/item/CS_URS_2024_01/766691914" TargetMode="External" /><Relationship Id="rId40" Type="http://schemas.openxmlformats.org/officeDocument/2006/relationships/hyperlink" Target="https://podminky.urs.cz/item/CS_URS_2024_01/766660001" TargetMode="External" /><Relationship Id="rId41" Type="http://schemas.openxmlformats.org/officeDocument/2006/relationships/hyperlink" Target="https://podminky.urs.cz/item/CS_URS_2024_01/766660730" TargetMode="External" /><Relationship Id="rId42" Type="http://schemas.openxmlformats.org/officeDocument/2006/relationships/hyperlink" Target="https://podminky.urs.cz/item/CS_URS_2024_01/998766311" TargetMode="External" /><Relationship Id="rId43" Type="http://schemas.openxmlformats.org/officeDocument/2006/relationships/hyperlink" Target="https://podminky.urs.cz/item/CS_URS_2024_01/771121011" TargetMode="External" /><Relationship Id="rId44" Type="http://schemas.openxmlformats.org/officeDocument/2006/relationships/hyperlink" Target="https://podminky.urs.cz/item/CS_URS_2024_01/771151014" TargetMode="External" /><Relationship Id="rId45" Type="http://schemas.openxmlformats.org/officeDocument/2006/relationships/hyperlink" Target="https://podminky.urs.cz/item/CS_URS_2024_01/771574419" TargetMode="External" /><Relationship Id="rId46" Type="http://schemas.openxmlformats.org/officeDocument/2006/relationships/hyperlink" Target="https://podminky.urs.cz/item/CS_URS_2024_01/771591115" TargetMode="External" /><Relationship Id="rId47" Type="http://schemas.openxmlformats.org/officeDocument/2006/relationships/hyperlink" Target="https://podminky.urs.cz/item/CS_URS_2024_01/771161021" TargetMode="External" /><Relationship Id="rId48" Type="http://schemas.openxmlformats.org/officeDocument/2006/relationships/hyperlink" Target="https://podminky.urs.cz/item/CS_URS_2024_01/998771311" TargetMode="External" /><Relationship Id="rId49" Type="http://schemas.openxmlformats.org/officeDocument/2006/relationships/hyperlink" Target="https://podminky.urs.cz/item/CS_URS_2024_01/781121011" TargetMode="External" /><Relationship Id="rId50" Type="http://schemas.openxmlformats.org/officeDocument/2006/relationships/hyperlink" Target="https://podminky.urs.cz/item/CS_URS_2024_01/781471810" TargetMode="External" /><Relationship Id="rId51" Type="http://schemas.openxmlformats.org/officeDocument/2006/relationships/hyperlink" Target="https://podminky.urs.cz/item/CS_URS_2024_01/781472219" TargetMode="External" /><Relationship Id="rId52" Type="http://schemas.openxmlformats.org/officeDocument/2006/relationships/hyperlink" Target="https://podminky.urs.cz/item/CS_URS_2024_01/781492251" TargetMode="External" /><Relationship Id="rId53" Type="http://schemas.openxmlformats.org/officeDocument/2006/relationships/hyperlink" Target="https://podminky.urs.cz/item/CS_URS_2024_01/781495115" TargetMode="External" /><Relationship Id="rId54" Type="http://schemas.openxmlformats.org/officeDocument/2006/relationships/hyperlink" Target="https://podminky.urs.cz/item/CS_URS_2024_01/998781311" TargetMode="External" /><Relationship Id="rId55" Type="http://schemas.openxmlformats.org/officeDocument/2006/relationships/hyperlink" Target="https://podminky.urs.cz/item/CS_URS_2024_01/783306801" TargetMode="External" /><Relationship Id="rId56" Type="http://schemas.openxmlformats.org/officeDocument/2006/relationships/hyperlink" Target="https://podminky.urs.cz/item/CS_URS_2024_01/783315101" TargetMode="External" /><Relationship Id="rId57" Type="http://schemas.openxmlformats.org/officeDocument/2006/relationships/hyperlink" Target="https://podminky.urs.cz/item/CS_URS_2024_01/783317101" TargetMode="External" /><Relationship Id="rId58" Type="http://schemas.openxmlformats.org/officeDocument/2006/relationships/hyperlink" Target="https://podminky.urs.cz/item/CS_URS_2024_01/784121001" TargetMode="External" /><Relationship Id="rId59" Type="http://schemas.openxmlformats.org/officeDocument/2006/relationships/hyperlink" Target="https://podminky.urs.cz/item/CS_URS_2024_01/784181121" TargetMode="External" /><Relationship Id="rId60" Type="http://schemas.openxmlformats.org/officeDocument/2006/relationships/hyperlink" Target="https://podminky.urs.cz/item/CS_URS_2024_01/784211101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1325416" TargetMode="External" /><Relationship Id="rId2" Type="http://schemas.openxmlformats.org/officeDocument/2006/relationships/hyperlink" Target="https://podminky.urs.cz/item/CS_URS_2024_01/612325411" TargetMode="External" /><Relationship Id="rId3" Type="http://schemas.openxmlformats.org/officeDocument/2006/relationships/hyperlink" Target="https://podminky.urs.cz/item/CS_URS_2024_01/61213500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65081213" TargetMode="External" /><Relationship Id="rId7" Type="http://schemas.openxmlformats.org/officeDocument/2006/relationships/hyperlink" Target="https://podminky.urs.cz/item/CS_URS_2024_01/965046111" TargetMode="External" /><Relationship Id="rId8" Type="http://schemas.openxmlformats.org/officeDocument/2006/relationships/hyperlink" Target="https://podminky.urs.cz/item/CS_URS_2024_01/965046119" TargetMode="External" /><Relationship Id="rId9" Type="http://schemas.openxmlformats.org/officeDocument/2006/relationships/hyperlink" Target="https://podminky.urs.cz/item/CS_URS_2024_01/978011121" TargetMode="External" /><Relationship Id="rId10" Type="http://schemas.openxmlformats.org/officeDocument/2006/relationships/hyperlink" Target="https://podminky.urs.cz/item/CS_URS_2024_01/978013121" TargetMode="External" /><Relationship Id="rId11" Type="http://schemas.openxmlformats.org/officeDocument/2006/relationships/hyperlink" Target="https://podminky.urs.cz/item/CS_URS_2024_01/949101111" TargetMode="External" /><Relationship Id="rId12" Type="http://schemas.openxmlformats.org/officeDocument/2006/relationships/hyperlink" Target="https://podminky.urs.cz/item/CS_URS_2024_01/952901111" TargetMode="External" /><Relationship Id="rId13" Type="http://schemas.openxmlformats.org/officeDocument/2006/relationships/hyperlink" Target="https://podminky.urs.cz/item/CS_URS_2024_01/997002611" TargetMode="External" /><Relationship Id="rId14" Type="http://schemas.openxmlformats.org/officeDocument/2006/relationships/hyperlink" Target="https://podminky.urs.cz/item/CS_URS_2024_01/997013211" TargetMode="External" /><Relationship Id="rId15" Type="http://schemas.openxmlformats.org/officeDocument/2006/relationships/hyperlink" Target="https://podminky.urs.cz/item/CS_URS_2024_01/997013501" TargetMode="External" /><Relationship Id="rId16" Type="http://schemas.openxmlformats.org/officeDocument/2006/relationships/hyperlink" Target="https://podminky.urs.cz/item/CS_URS_2024_01/997013509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998018001" TargetMode="External" /><Relationship Id="rId19" Type="http://schemas.openxmlformats.org/officeDocument/2006/relationships/hyperlink" Target="https://podminky.urs.cz/item/CS_URS_2024_01/725110811" TargetMode="External" /><Relationship Id="rId20" Type="http://schemas.openxmlformats.org/officeDocument/2006/relationships/hyperlink" Target="https://podminky.urs.cz/item/CS_URS_2024_01/725210821" TargetMode="External" /><Relationship Id="rId21" Type="http://schemas.openxmlformats.org/officeDocument/2006/relationships/hyperlink" Target="https://podminky.urs.cz/item/CS_URS_2024_01/725820801" TargetMode="External" /><Relationship Id="rId22" Type="http://schemas.openxmlformats.org/officeDocument/2006/relationships/hyperlink" Target="https://podminky.urs.cz/item/CS_URS_2024_01/725860811" TargetMode="External" /><Relationship Id="rId23" Type="http://schemas.openxmlformats.org/officeDocument/2006/relationships/hyperlink" Target="https://podminky.urs.cz/item/CS_URS_2024_01/725211601" TargetMode="External" /><Relationship Id="rId24" Type="http://schemas.openxmlformats.org/officeDocument/2006/relationships/hyperlink" Target="https://podminky.urs.cz/item/CS_URS_2024_01/725822611" TargetMode="External" /><Relationship Id="rId25" Type="http://schemas.openxmlformats.org/officeDocument/2006/relationships/hyperlink" Target="https://podminky.urs.cz/item/CS_URS_2024_01/725861102" TargetMode="External" /><Relationship Id="rId26" Type="http://schemas.openxmlformats.org/officeDocument/2006/relationships/hyperlink" Target="https://podminky.urs.cz/item/CS_URS_2024_01/725291652" TargetMode="External" /><Relationship Id="rId27" Type="http://schemas.openxmlformats.org/officeDocument/2006/relationships/hyperlink" Target="https://podminky.urs.cz/item/CS_URS_2024_01/725291653" TargetMode="External" /><Relationship Id="rId28" Type="http://schemas.openxmlformats.org/officeDocument/2006/relationships/hyperlink" Target="https://podminky.urs.cz/item/CS_URS_2024_01/725291654" TargetMode="External" /><Relationship Id="rId29" Type="http://schemas.openxmlformats.org/officeDocument/2006/relationships/hyperlink" Target="https://podminky.urs.cz/item/CS_URS_2024_01/725291664" TargetMode="External" /><Relationship Id="rId30" Type="http://schemas.openxmlformats.org/officeDocument/2006/relationships/hyperlink" Target="https://podminky.urs.cz/item/CS_URS_2024_01/998725311" TargetMode="External" /><Relationship Id="rId31" Type="http://schemas.openxmlformats.org/officeDocument/2006/relationships/hyperlink" Target="https://podminky.urs.cz/item/CS_URS_2024_01/766691914" TargetMode="External" /><Relationship Id="rId32" Type="http://schemas.openxmlformats.org/officeDocument/2006/relationships/hyperlink" Target="https://podminky.urs.cz/item/CS_URS_2024_01/766660001" TargetMode="External" /><Relationship Id="rId33" Type="http://schemas.openxmlformats.org/officeDocument/2006/relationships/hyperlink" Target="https://podminky.urs.cz/item/CS_URS_2024_01/766660730" TargetMode="External" /><Relationship Id="rId34" Type="http://schemas.openxmlformats.org/officeDocument/2006/relationships/hyperlink" Target="https://podminky.urs.cz/item/CS_URS_2024_01/998766311" TargetMode="External" /><Relationship Id="rId35" Type="http://schemas.openxmlformats.org/officeDocument/2006/relationships/hyperlink" Target="https://podminky.urs.cz/item/CS_URS_2024_01/771121011" TargetMode="External" /><Relationship Id="rId36" Type="http://schemas.openxmlformats.org/officeDocument/2006/relationships/hyperlink" Target="https://podminky.urs.cz/item/CS_URS_2024_01/771151014" TargetMode="External" /><Relationship Id="rId37" Type="http://schemas.openxmlformats.org/officeDocument/2006/relationships/hyperlink" Target="https://podminky.urs.cz/item/CS_URS_2024_01/771574419" TargetMode="External" /><Relationship Id="rId38" Type="http://schemas.openxmlformats.org/officeDocument/2006/relationships/hyperlink" Target="https://podminky.urs.cz/item/CS_URS_2024_01/771591115" TargetMode="External" /><Relationship Id="rId39" Type="http://schemas.openxmlformats.org/officeDocument/2006/relationships/hyperlink" Target="https://podminky.urs.cz/item/CS_URS_2024_01/771161021" TargetMode="External" /><Relationship Id="rId40" Type="http://schemas.openxmlformats.org/officeDocument/2006/relationships/hyperlink" Target="https://podminky.urs.cz/item/CS_URS_2024_01/998771311" TargetMode="External" /><Relationship Id="rId41" Type="http://schemas.openxmlformats.org/officeDocument/2006/relationships/hyperlink" Target="https://podminky.urs.cz/item/CS_URS_2024_01/781471810" TargetMode="External" /><Relationship Id="rId42" Type="http://schemas.openxmlformats.org/officeDocument/2006/relationships/hyperlink" Target="https://podminky.urs.cz/item/CS_URS_2024_01/781121011" TargetMode="External" /><Relationship Id="rId43" Type="http://schemas.openxmlformats.org/officeDocument/2006/relationships/hyperlink" Target="https://podminky.urs.cz/item/CS_URS_2024_01/781472219" TargetMode="External" /><Relationship Id="rId44" Type="http://schemas.openxmlformats.org/officeDocument/2006/relationships/hyperlink" Target="https://podminky.urs.cz/item/CS_URS_2024_01/781492211" TargetMode="External" /><Relationship Id="rId45" Type="http://schemas.openxmlformats.org/officeDocument/2006/relationships/hyperlink" Target="https://podminky.urs.cz/item/CS_URS_2024_01/781492251" TargetMode="External" /><Relationship Id="rId46" Type="http://schemas.openxmlformats.org/officeDocument/2006/relationships/hyperlink" Target="https://podminky.urs.cz/item/CS_URS_2024_01/781495115" TargetMode="External" /><Relationship Id="rId47" Type="http://schemas.openxmlformats.org/officeDocument/2006/relationships/hyperlink" Target="https://podminky.urs.cz/item/CS_URS_2024_01/998781311" TargetMode="External" /><Relationship Id="rId48" Type="http://schemas.openxmlformats.org/officeDocument/2006/relationships/hyperlink" Target="https://podminky.urs.cz/item/CS_URS_2024_01/783806805" TargetMode="External" /><Relationship Id="rId49" Type="http://schemas.openxmlformats.org/officeDocument/2006/relationships/hyperlink" Target="https://podminky.urs.cz/item/CS_URS_2024_01/783306801" TargetMode="External" /><Relationship Id="rId50" Type="http://schemas.openxmlformats.org/officeDocument/2006/relationships/hyperlink" Target="https://podminky.urs.cz/item/CS_URS_2024_01/783315101" TargetMode="External" /><Relationship Id="rId51" Type="http://schemas.openxmlformats.org/officeDocument/2006/relationships/hyperlink" Target="https://podminky.urs.cz/item/CS_URS_2024_01/783317101" TargetMode="External" /><Relationship Id="rId52" Type="http://schemas.openxmlformats.org/officeDocument/2006/relationships/hyperlink" Target="https://podminky.urs.cz/item/CS_URS_2024_01/784121001" TargetMode="External" /><Relationship Id="rId53" Type="http://schemas.openxmlformats.org/officeDocument/2006/relationships/hyperlink" Target="https://podminky.urs.cz/item/CS_URS_2024_01/784181121" TargetMode="External" /><Relationship Id="rId54" Type="http://schemas.openxmlformats.org/officeDocument/2006/relationships/hyperlink" Target="https://podminky.urs.cz/item/CS_URS_2024_01/784211101" TargetMode="External" /><Relationship Id="rId5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1325416" TargetMode="External" /><Relationship Id="rId2" Type="http://schemas.openxmlformats.org/officeDocument/2006/relationships/hyperlink" Target="https://podminky.urs.cz/item/CS_URS_2024_01/612325411" TargetMode="External" /><Relationship Id="rId3" Type="http://schemas.openxmlformats.org/officeDocument/2006/relationships/hyperlink" Target="https://podminky.urs.cz/item/CS_URS_2024_01/612135001" TargetMode="External" /><Relationship Id="rId4" Type="http://schemas.openxmlformats.org/officeDocument/2006/relationships/hyperlink" Target="https://podminky.urs.cz/item/CS_URS_2024_01/612131121" TargetMode="External" /><Relationship Id="rId5" Type="http://schemas.openxmlformats.org/officeDocument/2006/relationships/hyperlink" Target="https://podminky.urs.cz/item/CS_URS_2024_01/612311131" TargetMode="External" /><Relationship Id="rId6" Type="http://schemas.openxmlformats.org/officeDocument/2006/relationships/hyperlink" Target="https://podminky.urs.cz/item/CS_URS_2024_01/965081213" TargetMode="External" /><Relationship Id="rId7" Type="http://schemas.openxmlformats.org/officeDocument/2006/relationships/hyperlink" Target="https://podminky.urs.cz/item/CS_URS_2024_01/965046111" TargetMode="External" /><Relationship Id="rId8" Type="http://schemas.openxmlformats.org/officeDocument/2006/relationships/hyperlink" Target="https://podminky.urs.cz/item/CS_URS_2024_01/965046119" TargetMode="External" /><Relationship Id="rId9" Type="http://schemas.openxmlformats.org/officeDocument/2006/relationships/hyperlink" Target="https://podminky.urs.cz/item/CS_URS_2024_01/978011121" TargetMode="External" /><Relationship Id="rId10" Type="http://schemas.openxmlformats.org/officeDocument/2006/relationships/hyperlink" Target="https://podminky.urs.cz/item/CS_URS_2024_01/978013121" TargetMode="External" /><Relationship Id="rId11" Type="http://schemas.openxmlformats.org/officeDocument/2006/relationships/hyperlink" Target="https://podminky.urs.cz/item/CS_URS_2024_01/949101111" TargetMode="External" /><Relationship Id="rId12" Type="http://schemas.openxmlformats.org/officeDocument/2006/relationships/hyperlink" Target="https://podminky.urs.cz/item/CS_URS_2024_01/952901111" TargetMode="External" /><Relationship Id="rId13" Type="http://schemas.openxmlformats.org/officeDocument/2006/relationships/hyperlink" Target="https://podminky.urs.cz/item/CS_URS_2024_01/997002611" TargetMode="External" /><Relationship Id="rId14" Type="http://schemas.openxmlformats.org/officeDocument/2006/relationships/hyperlink" Target="https://podminky.urs.cz/item/CS_URS_2024_01/997013211" TargetMode="External" /><Relationship Id="rId15" Type="http://schemas.openxmlformats.org/officeDocument/2006/relationships/hyperlink" Target="https://podminky.urs.cz/item/CS_URS_2024_01/997013501" TargetMode="External" /><Relationship Id="rId16" Type="http://schemas.openxmlformats.org/officeDocument/2006/relationships/hyperlink" Target="https://podminky.urs.cz/item/CS_URS_2024_01/997013509" TargetMode="External" /><Relationship Id="rId17" Type="http://schemas.openxmlformats.org/officeDocument/2006/relationships/hyperlink" Target="https://podminky.urs.cz/item/CS_URS_2024_01/997013631" TargetMode="External" /><Relationship Id="rId18" Type="http://schemas.openxmlformats.org/officeDocument/2006/relationships/hyperlink" Target="https://podminky.urs.cz/item/CS_URS_2024_01/998018001" TargetMode="External" /><Relationship Id="rId19" Type="http://schemas.openxmlformats.org/officeDocument/2006/relationships/hyperlink" Target="https://podminky.urs.cz/item/CS_URS_2024_01/725110811" TargetMode="External" /><Relationship Id="rId20" Type="http://schemas.openxmlformats.org/officeDocument/2006/relationships/hyperlink" Target="https://podminky.urs.cz/item/CS_URS_2024_01/725210821" TargetMode="External" /><Relationship Id="rId21" Type="http://schemas.openxmlformats.org/officeDocument/2006/relationships/hyperlink" Target="https://podminky.urs.cz/item/CS_URS_2024_01/725820801" TargetMode="External" /><Relationship Id="rId22" Type="http://schemas.openxmlformats.org/officeDocument/2006/relationships/hyperlink" Target="https://podminky.urs.cz/item/CS_URS_2024_01/725860811" TargetMode="External" /><Relationship Id="rId23" Type="http://schemas.openxmlformats.org/officeDocument/2006/relationships/hyperlink" Target="https://podminky.urs.cz/item/CS_URS_2024_01/725211601" TargetMode="External" /><Relationship Id="rId24" Type="http://schemas.openxmlformats.org/officeDocument/2006/relationships/hyperlink" Target="https://podminky.urs.cz/item/CS_URS_2024_01/725822611" TargetMode="External" /><Relationship Id="rId25" Type="http://schemas.openxmlformats.org/officeDocument/2006/relationships/hyperlink" Target="https://podminky.urs.cz/item/CS_URS_2024_01/725861102" TargetMode="External" /><Relationship Id="rId26" Type="http://schemas.openxmlformats.org/officeDocument/2006/relationships/hyperlink" Target="https://podminky.urs.cz/item/CS_URS_2024_01/725291652" TargetMode="External" /><Relationship Id="rId27" Type="http://schemas.openxmlformats.org/officeDocument/2006/relationships/hyperlink" Target="https://podminky.urs.cz/item/CS_URS_2024_01/725291653" TargetMode="External" /><Relationship Id="rId28" Type="http://schemas.openxmlformats.org/officeDocument/2006/relationships/hyperlink" Target="https://podminky.urs.cz/item/CS_URS_2024_01/725291654" TargetMode="External" /><Relationship Id="rId29" Type="http://schemas.openxmlformats.org/officeDocument/2006/relationships/hyperlink" Target="https://podminky.urs.cz/item/CS_URS_2024_01/725291664" TargetMode="External" /><Relationship Id="rId30" Type="http://schemas.openxmlformats.org/officeDocument/2006/relationships/hyperlink" Target="https://podminky.urs.cz/item/CS_URS_2024_01/725980122" TargetMode="External" /><Relationship Id="rId31" Type="http://schemas.openxmlformats.org/officeDocument/2006/relationships/hyperlink" Target="https://podminky.urs.cz/item/CS_URS_2024_01/998725311" TargetMode="External" /><Relationship Id="rId32" Type="http://schemas.openxmlformats.org/officeDocument/2006/relationships/hyperlink" Target="https://podminky.urs.cz/item/CS_URS_2024_01/766691914" TargetMode="External" /><Relationship Id="rId33" Type="http://schemas.openxmlformats.org/officeDocument/2006/relationships/hyperlink" Target="https://podminky.urs.cz/item/CS_URS_2024_01/766660001" TargetMode="External" /><Relationship Id="rId34" Type="http://schemas.openxmlformats.org/officeDocument/2006/relationships/hyperlink" Target="https://podminky.urs.cz/item/CS_URS_2024_01/766660729" TargetMode="External" /><Relationship Id="rId35" Type="http://schemas.openxmlformats.org/officeDocument/2006/relationships/hyperlink" Target="https://podminky.urs.cz/item/CS_URS_2024_01/766660730" TargetMode="External" /><Relationship Id="rId36" Type="http://schemas.openxmlformats.org/officeDocument/2006/relationships/hyperlink" Target="https://podminky.urs.cz/item/CS_URS_2024_01/998766311" TargetMode="External" /><Relationship Id="rId37" Type="http://schemas.openxmlformats.org/officeDocument/2006/relationships/hyperlink" Target="https://podminky.urs.cz/item/CS_URS_2024_01/771121011" TargetMode="External" /><Relationship Id="rId38" Type="http://schemas.openxmlformats.org/officeDocument/2006/relationships/hyperlink" Target="https://podminky.urs.cz/item/CS_URS_2024_01/771151014" TargetMode="External" /><Relationship Id="rId39" Type="http://schemas.openxmlformats.org/officeDocument/2006/relationships/hyperlink" Target="https://podminky.urs.cz/item/CS_URS_2024_01/771574419" TargetMode="External" /><Relationship Id="rId40" Type="http://schemas.openxmlformats.org/officeDocument/2006/relationships/hyperlink" Target="https://podminky.urs.cz/item/CS_URS_2024_01/771591115" TargetMode="External" /><Relationship Id="rId41" Type="http://schemas.openxmlformats.org/officeDocument/2006/relationships/hyperlink" Target="https://podminky.urs.cz/item/CS_URS_2024_01/771161021" TargetMode="External" /><Relationship Id="rId42" Type="http://schemas.openxmlformats.org/officeDocument/2006/relationships/hyperlink" Target="https://podminky.urs.cz/item/CS_URS_2024_01/998771311" TargetMode="External" /><Relationship Id="rId43" Type="http://schemas.openxmlformats.org/officeDocument/2006/relationships/hyperlink" Target="https://podminky.urs.cz/item/CS_URS_2024_01/781471810" TargetMode="External" /><Relationship Id="rId44" Type="http://schemas.openxmlformats.org/officeDocument/2006/relationships/hyperlink" Target="https://podminky.urs.cz/item/CS_URS_2024_01/781121011" TargetMode="External" /><Relationship Id="rId45" Type="http://schemas.openxmlformats.org/officeDocument/2006/relationships/hyperlink" Target="https://podminky.urs.cz/item/CS_URS_2024_01/781472219" TargetMode="External" /><Relationship Id="rId46" Type="http://schemas.openxmlformats.org/officeDocument/2006/relationships/hyperlink" Target="https://podminky.urs.cz/item/CS_URS_2024_01/781492211" TargetMode="External" /><Relationship Id="rId47" Type="http://schemas.openxmlformats.org/officeDocument/2006/relationships/hyperlink" Target="https://podminky.urs.cz/item/CS_URS_2024_01/781492251" TargetMode="External" /><Relationship Id="rId48" Type="http://schemas.openxmlformats.org/officeDocument/2006/relationships/hyperlink" Target="https://podminky.urs.cz/item/CS_URS_2024_01/781495115" TargetMode="External" /><Relationship Id="rId49" Type="http://schemas.openxmlformats.org/officeDocument/2006/relationships/hyperlink" Target="https://podminky.urs.cz/item/CS_URS_2024_01/998781311" TargetMode="External" /><Relationship Id="rId50" Type="http://schemas.openxmlformats.org/officeDocument/2006/relationships/hyperlink" Target="https://podminky.urs.cz/item/CS_URS_2024_01/783806805" TargetMode="External" /><Relationship Id="rId51" Type="http://schemas.openxmlformats.org/officeDocument/2006/relationships/hyperlink" Target="https://podminky.urs.cz/item/CS_URS_2024_01/783306801" TargetMode="External" /><Relationship Id="rId52" Type="http://schemas.openxmlformats.org/officeDocument/2006/relationships/hyperlink" Target="https://podminky.urs.cz/item/CS_URS_2024_01/783315101" TargetMode="External" /><Relationship Id="rId53" Type="http://schemas.openxmlformats.org/officeDocument/2006/relationships/hyperlink" Target="https://podminky.urs.cz/item/CS_URS_2024_01/783317101" TargetMode="External" /><Relationship Id="rId54" Type="http://schemas.openxmlformats.org/officeDocument/2006/relationships/hyperlink" Target="https://podminky.urs.cz/item/CS_URS_2024_01/784121001" TargetMode="External" /><Relationship Id="rId55" Type="http://schemas.openxmlformats.org/officeDocument/2006/relationships/hyperlink" Target="https://podminky.urs.cz/item/CS_URS_2024_01/784181121" TargetMode="External" /><Relationship Id="rId56" Type="http://schemas.openxmlformats.org/officeDocument/2006/relationships/hyperlink" Target="https://podminky.urs.cz/item/CS_URS_2024_01/784211101" TargetMode="External" /><Relationship Id="rId5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0271025" TargetMode="External" /><Relationship Id="rId2" Type="http://schemas.openxmlformats.org/officeDocument/2006/relationships/hyperlink" Target="https://podminky.urs.cz/item/CS_URS_2024_01/342291111" TargetMode="External" /><Relationship Id="rId3" Type="http://schemas.openxmlformats.org/officeDocument/2006/relationships/hyperlink" Target="https://podminky.urs.cz/item/CS_URS_2024_01/342291121" TargetMode="External" /><Relationship Id="rId4" Type="http://schemas.openxmlformats.org/officeDocument/2006/relationships/hyperlink" Target="https://podminky.urs.cz/item/CS_URS_2024_01/619991001" TargetMode="External" /><Relationship Id="rId5" Type="http://schemas.openxmlformats.org/officeDocument/2006/relationships/hyperlink" Target="https://podminky.urs.cz/item/CS_URS_2024_01/612142001" TargetMode="External" /><Relationship Id="rId6" Type="http://schemas.openxmlformats.org/officeDocument/2006/relationships/hyperlink" Target="https://podminky.urs.cz/item/CS_URS_2024_01/612131121" TargetMode="External" /><Relationship Id="rId7" Type="http://schemas.openxmlformats.org/officeDocument/2006/relationships/hyperlink" Target="https://podminky.urs.cz/item/CS_URS_2024_01/612311131" TargetMode="External" /><Relationship Id="rId8" Type="http://schemas.openxmlformats.org/officeDocument/2006/relationships/hyperlink" Target="https://podminky.urs.cz/item/CS_URS_2024_01/968062375" TargetMode="External" /><Relationship Id="rId9" Type="http://schemas.openxmlformats.org/officeDocument/2006/relationships/hyperlink" Target="https://podminky.urs.cz/item/CS_URS_2024_01/952901111" TargetMode="External" /><Relationship Id="rId10" Type="http://schemas.openxmlformats.org/officeDocument/2006/relationships/hyperlink" Target="https://podminky.urs.cz/item/CS_URS_2024_01/997002611" TargetMode="External" /><Relationship Id="rId11" Type="http://schemas.openxmlformats.org/officeDocument/2006/relationships/hyperlink" Target="https://podminky.urs.cz/item/CS_URS_2024_01/997013211" TargetMode="External" /><Relationship Id="rId12" Type="http://schemas.openxmlformats.org/officeDocument/2006/relationships/hyperlink" Target="https://podminky.urs.cz/item/CS_URS_2024_01/997013501" TargetMode="External" /><Relationship Id="rId13" Type="http://schemas.openxmlformats.org/officeDocument/2006/relationships/hyperlink" Target="https://podminky.urs.cz/item/CS_URS_2024_01/997013509" TargetMode="External" /><Relationship Id="rId14" Type="http://schemas.openxmlformats.org/officeDocument/2006/relationships/hyperlink" Target="https://podminky.urs.cz/item/CS_URS_2024_01/997013631" TargetMode="External" /><Relationship Id="rId15" Type="http://schemas.openxmlformats.org/officeDocument/2006/relationships/hyperlink" Target="https://podminky.urs.cz/item/CS_URS_2024_01/998018001" TargetMode="External" /><Relationship Id="rId16" Type="http://schemas.openxmlformats.org/officeDocument/2006/relationships/hyperlink" Target="https://podminky.urs.cz/item/CS_URS_2024_01/784181121" TargetMode="External" /><Relationship Id="rId17" Type="http://schemas.openxmlformats.org/officeDocument/2006/relationships/hyperlink" Target="https://podminky.urs.cz/item/CS_URS_2024_01/784211101" TargetMode="External" /><Relationship Id="rId1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42272235" TargetMode="External" /><Relationship Id="rId2" Type="http://schemas.openxmlformats.org/officeDocument/2006/relationships/hyperlink" Target="https://podminky.urs.cz/item/CS_URS_2024_01/317142432" TargetMode="External" /><Relationship Id="rId3" Type="http://schemas.openxmlformats.org/officeDocument/2006/relationships/hyperlink" Target="https://podminky.urs.cz/item/CS_URS_2024_01/342291112" TargetMode="External" /><Relationship Id="rId4" Type="http://schemas.openxmlformats.org/officeDocument/2006/relationships/hyperlink" Target="https://podminky.urs.cz/item/CS_URS_2024_01/342291121" TargetMode="External" /><Relationship Id="rId5" Type="http://schemas.openxmlformats.org/officeDocument/2006/relationships/hyperlink" Target="https://podminky.urs.cz/item/CS_URS_2024_01/619991001" TargetMode="External" /><Relationship Id="rId6" Type="http://schemas.openxmlformats.org/officeDocument/2006/relationships/hyperlink" Target="https://podminky.urs.cz/item/CS_URS_2024_01/612131101" TargetMode="External" /><Relationship Id="rId7" Type="http://schemas.openxmlformats.org/officeDocument/2006/relationships/hyperlink" Target="https://podminky.urs.cz/item/CS_URS_2024_01/612321191" TargetMode="External" /><Relationship Id="rId8" Type="http://schemas.openxmlformats.org/officeDocument/2006/relationships/hyperlink" Target="https://podminky.urs.cz/item/CS_URS_2024_01/612321121" TargetMode="External" /><Relationship Id="rId9" Type="http://schemas.openxmlformats.org/officeDocument/2006/relationships/hyperlink" Target="https://podminky.urs.cz/item/CS_URS_2024_01/612131121" TargetMode="External" /><Relationship Id="rId10" Type="http://schemas.openxmlformats.org/officeDocument/2006/relationships/hyperlink" Target="https://podminky.urs.cz/item/CS_URS_2024_01/612311131" TargetMode="External" /><Relationship Id="rId11" Type="http://schemas.openxmlformats.org/officeDocument/2006/relationships/hyperlink" Target="https://podminky.urs.cz/item/CS_URS_2024_01/642942111" TargetMode="External" /><Relationship Id="rId12" Type="http://schemas.openxmlformats.org/officeDocument/2006/relationships/hyperlink" Target="https://podminky.urs.cz/item/CS_URS_2024_01/965081212" TargetMode="External" /><Relationship Id="rId13" Type="http://schemas.openxmlformats.org/officeDocument/2006/relationships/hyperlink" Target="https://podminky.urs.cz/item/CS_URS_2024_01/978059511" TargetMode="External" /><Relationship Id="rId14" Type="http://schemas.openxmlformats.org/officeDocument/2006/relationships/hyperlink" Target="https://podminky.urs.cz/item/CS_URS_2024_01/949101111" TargetMode="External" /><Relationship Id="rId15" Type="http://schemas.openxmlformats.org/officeDocument/2006/relationships/hyperlink" Target="https://podminky.urs.cz/item/CS_URS_2024_01/952901111" TargetMode="External" /><Relationship Id="rId16" Type="http://schemas.openxmlformats.org/officeDocument/2006/relationships/hyperlink" Target="https://podminky.urs.cz/item/CS_URS_2024_01/997002611" TargetMode="External" /><Relationship Id="rId17" Type="http://schemas.openxmlformats.org/officeDocument/2006/relationships/hyperlink" Target="https://podminky.urs.cz/item/CS_URS_2024_01/997013211" TargetMode="External" /><Relationship Id="rId18" Type="http://schemas.openxmlformats.org/officeDocument/2006/relationships/hyperlink" Target="https://podminky.urs.cz/item/CS_URS_2024_01/997013501" TargetMode="External" /><Relationship Id="rId19" Type="http://schemas.openxmlformats.org/officeDocument/2006/relationships/hyperlink" Target="https://podminky.urs.cz/item/CS_URS_2024_01/997013509" TargetMode="External" /><Relationship Id="rId20" Type="http://schemas.openxmlformats.org/officeDocument/2006/relationships/hyperlink" Target="https://podminky.urs.cz/item/CS_URS_2024_01/997013631" TargetMode="External" /><Relationship Id="rId21" Type="http://schemas.openxmlformats.org/officeDocument/2006/relationships/hyperlink" Target="https://podminky.urs.cz/item/CS_URS_2024_01/998018001" TargetMode="External" /><Relationship Id="rId22" Type="http://schemas.openxmlformats.org/officeDocument/2006/relationships/hyperlink" Target="https://podminky.urs.cz/item/CS_URS_2024_01/766660001" TargetMode="External" /><Relationship Id="rId23" Type="http://schemas.openxmlformats.org/officeDocument/2006/relationships/hyperlink" Target="https://podminky.urs.cz/item/CS_URS_2024_01/766660729" TargetMode="External" /><Relationship Id="rId24" Type="http://schemas.openxmlformats.org/officeDocument/2006/relationships/hyperlink" Target="https://podminky.urs.cz/item/CS_URS_2024_01/998766311" TargetMode="External" /><Relationship Id="rId25" Type="http://schemas.openxmlformats.org/officeDocument/2006/relationships/hyperlink" Target="https://podminky.urs.cz/item/CS_URS_2024_01/998771311" TargetMode="External" /><Relationship Id="rId26" Type="http://schemas.openxmlformats.org/officeDocument/2006/relationships/hyperlink" Target="https://podminky.urs.cz/item/CS_URS_2024_01/781121011" TargetMode="External" /><Relationship Id="rId27" Type="http://schemas.openxmlformats.org/officeDocument/2006/relationships/hyperlink" Target="https://podminky.urs.cz/item/CS_URS_2024_01/781472221" TargetMode="External" /><Relationship Id="rId28" Type="http://schemas.openxmlformats.org/officeDocument/2006/relationships/hyperlink" Target="https://podminky.urs.cz/item/CS_URS_2024_01/781495115" TargetMode="External" /><Relationship Id="rId29" Type="http://schemas.openxmlformats.org/officeDocument/2006/relationships/hyperlink" Target="https://podminky.urs.cz/item/CS_URS_2024_01/998781311" TargetMode="External" /><Relationship Id="rId30" Type="http://schemas.openxmlformats.org/officeDocument/2006/relationships/hyperlink" Target="https://podminky.urs.cz/item/CS_URS_2024_01/783315101" TargetMode="External" /><Relationship Id="rId31" Type="http://schemas.openxmlformats.org/officeDocument/2006/relationships/hyperlink" Target="https://podminky.urs.cz/item/CS_URS_2024_01/783317101" TargetMode="External" /><Relationship Id="rId32" Type="http://schemas.openxmlformats.org/officeDocument/2006/relationships/hyperlink" Target="https://podminky.urs.cz/item/CS_URS_2024_01/784181121" TargetMode="External" /><Relationship Id="rId33" Type="http://schemas.openxmlformats.org/officeDocument/2006/relationships/hyperlink" Target="https://podminky.urs.cz/item/CS_URS_2024_01/784211101" TargetMode="External" /><Relationship Id="rId3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00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MŠ Vítězná - oprava sociálních zařízení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Sokolov, Vítězná 725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20. 2. 2024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Město Sokolov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Michal Kubelka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ROUND(SUM(AG55:AG59),2)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ROUND(SUM(AS55:AS59),2)</f>
        <v>0</v>
      </c>
      <c r="AT54" s="109">
        <f>ROUND(SUM(AV54:AW54),2)</f>
        <v>0</v>
      </c>
      <c r="AU54" s="110">
        <f>ROUND(SUM(AU55:AU59),5)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ROUND(SUM(AZ55:AZ59),2)</f>
        <v>0</v>
      </c>
      <c r="BA54" s="109">
        <f>ROUND(SUM(BA55:BA59),2)</f>
        <v>0</v>
      </c>
      <c r="BB54" s="109">
        <f>ROUND(SUM(BB55:BB59),2)</f>
        <v>0</v>
      </c>
      <c r="BC54" s="109">
        <f>ROUND(SUM(BC55:BC59),2)</f>
        <v>0</v>
      </c>
      <c r="BD54" s="111">
        <f>ROUND(SUM(BD55:BD59),2)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pans="1:91" s="7" customFormat="1" ht="16.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'1 - Zelený pavilon - 2.NP'!J30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'1 - Zelený pavilon - 2.NP'!P97</f>
        <v>0</v>
      </c>
      <c r="AV55" s="123">
        <f>'1 - Zelený pavilon - 2.NP'!J33</f>
        <v>0</v>
      </c>
      <c r="AW55" s="123">
        <f>'1 - Zelený pavilon - 2.NP'!J34</f>
        <v>0</v>
      </c>
      <c r="AX55" s="123">
        <f>'1 - Zelený pavilon - 2.NP'!J35</f>
        <v>0</v>
      </c>
      <c r="AY55" s="123">
        <f>'1 - Zelený pavilon - 2.NP'!J36</f>
        <v>0</v>
      </c>
      <c r="AZ55" s="123">
        <f>'1 - Zelený pavilon - 2.NP'!F33</f>
        <v>0</v>
      </c>
      <c r="BA55" s="123">
        <f>'1 - Zelený pavilon - 2.NP'!F34</f>
        <v>0</v>
      </c>
      <c r="BB55" s="123">
        <f>'1 - Zelený pavilon - 2.NP'!F35</f>
        <v>0</v>
      </c>
      <c r="BC55" s="123">
        <f>'1 - Zelený pavilon - 2.NP'!F36</f>
        <v>0</v>
      </c>
      <c r="BD55" s="125">
        <f>'1 - Zelený pavilon - 2.NP'!F37</f>
        <v>0</v>
      </c>
      <c r="BE55" s="7"/>
      <c r="BT55" s="126" t="s">
        <v>77</v>
      </c>
      <c r="BV55" s="126" t="s">
        <v>74</v>
      </c>
      <c r="BW55" s="126" t="s">
        <v>80</v>
      </c>
      <c r="BX55" s="126" t="s">
        <v>5</v>
      </c>
      <c r="CL55" s="126" t="s">
        <v>19</v>
      </c>
      <c r="CM55" s="126" t="s">
        <v>81</v>
      </c>
    </row>
    <row r="56" spans="1:91" s="7" customFormat="1" ht="16.5" customHeight="1">
      <c r="A56" s="114" t="s">
        <v>76</v>
      </c>
      <c r="B56" s="115"/>
      <c r="C56" s="116"/>
      <c r="D56" s="117" t="s">
        <v>81</v>
      </c>
      <c r="E56" s="117"/>
      <c r="F56" s="117"/>
      <c r="G56" s="117"/>
      <c r="H56" s="117"/>
      <c r="I56" s="118"/>
      <c r="J56" s="117" t="s">
        <v>82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'2 - Žlutý pavilon - 2.NP'!J30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v>0</v>
      </c>
      <c r="AT56" s="123">
        <f>ROUND(SUM(AV56:AW56),2)</f>
        <v>0</v>
      </c>
      <c r="AU56" s="124">
        <f>'2 - Žlutý pavilon - 2.NP'!P95</f>
        <v>0</v>
      </c>
      <c r="AV56" s="123">
        <f>'2 - Žlutý pavilon - 2.NP'!J33</f>
        <v>0</v>
      </c>
      <c r="AW56" s="123">
        <f>'2 - Žlutý pavilon - 2.NP'!J34</f>
        <v>0</v>
      </c>
      <c r="AX56" s="123">
        <f>'2 - Žlutý pavilon - 2.NP'!J35</f>
        <v>0</v>
      </c>
      <c r="AY56" s="123">
        <f>'2 - Žlutý pavilon - 2.NP'!J36</f>
        <v>0</v>
      </c>
      <c r="AZ56" s="123">
        <f>'2 - Žlutý pavilon - 2.NP'!F33</f>
        <v>0</v>
      </c>
      <c r="BA56" s="123">
        <f>'2 - Žlutý pavilon - 2.NP'!F34</f>
        <v>0</v>
      </c>
      <c r="BB56" s="123">
        <f>'2 - Žlutý pavilon - 2.NP'!F35</f>
        <v>0</v>
      </c>
      <c r="BC56" s="123">
        <f>'2 - Žlutý pavilon - 2.NP'!F36</f>
        <v>0</v>
      </c>
      <c r="BD56" s="125">
        <f>'2 - Žlutý pavilon - 2.NP'!F37</f>
        <v>0</v>
      </c>
      <c r="BE56" s="7"/>
      <c r="BT56" s="126" t="s">
        <v>77</v>
      </c>
      <c r="BV56" s="126" t="s">
        <v>74</v>
      </c>
      <c r="BW56" s="126" t="s">
        <v>83</v>
      </c>
      <c r="BX56" s="126" t="s">
        <v>5</v>
      </c>
      <c r="CL56" s="126" t="s">
        <v>19</v>
      </c>
      <c r="CM56" s="126" t="s">
        <v>81</v>
      </c>
    </row>
    <row r="57" spans="1:91" s="7" customFormat="1" ht="16.5" customHeight="1">
      <c r="A57" s="114" t="s">
        <v>76</v>
      </c>
      <c r="B57" s="115"/>
      <c r="C57" s="116"/>
      <c r="D57" s="117" t="s">
        <v>84</v>
      </c>
      <c r="E57" s="117"/>
      <c r="F57" s="117"/>
      <c r="G57" s="117"/>
      <c r="H57" s="117"/>
      <c r="I57" s="118"/>
      <c r="J57" s="117" t="s">
        <v>85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'3 - Modrý pavilon - 1.NP'!J30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79</v>
      </c>
      <c r="AR57" s="121"/>
      <c r="AS57" s="122">
        <v>0</v>
      </c>
      <c r="AT57" s="123">
        <f>ROUND(SUM(AV57:AW57),2)</f>
        <v>0</v>
      </c>
      <c r="AU57" s="124">
        <f>'3 - Modrý pavilon - 1.NP'!P95</f>
        <v>0</v>
      </c>
      <c r="AV57" s="123">
        <f>'3 - Modrý pavilon - 1.NP'!J33</f>
        <v>0</v>
      </c>
      <c r="AW57" s="123">
        <f>'3 - Modrý pavilon - 1.NP'!J34</f>
        <v>0</v>
      </c>
      <c r="AX57" s="123">
        <f>'3 - Modrý pavilon - 1.NP'!J35</f>
        <v>0</v>
      </c>
      <c r="AY57" s="123">
        <f>'3 - Modrý pavilon - 1.NP'!J36</f>
        <v>0</v>
      </c>
      <c r="AZ57" s="123">
        <f>'3 - Modrý pavilon - 1.NP'!F33</f>
        <v>0</v>
      </c>
      <c r="BA57" s="123">
        <f>'3 - Modrý pavilon - 1.NP'!F34</f>
        <v>0</v>
      </c>
      <c r="BB57" s="123">
        <f>'3 - Modrý pavilon - 1.NP'!F35</f>
        <v>0</v>
      </c>
      <c r="BC57" s="123">
        <f>'3 - Modrý pavilon - 1.NP'!F36</f>
        <v>0</v>
      </c>
      <c r="BD57" s="125">
        <f>'3 - Modrý pavilon - 1.NP'!F37</f>
        <v>0</v>
      </c>
      <c r="BE57" s="7"/>
      <c r="BT57" s="126" t="s">
        <v>77</v>
      </c>
      <c r="BV57" s="126" t="s">
        <v>74</v>
      </c>
      <c r="BW57" s="126" t="s">
        <v>86</v>
      </c>
      <c r="BX57" s="126" t="s">
        <v>5</v>
      </c>
      <c r="CL57" s="126" t="s">
        <v>19</v>
      </c>
      <c r="CM57" s="126" t="s">
        <v>81</v>
      </c>
    </row>
    <row r="58" spans="1:91" s="7" customFormat="1" ht="16.5" customHeight="1">
      <c r="A58" s="114" t="s">
        <v>76</v>
      </c>
      <c r="B58" s="115"/>
      <c r="C58" s="116"/>
      <c r="D58" s="117" t="s">
        <v>87</v>
      </c>
      <c r="E58" s="117"/>
      <c r="F58" s="117"/>
      <c r="G58" s="117"/>
      <c r="H58" s="117"/>
      <c r="I58" s="118"/>
      <c r="J58" s="117" t="s">
        <v>88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'4 - Zelený pavilon - zazd...'!J30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79</v>
      </c>
      <c r="AR58" s="121"/>
      <c r="AS58" s="122">
        <v>0</v>
      </c>
      <c r="AT58" s="123">
        <f>ROUND(SUM(AV58:AW58),2)</f>
        <v>0</v>
      </c>
      <c r="AU58" s="124">
        <f>'4 - Zelený pavilon - zazd...'!P89</f>
        <v>0</v>
      </c>
      <c r="AV58" s="123">
        <f>'4 - Zelený pavilon - zazd...'!J33</f>
        <v>0</v>
      </c>
      <c r="AW58" s="123">
        <f>'4 - Zelený pavilon - zazd...'!J34</f>
        <v>0</v>
      </c>
      <c r="AX58" s="123">
        <f>'4 - Zelený pavilon - zazd...'!J35</f>
        <v>0</v>
      </c>
      <c r="AY58" s="123">
        <f>'4 - Zelený pavilon - zazd...'!J36</f>
        <v>0</v>
      </c>
      <c r="AZ58" s="123">
        <f>'4 - Zelený pavilon - zazd...'!F33</f>
        <v>0</v>
      </c>
      <c r="BA58" s="123">
        <f>'4 - Zelený pavilon - zazd...'!F34</f>
        <v>0</v>
      </c>
      <c r="BB58" s="123">
        <f>'4 - Zelený pavilon - zazd...'!F35</f>
        <v>0</v>
      </c>
      <c r="BC58" s="123">
        <f>'4 - Zelený pavilon - zazd...'!F36</f>
        <v>0</v>
      </c>
      <c r="BD58" s="125">
        <f>'4 - Zelený pavilon - zazd...'!F37</f>
        <v>0</v>
      </c>
      <c r="BE58" s="7"/>
      <c r="BT58" s="126" t="s">
        <v>77</v>
      </c>
      <c r="BV58" s="126" t="s">
        <v>74</v>
      </c>
      <c r="BW58" s="126" t="s">
        <v>89</v>
      </c>
      <c r="BX58" s="126" t="s">
        <v>5</v>
      </c>
      <c r="CL58" s="126" t="s">
        <v>19</v>
      </c>
      <c r="CM58" s="126" t="s">
        <v>81</v>
      </c>
    </row>
    <row r="59" spans="1:91" s="7" customFormat="1" ht="16.5" customHeight="1">
      <c r="A59" s="114" t="s">
        <v>76</v>
      </c>
      <c r="B59" s="115"/>
      <c r="C59" s="116"/>
      <c r="D59" s="117" t="s">
        <v>90</v>
      </c>
      <c r="E59" s="117"/>
      <c r="F59" s="117"/>
      <c r="G59" s="117"/>
      <c r="H59" s="117"/>
      <c r="I59" s="118"/>
      <c r="J59" s="117" t="s">
        <v>91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'5 - Zelený pavilon - dozd...'!J30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79</v>
      </c>
      <c r="AR59" s="121"/>
      <c r="AS59" s="127">
        <v>0</v>
      </c>
      <c r="AT59" s="128">
        <f>ROUND(SUM(AV59:AW59),2)</f>
        <v>0</v>
      </c>
      <c r="AU59" s="129">
        <f>'5 - Zelený pavilon - dozd...'!P92</f>
        <v>0</v>
      </c>
      <c r="AV59" s="128">
        <f>'5 - Zelený pavilon - dozd...'!J33</f>
        <v>0</v>
      </c>
      <c r="AW59" s="128">
        <f>'5 - Zelený pavilon - dozd...'!J34</f>
        <v>0</v>
      </c>
      <c r="AX59" s="128">
        <f>'5 - Zelený pavilon - dozd...'!J35</f>
        <v>0</v>
      </c>
      <c r="AY59" s="128">
        <f>'5 - Zelený pavilon - dozd...'!J36</f>
        <v>0</v>
      </c>
      <c r="AZ59" s="128">
        <f>'5 - Zelený pavilon - dozd...'!F33</f>
        <v>0</v>
      </c>
      <c r="BA59" s="128">
        <f>'5 - Zelený pavilon - dozd...'!F34</f>
        <v>0</v>
      </c>
      <c r="BB59" s="128">
        <f>'5 - Zelený pavilon - dozd...'!F35</f>
        <v>0</v>
      </c>
      <c r="BC59" s="128">
        <f>'5 - Zelený pavilon - dozd...'!F36</f>
        <v>0</v>
      </c>
      <c r="BD59" s="130">
        <f>'5 - Zelený pavilon - dozd...'!F37</f>
        <v>0</v>
      </c>
      <c r="BE59" s="7"/>
      <c r="BT59" s="126" t="s">
        <v>77</v>
      </c>
      <c r="BV59" s="126" t="s">
        <v>74</v>
      </c>
      <c r="BW59" s="126" t="s">
        <v>92</v>
      </c>
      <c r="BX59" s="126" t="s">
        <v>5</v>
      </c>
      <c r="CL59" s="126" t="s">
        <v>19</v>
      </c>
      <c r="CM59" s="126" t="s">
        <v>81</v>
      </c>
    </row>
    <row r="60" spans="1:57" s="2" customFormat="1" ht="30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7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s="2" customFormat="1" ht="6.95" customHeight="1">
      <c r="A61" s="41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47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</sheetData>
  <sheetProtection password="80EB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 - Zelený pavilon - 2.NP'!C2" display="/"/>
    <hyperlink ref="A56" location="'2 - Žlutý pavilon - 2.NP'!C2" display="/"/>
    <hyperlink ref="A57" location="'3 - Modrý pavilon - 1.NP'!C2" display="/"/>
    <hyperlink ref="A58" location="'4 - Zelený pavilon - zazd...'!C2" display="/"/>
    <hyperlink ref="A59" location="'5 - Zelený pavilon - doz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93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MŠ Vítězná - oprava sociálních zařízení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20. 2. 2024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ROUND(J97,2)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ROUND((SUM(BE97:BE330)),2)</f>
        <v>0</v>
      </c>
      <c r="G33" s="41"/>
      <c r="H33" s="41"/>
      <c r="I33" s="151">
        <v>0.21</v>
      </c>
      <c r="J33" s="150">
        <f>ROUND(((SUM(BE97:BE330))*I33),2)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ROUND((SUM(BF97:BF330)),2)</f>
        <v>0</v>
      </c>
      <c r="G34" s="41"/>
      <c r="H34" s="41"/>
      <c r="I34" s="151">
        <v>0.12</v>
      </c>
      <c r="J34" s="150">
        <f>ROUND(((SUM(BF97:BF330))*I34),2)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ROUND((SUM(BG97:BG330)),2)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ROUND((SUM(BH97:BH330)),2)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ROUND((SUM(BI97:BI330)),2)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MŠ Vítězná - oprava sociálních zařízení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1 - Zelený pavilon - 2.NP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Sokolov, Vítězná 725</v>
      </c>
      <c r="G52" s="43"/>
      <c r="H52" s="43"/>
      <c r="I52" s="35" t="s">
        <v>23</v>
      </c>
      <c r="J52" s="75" t="str">
        <f>IF(J12="","",J12)</f>
        <v>20. 2. 2024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Sokolov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97</v>
      </c>
      <c r="D57" s="165"/>
      <c r="E57" s="165"/>
      <c r="F57" s="165"/>
      <c r="G57" s="165"/>
      <c r="H57" s="165"/>
      <c r="I57" s="165"/>
      <c r="J57" s="166" t="s">
        <v>98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99</v>
      </c>
    </row>
    <row r="60" spans="1:31" s="9" customFormat="1" ht="24.95" customHeight="1">
      <c r="A60" s="9"/>
      <c r="B60" s="168"/>
      <c r="C60" s="169"/>
      <c r="D60" s="170" t="s">
        <v>100</v>
      </c>
      <c r="E60" s="171"/>
      <c r="F60" s="171"/>
      <c r="G60" s="171"/>
      <c r="H60" s="171"/>
      <c r="I60" s="171"/>
      <c r="J60" s="172">
        <f>J98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101</v>
      </c>
      <c r="E61" s="177"/>
      <c r="F61" s="177"/>
      <c r="G61" s="177"/>
      <c r="H61" s="177"/>
      <c r="I61" s="177"/>
      <c r="J61" s="178">
        <f>J99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102</v>
      </c>
      <c r="E62" s="177"/>
      <c r="F62" s="177"/>
      <c r="G62" s="177"/>
      <c r="H62" s="177"/>
      <c r="I62" s="177"/>
      <c r="J62" s="178">
        <f>J110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103</v>
      </c>
      <c r="E63" s="177"/>
      <c r="F63" s="177"/>
      <c r="G63" s="177"/>
      <c r="H63" s="177"/>
      <c r="I63" s="177"/>
      <c r="J63" s="178">
        <f>J148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104</v>
      </c>
      <c r="E64" s="177"/>
      <c r="F64" s="177"/>
      <c r="G64" s="177"/>
      <c r="H64" s="177"/>
      <c r="I64" s="177"/>
      <c r="J64" s="178">
        <f>J183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105</v>
      </c>
      <c r="E65" s="177"/>
      <c r="F65" s="177"/>
      <c r="G65" s="177"/>
      <c r="H65" s="177"/>
      <c r="I65" s="177"/>
      <c r="J65" s="178">
        <f>J195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106</v>
      </c>
      <c r="E66" s="171"/>
      <c r="F66" s="171"/>
      <c r="G66" s="171"/>
      <c r="H66" s="171"/>
      <c r="I66" s="171"/>
      <c r="J66" s="172">
        <f>J198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107</v>
      </c>
      <c r="E67" s="177"/>
      <c r="F67" s="177"/>
      <c r="G67" s="177"/>
      <c r="H67" s="177"/>
      <c r="I67" s="177"/>
      <c r="J67" s="178">
        <f>J199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108</v>
      </c>
      <c r="E68" s="177"/>
      <c r="F68" s="177"/>
      <c r="G68" s="177"/>
      <c r="H68" s="177"/>
      <c r="I68" s="177"/>
      <c r="J68" s="178">
        <f>J202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109</v>
      </c>
      <c r="E69" s="177"/>
      <c r="F69" s="177"/>
      <c r="G69" s="177"/>
      <c r="H69" s="177"/>
      <c r="I69" s="177"/>
      <c r="J69" s="178">
        <f>J233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110</v>
      </c>
      <c r="E70" s="177"/>
      <c r="F70" s="177"/>
      <c r="G70" s="177"/>
      <c r="H70" s="177"/>
      <c r="I70" s="177"/>
      <c r="J70" s="178">
        <f>J235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111</v>
      </c>
      <c r="E71" s="177"/>
      <c r="F71" s="177"/>
      <c r="G71" s="177"/>
      <c r="H71" s="177"/>
      <c r="I71" s="177"/>
      <c r="J71" s="178">
        <f>J238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112</v>
      </c>
      <c r="E72" s="177"/>
      <c r="F72" s="177"/>
      <c r="G72" s="177"/>
      <c r="H72" s="177"/>
      <c r="I72" s="177"/>
      <c r="J72" s="178">
        <f>J245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113</v>
      </c>
      <c r="E73" s="177"/>
      <c r="F73" s="177"/>
      <c r="G73" s="177"/>
      <c r="H73" s="177"/>
      <c r="I73" s="177"/>
      <c r="J73" s="178">
        <f>J258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114</v>
      </c>
      <c r="E74" s="177"/>
      <c r="F74" s="177"/>
      <c r="G74" s="177"/>
      <c r="H74" s="177"/>
      <c r="I74" s="177"/>
      <c r="J74" s="178">
        <f>J283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115</v>
      </c>
      <c r="E75" s="177"/>
      <c r="F75" s="177"/>
      <c r="G75" s="177"/>
      <c r="H75" s="177"/>
      <c r="I75" s="177"/>
      <c r="J75" s="178">
        <f>J306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116</v>
      </c>
      <c r="E76" s="177"/>
      <c r="F76" s="177"/>
      <c r="G76" s="177"/>
      <c r="H76" s="177"/>
      <c r="I76" s="177"/>
      <c r="J76" s="178">
        <f>J315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8"/>
      <c r="C77" s="169"/>
      <c r="D77" s="170" t="s">
        <v>117</v>
      </c>
      <c r="E77" s="171"/>
      <c r="F77" s="171"/>
      <c r="G77" s="171"/>
      <c r="H77" s="171"/>
      <c r="I77" s="171"/>
      <c r="J77" s="172">
        <f>J329</f>
        <v>0</v>
      </c>
      <c r="K77" s="169"/>
      <c r="L77" s="17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3" spans="1:31" s="2" customFormat="1" ht="6.95" customHeight="1">
      <c r="A83" s="41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4.95" customHeight="1">
      <c r="A84" s="41"/>
      <c r="B84" s="42"/>
      <c r="C84" s="26" t="s">
        <v>118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16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163" t="str">
        <f>E7</f>
        <v>MŠ Vítězná - oprava sociálních zařízení</v>
      </c>
      <c r="F87" s="35"/>
      <c r="G87" s="35"/>
      <c r="H87" s="35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94</v>
      </c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2" t="str">
        <f>E9</f>
        <v>1 - Zelený pavilon - 2.NP</v>
      </c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21</v>
      </c>
      <c r="D91" s="43"/>
      <c r="E91" s="43"/>
      <c r="F91" s="30" t="str">
        <f>F12</f>
        <v>Sokolov, Vítězná 725</v>
      </c>
      <c r="G91" s="43"/>
      <c r="H91" s="43"/>
      <c r="I91" s="35" t="s">
        <v>23</v>
      </c>
      <c r="J91" s="75" t="str">
        <f>IF(J12="","",J12)</f>
        <v>20. 2. 2024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25</v>
      </c>
      <c r="D93" s="43"/>
      <c r="E93" s="43"/>
      <c r="F93" s="30" t="str">
        <f>E15</f>
        <v>Město Sokolov</v>
      </c>
      <c r="G93" s="43"/>
      <c r="H93" s="43"/>
      <c r="I93" s="35" t="s">
        <v>31</v>
      </c>
      <c r="J93" s="39" t="str">
        <f>E21</f>
        <v xml:space="preserve"> </v>
      </c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5" t="s">
        <v>29</v>
      </c>
      <c r="D94" s="43"/>
      <c r="E94" s="43"/>
      <c r="F94" s="30" t="str">
        <f>IF(E18="","",E18)</f>
        <v>Vyplň údaj</v>
      </c>
      <c r="G94" s="43"/>
      <c r="H94" s="43"/>
      <c r="I94" s="35" t="s">
        <v>34</v>
      </c>
      <c r="J94" s="39" t="str">
        <f>E24</f>
        <v>Michal Kubelka</v>
      </c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11" customFormat="1" ht="29.25" customHeight="1">
      <c r="A96" s="180"/>
      <c r="B96" s="181"/>
      <c r="C96" s="182" t="s">
        <v>119</v>
      </c>
      <c r="D96" s="183" t="s">
        <v>57</v>
      </c>
      <c r="E96" s="183" t="s">
        <v>53</v>
      </c>
      <c r="F96" s="183" t="s">
        <v>54</v>
      </c>
      <c r="G96" s="183" t="s">
        <v>120</v>
      </c>
      <c r="H96" s="183" t="s">
        <v>121</v>
      </c>
      <c r="I96" s="183" t="s">
        <v>122</v>
      </c>
      <c r="J96" s="183" t="s">
        <v>98</v>
      </c>
      <c r="K96" s="184" t="s">
        <v>123</v>
      </c>
      <c r="L96" s="185"/>
      <c r="M96" s="95" t="s">
        <v>19</v>
      </c>
      <c r="N96" s="96" t="s">
        <v>42</v>
      </c>
      <c r="O96" s="96" t="s">
        <v>124</v>
      </c>
      <c r="P96" s="96" t="s">
        <v>125</v>
      </c>
      <c r="Q96" s="96" t="s">
        <v>126</v>
      </c>
      <c r="R96" s="96" t="s">
        <v>127</v>
      </c>
      <c r="S96" s="96" t="s">
        <v>128</v>
      </c>
      <c r="T96" s="97" t="s">
        <v>129</v>
      </c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</row>
    <row r="97" spans="1:63" s="2" customFormat="1" ht="22.8" customHeight="1">
      <c r="A97" s="41"/>
      <c r="B97" s="42"/>
      <c r="C97" s="102" t="s">
        <v>130</v>
      </c>
      <c r="D97" s="43"/>
      <c r="E97" s="43"/>
      <c r="F97" s="43"/>
      <c r="G97" s="43"/>
      <c r="H97" s="43"/>
      <c r="I97" s="43"/>
      <c r="J97" s="186">
        <f>BK97</f>
        <v>0</v>
      </c>
      <c r="K97" s="43"/>
      <c r="L97" s="47"/>
      <c r="M97" s="98"/>
      <c r="N97" s="187"/>
      <c r="O97" s="99"/>
      <c r="P97" s="188">
        <f>P98+P198+P329</f>
        <v>0</v>
      </c>
      <c r="Q97" s="99"/>
      <c r="R97" s="188">
        <f>R98+R198+R329</f>
        <v>0.87840893</v>
      </c>
      <c r="S97" s="99"/>
      <c r="T97" s="189">
        <f>T98+T198+T329</f>
        <v>1.2404054500000001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71</v>
      </c>
      <c r="AU97" s="20" t="s">
        <v>99</v>
      </c>
      <c r="BK97" s="190">
        <f>BK98+BK198+BK329</f>
        <v>0</v>
      </c>
    </row>
    <row r="98" spans="1:63" s="12" customFormat="1" ht="25.9" customHeight="1">
      <c r="A98" s="12"/>
      <c r="B98" s="191"/>
      <c r="C98" s="192"/>
      <c r="D98" s="193" t="s">
        <v>71</v>
      </c>
      <c r="E98" s="194" t="s">
        <v>131</v>
      </c>
      <c r="F98" s="194" t="s">
        <v>132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P99+P110+P148+P183+P195</f>
        <v>0</v>
      </c>
      <c r="Q98" s="199"/>
      <c r="R98" s="200">
        <f>R99+R110+R148+R183+R195</f>
        <v>0.42964994999999995</v>
      </c>
      <c r="S98" s="199"/>
      <c r="T98" s="201">
        <f>T99+T110+T148+T183+T195</f>
        <v>0.289166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77</v>
      </c>
      <c r="AT98" s="203" t="s">
        <v>71</v>
      </c>
      <c r="AU98" s="203" t="s">
        <v>72</v>
      </c>
      <c r="AY98" s="202" t="s">
        <v>133</v>
      </c>
      <c r="BK98" s="204">
        <f>BK99+BK110+BK148+BK183+BK195</f>
        <v>0</v>
      </c>
    </row>
    <row r="99" spans="1:63" s="12" customFormat="1" ht="22.8" customHeight="1">
      <c r="A99" s="12"/>
      <c r="B99" s="191"/>
      <c r="C99" s="192"/>
      <c r="D99" s="193" t="s">
        <v>71</v>
      </c>
      <c r="E99" s="205" t="s">
        <v>84</v>
      </c>
      <c r="F99" s="205" t="s">
        <v>134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SUM(P100:P109)</f>
        <v>0</v>
      </c>
      <c r="Q99" s="199"/>
      <c r="R99" s="200">
        <f>SUM(R100:R109)</f>
        <v>0.04486253999999999</v>
      </c>
      <c r="S99" s="199"/>
      <c r="T99" s="201">
        <f>SUM(T100:T109)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77</v>
      </c>
      <c r="AT99" s="203" t="s">
        <v>71</v>
      </c>
      <c r="AU99" s="203" t="s">
        <v>77</v>
      </c>
      <c r="AY99" s="202" t="s">
        <v>133</v>
      </c>
      <c r="BK99" s="204">
        <f>SUM(BK100:BK109)</f>
        <v>0</v>
      </c>
    </row>
    <row r="100" spans="1:65" s="2" customFormat="1" ht="24.15" customHeight="1">
      <c r="A100" s="41"/>
      <c r="B100" s="42"/>
      <c r="C100" s="207" t="s">
        <v>77</v>
      </c>
      <c r="D100" s="207" t="s">
        <v>135</v>
      </c>
      <c r="E100" s="208" t="s">
        <v>136</v>
      </c>
      <c r="F100" s="209" t="s">
        <v>137</v>
      </c>
      <c r="G100" s="210" t="s">
        <v>138</v>
      </c>
      <c r="H100" s="211">
        <v>0.702</v>
      </c>
      <c r="I100" s="212"/>
      <c r="J100" s="213">
        <f>ROUND(I100*H100,2)</f>
        <v>0</v>
      </c>
      <c r="K100" s="209" t="s">
        <v>139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0.06307</v>
      </c>
      <c r="R100" s="216">
        <f>Q100*H100</f>
        <v>0.04427514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87</v>
      </c>
      <c r="AT100" s="218" t="s">
        <v>135</v>
      </c>
      <c r="AU100" s="218" t="s">
        <v>81</v>
      </c>
      <c r="AY100" s="20" t="s">
        <v>133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77</v>
      </c>
      <c r="BK100" s="219">
        <f>ROUND(I100*H100,2)</f>
        <v>0</v>
      </c>
      <c r="BL100" s="20" t="s">
        <v>87</v>
      </c>
      <c r="BM100" s="218" t="s">
        <v>140</v>
      </c>
    </row>
    <row r="101" spans="1:47" s="2" customFormat="1" ht="12">
      <c r="A101" s="41"/>
      <c r="B101" s="42"/>
      <c r="C101" s="43"/>
      <c r="D101" s="220" t="s">
        <v>141</v>
      </c>
      <c r="E101" s="43"/>
      <c r="F101" s="221" t="s">
        <v>142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141</v>
      </c>
      <c r="AU101" s="20" t="s">
        <v>81</v>
      </c>
    </row>
    <row r="102" spans="1:51" s="13" customFormat="1" ht="12">
      <c r="A102" s="13"/>
      <c r="B102" s="225"/>
      <c r="C102" s="226"/>
      <c r="D102" s="227" t="s">
        <v>143</v>
      </c>
      <c r="E102" s="228" t="s">
        <v>19</v>
      </c>
      <c r="F102" s="229" t="s">
        <v>144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143</v>
      </c>
      <c r="AU102" s="235" t="s">
        <v>81</v>
      </c>
      <c r="AV102" s="13" t="s">
        <v>77</v>
      </c>
      <c r="AW102" s="13" t="s">
        <v>33</v>
      </c>
      <c r="AX102" s="13" t="s">
        <v>72</v>
      </c>
      <c r="AY102" s="235" t="s">
        <v>133</v>
      </c>
    </row>
    <row r="103" spans="1:51" s="14" customFormat="1" ht="12">
      <c r="A103" s="14"/>
      <c r="B103" s="236"/>
      <c r="C103" s="237"/>
      <c r="D103" s="227" t="s">
        <v>143</v>
      </c>
      <c r="E103" s="238" t="s">
        <v>19</v>
      </c>
      <c r="F103" s="239" t="s">
        <v>145</v>
      </c>
      <c r="G103" s="237"/>
      <c r="H103" s="240">
        <v>0.702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143</v>
      </c>
      <c r="AU103" s="246" t="s">
        <v>81</v>
      </c>
      <c r="AV103" s="14" t="s">
        <v>81</v>
      </c>
      <c r="AW103" s="14" t="s">
        <v>33</v>
      </c>
      <c r="AX103" s="14" t="s">
        <v>77</v>
      </c>
      <c r="AY103" s="246" t="s">
        <v>133</v>
      </c>
    </row>
    <row r="104" spans="1:65" s="2" customFormat="1" ht="16.5" customHeight="1">
      <c r="A104" s="41"/>
      <c r="B104" s="42"/>
      <c r="C104" s="207" t="s">
        <v>81</v>
      </c>
      <c r="D104" s="207" t="s">
        <v>135</v>
      </c>
      <c r="E104" s="208" t="s">
        <v>146</v>
      </c>
      <c r="F104" s="209" t="s">
        <v>147</v>
      </c>
      <c r="G104" s="210" t="s">
        <v>148</v>
      </c>
      <c r="H104" s="211">
        <v>3.54</v>
      </c>
      <c r="I104" s="212"/>
      <c r="J104" s="213">
        <f>ROUND(I104*H104,2)</f>
        <v>0</v>
      </c>
      <c r="K104" s="209" t="s">
        <v>139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8E-05</v>
      </c>
      <c r="R104" s="216">
        <f>Q104*H104</f>
        <v>0.0002832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87</v>
      </c>
      <c r="AT104" s="218" t="s">
        <v>135</v>
      </c>
      <c r="AU104" s="218" t="s">
        <v>81</v>
      </c>
      <c r="AY104" s="20" t="s">
        <v>133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77</v>
      </c>
      <c r="BK104" s="219">
        <f>ROUND(I104*H104,2)</f>
        <v>0</v>
      </c>
      <c r="BL104" s="20" t="s">
        <v>87</v>
      </c>
      <c r="BM104" s="218" t="s">
        <v>149</v>
      </c>
    </row>
    <row r="105" spans="1:47" s="2" customFormat="1" ht="12">
      <c r="A105" s="41"/>
      <c r="B105" s="42"/>
      <c r="C105" s="43"/>
      <c r="D105" s="220" t="s">
        <v>141</v>
      </c>
      <c r="E105" s="43"/>
      <c r="F105" s="221" t="s">
        <v>150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141</v>
      </c>
      <c r="AU105" s="20" t="s">
        <v>81</v>
      </c>
    </row>
    <row r="106" spans="1:51" s="14" customFormat="1" ht="12">
      <c r="A106" s="14"/>
      <c r="B106" s="236"/>
      <c r="C106" s="237"/>
      <c r="D106" s="227" t="s">
        <v>143</v>
      </c>
      <c r="E106" s="238" t="s">
        <v>19</v>
      </c>
      <c r="F106" s="239" t="s">
        <v>151</v>
      </c>
      <c r="G106" s="237"/>
      <c r="H106" s="240">
        <v>3.54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143</v>
      </c>
      <c r="AU106" s="246" t="s">
        <v>81</v>
      </c>
      <c r="AV106" s="14" t="s">
        <v>81</v>
      </c>
      <c r="AW106" s="14" t="s">
        <v>33</v>
      </c>
      <c r="AX106" s="14" t="s">
        <v>77</v>
      </c>
      <c r="AY106" s="246" t="s">
        <v>133</v>
      </c>
    </row>
    <row r="107" spans="1:65" s="2" customFormat="1" ht="16.5" customHeight="1">
      <c r="A107" s="41"/>
      <c r="B107" s="42"/>
      <c r="C107" s="207" t="s">
        <v>84</v>
      </c>
      <c r="D107" s="207" t="s">
        <v>135</v>
      </c>
      <c r="E107" s="208" t="s">
        <v>152</v>
      </c>
      <c r="F107" s="209" t="s">
        <v>153</v>
      </c>
      <c r="G107" s="210" t="s">
        <v>148</v>
      </c>
      <c r="H107" s="211">
        <v>2.34</v>
      </c>
      <c r="I107" s="212"/>
      <c r="J107" s="213">
        <f>ROUND(I107*H107,2)</f>
        <v>0</v>
      </c>
      <c r="K107" s="209" t="s">
        <v>139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0.00013</v>
      </c>
      <c r="R107" s="216">
        <f>Q107*H107</f>
        <v>0.00030419999999999997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87</v>
      </c>
      <c r="AT107" s="218" t="s">
        <v>135</v>
      </c>
      <c r="AU107" s="218" t="s">
        <v>81</v>
      </c>
      <c r="AY107" s="20" t="s">
        <v>133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77</v>
      </c>
      <c r="BK107" s="219">
        <f>ROUND(I107*H107,2)</f>
        <v>0</v>
      </c>
      <c r="BL107" s="20" t="s">
        <v>87</v>
      </c>
      <c r="BM107" s="218" t="s">
        <v>154</v>
      </c>
    </row>
    <row r="108" spans="1:47" s="2" customFormat="1" ht="12">
      <c r="A108" s="41"/>
      <c r="B108" s="42"/>
      <c r="C108" s="43"/>
      <c r="D108" s="220" t="s">
        <v>141</v>
      </c>
      <c r="E108" s="43"/>
      <c r="F108" s="221" t="s">
        <v>155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141</v>
      </c>
      <c r="AU108" s="20" t="s">
        <v>81</v>
      </c>
    </row>
    <row r="109" spans="1:51" s="14" customFormat="1" ht="12">
      <c r="A109" s="14"/>
      <c r="B109" s="236"/>
      <c r="C109" s="237"/>
      <c r="D109" s="227" t="s">
        <v>143</v>
      </c>
      <c r="E109" s="238" t="s">
        <v>19</v>
      </c>
      <c r="F109" s="239" t="s">
        <v>156</v>
      </c>
      <c r="G109" s="237"/>
      <c r="H109" s="240">
        <v>2.34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143</v>
      </c>
      <c r="AU109" s="246" t="s">
        <v>81</v>
      </c>
      <c r="AV109" s="14" t="s">
        <v>81</v>
      </c>
      <c r="AW109" s="14" t="s">
        <v>33</v>
      </c>
      <c r="AX109" s="14" t="s">
        <v>77</v>
      </c>
      <c r="AY109" s="246" t="s">
        <v>133</v>
      </c>
    </row>
    <row r="110" spans="1:63" s="12" customFormat="1" ht="22.8" customHeight="1">
      <c r="A110" s="12"/>
      <c r="B110" s="191"/>
      <c r="C110" s="192"/>
      <c r="D110" s="193" t="s">
        <v>71</v>
      </c>
      <c r="E110" s="205" t="s">
        <v>157</v>
      </c>
      <c r="F110" s="205" t="s">
        <v>158</v>
      </c>
      <c r="G110" s="192"/>
      <c r="H110" s="192"/>
      <c r="I110" s="195"/>
      <c r="J110" s="206">
        <f>BK110</f>
        <v>0</v>
      </c>
      <c r="K110" s="192"/>
      <c r="L110" s="197"/>
      <c r="M110" s="198"/>
      <c r="N110" s="199"/>
      <c r="O110" s="199"/>
      <c r="P110" s="200">
        <f>SUM(P111:P147)</f>
        <v>0</v>
      </c>
      <c r="Q110" s="199"/>
      <c r="R110" s="200">
        <f>SUM(R111:R147)</f>
        <v>0.38430511999999994</v>
      </c>
      <c r="S110" s="199"/>
      <c r="T110" s="201">
        <f>SUM(T111:T147)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77</v>
      </c>
      <c r="AT110" s="203" t="s">
        <v>71</v>
      </c>
      <c r="AU110" s="203" t="s">
        <v>77</v>
      </c>
      <c r="AY110" s="202" t="s">
        <v>133</v>
      </c>
      <c r="BK110" s="204">
        <f>SUM(BK111:BK147)</f>
        <v>0</v>
      </c>
    </row>
    <row r="111" spans="1:65" s="2" customFormat="1" ht="24.15" customHeight="1">
      <c r="A111" s="41"/>
      <c r="B111" s="42"/>
      <c r="C111" s="207" t="s">
        <v>87</v>
      </c>
      <c r="D111" s="207" t="s">
        <v>135</v>
      </c>
      <c r="E111" s="208" t="s">
        <v>159</v>
      </c>
      <c r="F111" s="209" t="s">
        <v>160</v>
      </c>
      <c r="G111" s="210" t="s">
        <v>138</v>
      </c>
      <c r="H111" s="211">
        <v>16.83</v>
      </c>
      <c r="I111" s="212"/>
      <c r="J111" s="213">
        <f>ROUND(I111*H111,2)</f>
        <v>0</v>
      </c>
      <c r="K111" s="209" t="s">
        <v>139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0.0052</v>
      </c>
      <c r="R111" s="216">
        <f>Q111*H111</f>
        <v>0.08751599999999998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87</v>
      </c>
      <c r="AT111" s="218" t="s">
        <v>135</v>
      </c>
      <c r="AU111" s="218" t="s">
        <v>81</v>
      </c>
      <c r="AY111" s="20" t="s">
        <v>133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77</v>
      </c>
      <c r="BK111" s="219">
        <f>ROUND(I111*H111,2)</f>
        <v>0</v>
      </c>
      <c r="BL111" s="20" t="s">
        <v>87</v>
      </c>
      <c r="BM111" s="218" t="s">
        <v>161</v>
      </c>
    </row>
    <row r="112" spans="1:47" s="2" customFormat="1" ht="12">
      <c r="A112" s="41"/>
      <c r="B112" s="42"/>
      <c r="C112" s="43"/>
      <c r="D112" s="220" t="s">
        <v>141</v>
      </c>
      <c r="E112" s="43"/>
      <c r="F112" s="221" t="s">
        <v>162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141</v>
      </c>
      <c r="AU112" s="20" t="s">
        <v>81</v>
      </c>
    </row>
    <row r="113" spans="1:51" s="13" customFormat="1" ht="12">
      <c r="A113" s="13"/>
      <c r="B113" s="225"/>
      <c r="C113" s="226"/>
      <c r="D113" s="227" t="s">
        <v>143</v>
      </c>
      <c r="E113" s="228" t="s">
        <v>19</v>
      </c>
      <c r="F113" s="229" t="s">
        <v>163</v>
      </c>
      <c r="G113" s="226"/>
      <c r="H113" s="228" t="s">
        <v>19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143</v>
      </c>
      <c r="AU113" s="235" t="s">
        <v>81</v>
      </c>
      <c r="AV113" s="13" t="s">
        <v>77</v>
      </c>
      <c r="AW113" s="13" t="s">
        <v>33</v>
      </c>
      <c r="AX113" s="13" t="s">
        <v>72</v>
      </c>
      <c r="AY113" s="235" t="s">
        <v>133</v>
      </c>
    </row>
    <row r="114" spans="1:51" s="14" customFormat="1" ht="12">
      <c r="A114" s="14"/>
      <c r="B114" s="236"/>
      <c r="C114" s="237"/>
      <c r="D114" s="227" t="s">
        <v>143</v>
      </c>
      <c r="E114" s="238" t="s">
        <v>19</v>
      </c>
      <c r="F114" s="239" t="s">
        <v>164</v>
      </c>
      <c r="G114" s="237"/>
      <c r="H114" s="240">
        <v>18.256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143</v>
      </c>
      <c r="AU114" s="246" t="s">
        <v>81</v>
      </c>
      <c r="AV114" s="14" t="s">
        <v>81</v>
      </c>
      <c r="AW114" s="14" t="s">
        <v>33</v>
      </c>
      <c r="AX114" s="14" t="s">
        <v>72</v>
      </c>
      <c r="AY114" s="246" t="s">
        <v>133</v>
      </c>
    </row>
    <row r="115" spans="1:51" s="14" customFormat="1" ht="12">
      <c r="A115" s="14"/>
      <c r="B115" s="236"/>
      <c r="C115" s="237"/>
      <c r="D115" s="227" t="s">
        <v>143</v>
      </c>
      <c r="E115" s="238" t="s">
        <v>19</v>
      </c>
      <c r="F115" s="239" t="s">
        <v>165</v>
      </c>
      <c r="G115" s="237"/>
      <c r="H115" s="240">
        <v>-1.4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143</v>
      </c>
      <c r="AU115" s="246" t="s">
        <v>81</v>
      </c>
      <c r="AV115" s="14" t="s">
        <v>81</v>
      </c>
      <c r="AW115" s="14" t="s">
        <v>33</v>
      </c>
      <c r="AX115" s="14" t="s">
        <v>72</v>
      </c>
      <c r="AY115" s="246" t="s">
        <v>133</v>
      </c>
    </row>
    <row r="116" spans="1:51" s="14" customFormat="1" ht="12">
      <c r="A116" s="14"/>
      <c r="B116" s="236"/>
      <c r="C116" s="237"/>
      <c r="D116" s="227" t="s">
        <v>143</v>
      </c>
      <c r="E116" s="238" t="s">
        <v>19</v>
      </c>
      <c r="F116" s="239" t="s">
        <v>166</v>
      </c>
      <c r="G116" s="237"/>
      <c r="H116" s="240">
        <v>-0.702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143</v>
      </c>
      <c r="AU116" s="246" t="s">
        <v>81</v>
      </c>
      <c r="AV116" s="14" t="s">
        <v>81</v>
      </c>
      <c r="AW116" s="14" t="s">
        <v>33</v>
      </c>
      <c r="AX116" s="14" t="s">
        <v>72</v>
      </c>
      <c r="AY116" s="246" t="s">
        <v>133</v>
      </c>
    </row>
    <row r="117" spans="1:51" s="14" customFormat="1" ht="12">
      <c r="A117" s="14"/>
      <c r="B117" s="236"/>
      <c r="C117" s="237"/>
      <c r="D117" s="227" t="s">
        <v>143</v>
      </c>
      <c r="E117" s="238" t="s">
        <v>19</v>
      </c>
      <c r="F117" s="239" t="s">
        <v>167</v>
      </c>
      <c r="G117" s="237"/>
      <c r="H117" s="240">
        <v>0.676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143</v>
      </c>
      <c r="AU117" s="246" t="s">
        <v>81</v>
      </c>
      <c r="AV117" s="14" t="s">
        <v>81</v>
      </c>
      <c r="AW117" s="14" t="s">
        <v>33</v>
      </c>
      <c r="AX117" s="14" t="s">
        <v>72</v>
      </c>
      <c r="AY117" s="246" t="s">
        <v>133</v>
      </c>
    </row>
    <row r="118" spans="1:51" s="15" customFormat="1" ht="12">
      <c r="A118" s="15"/>
      <c r="B118" s="247"/>
      <c r="C118" s="248"/>
      <c r="D118" s="227" t="s">
        <v>143</v>
      </c>
      <c r="E118" s="249" t="s">
        <v>19</v>
      </c>
      <c r="F118" s="250" t="s">
        <v>168</v>
      </c>
      <c r="G118" s="248"/>
      <c r="H118" s="251">
        <v>16.830000000000002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143</v>
      </c>
      <c r="AU118" s="257" t="s">
        <v>81</v>
      </c>
      <c r="AV118" s="15" t="s">
        <v>87</v>
      </c>
      <c r="AW118" s="15" t="s">
        <v>33</v>
      </c>
      <c r="AX118" s="15" t="s">
        <v>77</v>
      </c>
      <c r="AY118" s="257" t="s">
        <v>133</v>
      </c>
    </row>
    <row r="119" spans="1:65" s="2" customFormat="1" ht="16.5" customHeight="1">
      <c r="A119" s="41"/>
      <c r="B119" s="42"/>
      <c r="C119" s="207" t="s">
        <v>90</v>
      </c>
      <c r="D119" s="207" t="s">
        <v>135</v>
      </c>
      <c r="E119" s="208" t="s">
        <v>169</v>
      </c>
      <c r="F119" s="209" t="s">
        <v>170</v>
      </c>
      <c r="G119" s="210" t="s">
        <v>138</v>
      </c>
      <c r="H119" s="211">
        <v>0.662</v>
      </c>
      <c r="I119" s="212"/>
      <c r="J119" s="213">
        <f>ROUND(I119*H119,2)</f>
        <v>0</v>
      </c>
      <c r="K119" s="209" t="s">
        <v>139</v>
      </c>
      <c r="L119" s="47"/>
      <c r="M119" s="214" t="s">
        <v>19</v>
      </c>
      <c r="N119" s="215" t="s">
        <v>43</v>
      </c>
      <c r="O119" s="87"/>
      <c r="P119" s="216">
        <f>O119*H119</f>
        <v>0</v>
      </c>
      <c r="Q119" s="216">
        <v>0.0382</v>
      </c>
      <c r="R119" s="216">
        <f>Q119*H119</f>
        <v>0.0252884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87</v>
      </c>
      <c r="AT119" s="218" t="s">
        <v>135</v>
      </c>
      <c r="AU119" s="218" t="s">
        <v>81</v>
      </c>
      <c r="AY119" s="20" t="s">
        <v>133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77</v>
      </c>
      <c r="BK119" s="219">
        <f>ROUND(I119*H119,2)</f>
        <v>0</v>
      </c>
      <c r="BL119" s="20" t="s">
        <v>87</v>
      </c>
      <c r="BM119" s="218" t="s">
        <v>171</v>
      </c>
    </row>
    <row r="120" spans="1:47" s="2" customFormat="1" ht="12">
      <c r="A120" s="41"/>
      <c r="B120" s="42"/>
      <c r="C120" s="43"/>
      <c r="D120" s="220" t="s">
        <v>141</v>
      </c>
      <c r="E120" s="43"/>
      <c r="F120" s="221" t="s">
        <v>172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141</v>
      </c>
      <c r="AU120" s="20" t="s">
        <v>81</v>
      </c>
    </row>
    <row r="121" spans="1:51" s="13" customFormat="1" ht="12">
      <c r="A121" s="13"/>
      <c r="B121" s="225"/>
      <c r="C121" s="226"/>
      <c r="D121" s="227" t="s">
        <v>143</v>
      </c>
      <c r="E121" s="228" t="s">
        <v>19</v>
      </c>
      <c r="F121" s="229" t="s">
        <v>173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143</v>
      </c>
      <c r="AU121" s="235" t="s">
        <v>81</v>
      </c>
      <c r="AV121" s="13" t="s">
        <v>77</v>
      </c>
      <c r="AW121" s="13" t="s">
        <v>33</v>
      </c>
      <c r="AX121" s="13" t="s">
        <v>72</v>
      </c>
      <c r="AY121" s="235" t="s">
        <v>133</v>
      </c>
    </row>
    <row r="122" spans="1:51" s="14" customFormat="1" ht="12">
      <c r="A122" s="14"/>
      <c r="B122" s="236"/>
      <c r="C122" s="237"/>
      <c r="D122" s="227" t="s">
        <v>143</v>
      </c>
      <c r="E122" s="238" t="s">
        <v>19</v>
      </c>
      <c r="F122" s="239" t="s">
        <v>174</v>
      </c>
      <c r="G122" s="237"/>
      <c r="H122" s="240">
        <v>0.662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143</v>
      </c>
      <c r="AU122" s="246" t="s">
        <v>81</v>
      </c>
      <c r="AV122" s="14" t="s">
        <v>81</v>
      </c>
      <c r="AW122" s="14" t="s">
        <v>33</v>
      </c>
      <c r="AX122" s="14" t="s">
        <v>77</v>
      </c>
      <c r="AY122" s="246" t="s">
        <v>133</v>
      </c>
    </row>
    <row r="123" spans="1:65" s="2" customFormat="1" ht="21.75" customHeight="1">
      <c r="A123" s="41"/>
      <c r="B123" s="42"/>
      <c r="C123" s="207" t="s">
        <v>157</v>
      </c>
      <c r="D123" s="207" t="s">
        <v>135</v>
      </c>
      <c r="E123" s="208" t="s">
        <v>175</v>
      </c>
      <c r="F123" s="209" t="s">
        <v>176</v>
      </c>
      <c r="G123" s="210" t="s">
        <v>138</v>
      </c>
      <c r="H123" s="211">
        <v>11.782</v>
      </c>
      <c r="I123" s="212"/>
      <c r="J123" s="213">
        <f>ROUND(I123*H123,2)</f>
        <v>0</v>
      </c>
      <c r="K123" s="209" t="s">
        <v>139</v>
      </c>
      <c r="L123" s="47"/>
      <c r="M123" s="214" t="s">
        <v>19</v>
      </c>
      <c r="N123" s="215" t="s">
        <v>43</v>
      </c>
      <c r="O123" s="87"/>
      <c r="P123" s="216">
        <f>O123*H123</f>
        <v>0</v>
      </c>
      <c r="Q123" s="216">
        <v>0.02048</v>
      </c>
      <c r="R123" s="216">
        <f>Q123*H123</f>
        <v>0.24129536000000001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87</v>
      </c>
      <c r="AT123" s="218" t="s">
        <v>135</v>
      </c>
      <c r="AU123" s="218" t="s">
        <v>81</v>
      </c>
      <c r="AY123" s="20" t="s">
        <v>133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77</v>
      </c>
      <c r="BK123" s="219">
        <f>ROUND(I123*H123,2)</f>
        <v>0</v>
      </c>
      <c r="BL123" s="20" t="s">
        <v>87</v>
      </c>
      <c r="BM123" s="218" t="s">
        <v>177</v>
      </c>
    </row>
    <row r="124" spans="1:47" s="2" customFormat="1" ht="12">
      <c r="A124" s="41"/>
      <c r="B124" s="42"/>
      <c r="C124" s="43"/>
      <c r="D124" s="220" t="s">
        <v>141</v>
      </c>
      <c r="E124" s="43"/>
      <c r="F124" s="221" t="s">
        <v>178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141</v>
      </c>
      <c r="AU124" s="20" t="s">
        <v>81</v>
      </c>
    </row>
    <row r="125" spans="1:51" s="13" customFormat="1" ht="12">
      <c r="A125" s="13"/>
      <c r="B125" s="225"/>
      <c r="C125" s="226"/>
      <c r="D125" s="227" t="s">
        <v>143</v>
      </c>
      <c r="E125" s="228" t="s">
        <v>19</v>
      </c>
      <c r="F125" s="229" t="s">
        <v>179</v>
      </c>
      <c r="G125" s="226"/>
      <c r="H125" s="228" t="s">
        <v>19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143</v>
      </c>
      <c r="AU125" s="235" t="s">
        <v>81</v>
      </c>
      <c r="AV125" s="13" t="s">
        <v>77</v>
      </c>
      <c r="AW125" s="13" t="s">
        <v>33</v>
      </c>
      <c r="AX125" s="13" t="s">
        <v>72</v>
      </c>
      <c r="AY125" s="235" t="s">
        <v>133</v>
      </c>
    </row>
    <row r="126" spans="1:51" s="14" customFormat="1" ht="12">
      <c r="A126" s="14"/>
      <c r="B126" s="236"/>
      <c r="C126" s="237"/>
      <c r="D126" s="227" t="s">
        <v>143</v>
      </c>
      <c r="E126" s="238" t="s">
        <v>19</v>
      </c>
      <c r="F126" s="239" t="s">
        <v>180</v>
      </c>
      <c r="G126" s="237"/>
      <c r="H126" s="240">
        <v>12.04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143</v>
      </c>
      <c r="AU126" s="246" t="s">
        <v>81</v>
      </c>
      <c r="AV126" s="14" t="s">
        <v>81</v>
      </c>
      <c r="AW126" s="14" t="s">
        <v>33</v>
      </c>
      <c r="AX126" s="14" t="s">
        <v>72</v>
      </c>
      <c r="AY126" s="246" t="s">
        <v>133</v>
      </c>
    </row>
    <row r="127" spans="1:51" s="14" customFormat="1" ht="12">
      <c r="A127" s="14"/>
      <c r="B127" s="236"/>
      <c r="C127" s="237"/>
      <c r="D127" s="227" t="s">
        <v>143</v>
      </c>
      <c r="E127" s="238" t="s">
        <v>19</v>
      </c>
      <c r="F127" s="239" t="s">
        <v>181</v>
      </c>
      <c r="G127" s="237"/>
      <c r="H127" s="240">
        <v>-0.258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143</v>
      </c>
      <c r="AU127" s="246" t="s">
        <v>81</v>
      </c>
      <c r="AV127" s="14" t="s">
        <v>81</v>
      </c>
      <c r="AW127" s="14" t="s">
        <v>33</v>
      </c>
      <c r="AX127" s="14" t="s">
        <v>72</v>
      </c>
      <c r="AY127" s="246" t="s">
        <v>133</v>
      </c>
    </row>
    <row r="128" spans="1:51" s="15" customFormat="1" ht="12">
      <c r="A128" s="15"/>
      <c r="B128" s="247"/>
      <c r="C128" s="248"/>
      <c r="D128" s="227" t="s">
        <v>143</v>
      </c>
      <c r="E128" s="249" t="s">
        <v>19</v>
      </c>
      <c r="F128" s="250" t="s">
        <v>168</v>
      </c>
      <c r="G128" s="248"/>
      <c r="H128" s="251">
        <v>11.782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7" t="s">
        <v>143</v>
      </c>
      <c r="AU128" s="257" t="s">
        <v>81</v>
      </c>
      <c r="AV128" s="15" t="s">
        <v>87</v>
      </c>
      <c r="AW128" s="15" t="s">
        <v>33</v>
      </c>
      <c r="AX128" s="15" t="s">
        <v>77</v>
      </c>
      <c r="AY128" s="257" t="s">
        <v>133</v>
      </c>
    </row>
    <row r="129" spans="1:65" s="2" customFormat="1" ht="24.15" customHeight="1">
      <c r="A129" s="41"/>
      <c r="B129" s="42"/>
      <c r="C129" s="207" t="s">
        <v>182</v>
      </c>
      <c r="D129" s="207" t="s">
        <v>135</v>
      </c>
      <c r="E129" s="208" t="s">
        <v>183</v>
      </c>
      <c r="F129" s="209" t="s">
        <v>184</v>
      </c>
      <c r="G129" s="210" t="s">
        <v>138</v>
      </c>
      <c r="H129" s="211">
        <v>0.702</v>
      </c>
      <c r="I129" s="212"/>
      <c r="J129" s="213">
        <f>ROUND(I129*H129,2)</f>
        <v>0</v>
      </c>
      <c r="K129" s="209" t="s">
        <v>139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0.00438</v>
      </c>
      <c r="R129" s="216">
        <f>Q129*H129</f>
        <v>0.00307476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87</v>
      </c>
      <c r="AT129" s="218" t="s">
        <v>135</v>
      </c>
      <c r="AU129" s="218" t="s">
        <v>81</v>
      </c>
      <c r="AY129" s="20" t="s">
        <v>133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77</v>
      </c>
      <c r="BK129" s="219">
        <f>ROUND(I129*H129,2)</f>
        <v>0</v>
      </c>
      <c r="BL129" s="20" t="s">
        <v>87</v>
      </c>
      <c r="BM129" s="218" t="s">
        <v>185</v>
      </c>
    </row>
    <row r="130" spans="1:47" s="2" customFormat="1" ht="12">
      <c r="A130" s="41"/>
      <c r="B130" s="42"/>
      <c r="C130" s="43"/>
      <c r="D130" s="220" t="s">
        <v>141</v>
      </c>
      <c r="E130" s="43"/>
      <c r="F130" s="221" t="s">
        <v>186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141</v>
      </c>
      <c r="AU130" s="20" t="s">
        <v>81</v>
      </c>
    </row>
    <row r="131" spans="1:51" s="13" customFormat="1" ht="12">
      <c r="A131" s="13"/>
      <c r="B131" s="225"/>
      <c r="C131" s="226"/>
      <c r="D131" s="227" t="s">
        <v>143</v>
      </c>
      <c r="E131" s="228" t="s">
        <v>19</v>
      </c>
      <c r="F131" s="229" t="s">
        <v>144</v>
      </c>
      <c r="G131" s="226"/>
      <c r="H131" s="228" t="s">
        <v>19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143</v>
      </c>
      <c r="AU131" s="235" t="s">
        <v>81</v>
      </c>
      <c r="AV131" s="13" t="s">
        <v>77</v>
      </c>
      <c r="AW131" s="13" t="s">
        <v>33</v>
      </c>
      <c r="AX131" s="13" t="s">
        <v>72</v>
      </c>
      <c r="AY131" s="235" t="s">
        <v>133</v>
      </c>
    </row>
    <row r="132" spans="1:51" s="14" customFormat="1" ht="12">
      <c r="A132" s="14"/>
      <c r="B132" s="236"/>
      <c r="C132" s="237"/>
      <c r="D132" s="227" t="s">
        <v>143</v>
      </c>
      <c r="E132" s="238" t="s">
        <v>19</v>
      </c>
      <c r="F132" s="239" t="s">
        <v>145</v>
      </c>
      <c r="G132" s="237"/>
      <c r="H132" s="240">
        <v>0.702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143</v>
      </c>
      <c r="AU132" s="246" t="s">
        <v>81</v>
      </c>
      <c r="AV132" s="14" t="s">
        <v>81</v>
      </c>
      <c r="AW132" s="14" t="s">
        <v>33</v>
      </c>
      <c r="AX132" s="14" t="s">
        <v>77</v>
      </c>
      <c r="AY132" s="246" t="s">
        <v>133</v>
      </c>
    </row>
    <row r="133" spans="1:65" s="2" customFormat="1" ht="16.5" customHeight="1">
      <c r="A133" s="41"/>
      <c r="B133" s="42"/>
      <c r="C133" s="207" t="s">
        <v>187</v>
      </c>
      <c r="D133" s="207" t="s">
        <v>135</v>
      </c>
      <c r="E133" s="208" t="s">
        <v>188</v>
      </c>
      <c r="F133" s="209" t="s">
        <v>189</v>
      </c>
      <c r="G133" s="210" t="s">
        <v>138</v>
      </c>
      <c r="H133" s="211">
        <v>6.31</v>
      </c>
      <c r="I133" s="212"/>
      <c r="J133" s="213">
        <f>ROUND(I133*H133,2)</f>
        <v>0</v>
      </c>
      <c r="K133" s="209" t="s">
        <v>139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0.00026</v>
      </c>
      <c r="R133" s="216">
        <f>Q133*H133</f>
        <v>0.0016405999999999997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87</v>
      </c>
      <c r="AT133" s="218" t="s">
        <v>135</v>
      </c>
      <c r="AU133" s="218" t="s">
        <v>81</v>
      </c>
      <c r="AY133" s="20" t="s">
        <v>133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77</v>
      </c>
      <c r="BK133" s="219">
        <f>ROUND(I133*H133,2)</f>
        <v>0</v>
      </c>
      <c r="BL133" s="20" t="s">
        <v>87</v>
      </c>
      <c r="BM133" s="218" t="s">
        <v>190</v>
      </c>
    </row>
    <row r="134" spans="1:47" s="2" customFormat="1" ht="12">
      <c r="A134" s="41"/>
      <c r="B134" s="42"/>
      <c r="C134" s="43"/>
      <c r="D134" s="220" t="s">
        <v>141</v>
      </c>
      <c r="E134" s="43"/>
      <c r="F134" s="221" t="s">
        <v>191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141</v>
      </c>
      <c r="AU134" s="20" t="s">
        <v>81</v>
      </c>
    </row>
    <row r="135" spans="1:51" s="13" customFormat="1" ht="12">
      <c r="A135" s="13"/>
      <c r="B135" s="225"/>
      <c r="C135" s="226"/>
      <c r="D135" s="227" t="s">
        <v>143</v>
      </c>
      <c r="E135" s="228" t="s">
        <v>19</v>
      </c>
      <c r="F135" s="229" t="s">
        <v>192</v>
      </c>
      <c r="G135" s="226"/>
      <c r="H135" s="228" t="s">
        <v>19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143</v>
      </c>
      <c r="AU135" s="235" t="s">
        <v>81</v>
      </c>
      <c r="AV135" s="13" t="s">
        <v>77</v>
      </c>
      <c r="AW135" s="13" t="s">
        <v>33</v>
      </c>
      <c r="AX135" s="13" t="s">
        <v>72</v>
      </c>
      <c r="AY135" s="235" t="s">
        <v>133</v>
      </c>
    </row>
    <row r="136" spans="1:51" s="14" customFormat="1" ht="12">
      <c r="A136" s="14"/>
      <c r="B136" s="236"/>
      <c r="C136" s="237"/>
      <c r="D136" s="227" t="s">
        <v>143</v>
      </c>
      <c r="E136" s="238" t="s">
        <v>19</v>
      </c>
      <c r="F136" s="239" t="s">
        <v>193</v>
      </c>
      <c r="G136" s="237"/>
      <c r="H136" s="240">
        <v>5.376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143</v>
      </c>
      <c r="AU136" s="246" t="s">
        <v>81</v>
      </c>
      <c r="AV136" s="14" t="s">
        <v>81</v>
      </c>
      <c r="AW136" s="14" t="s">
        <v>33</v>
      </c>
      <c r="AX136" s="14" t="s">
        <v>72</v>
      </c>
      <c r="AY136" s="246" t="s">
        <v>133</v>
      </c>
    </row>
    <row r="137" spans="1:51" s="14" customFormat="1" ht="12">
      <c r="A137" s="14"/>
      <c r="B137" s="236"/>
      <c r="C137" s="237"/>
      <c r="D137" s="227" t="s">
        <v>143</v>
      </c>
      <c r="E137" s="238" t="s">
        <v>19</v>
      </c>
      <c r="F137" s="239" t="s">
        <v>194</v>
      </c>
      <c r="G137" s="237"/>
      <c r="H137" s="240">
        <v>-0.444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143</v>
      </c>
      <c r="AU137" s="246" t="s">
        <v>81</v>
      </c>
      <c r="AV137" s="14" t="s">
        <v>81</v>
      </c>
      <c r="AW137" s="14" t="s">
        <v>33</v>
      </c>
      <c r="AX137" s="14" t="s">
        <v>72</v>
      </c>
      <c r="AY137" s="246" t="s">
        <v>133</v>
      </c>
    </row>
    <row r="138" spans="1:51" s="14" customFormat="1" ht="12">
      <c r="A138" s="14"/>
      <c r="B138" s="236"/>
      <c r="C138" s="237"/>
      <c r="D138" s="227" t="s">
        <v>143</v>
      </c>
      <c r="E138" s="238" t="s">
        <v>19</v>
      </c>
      <c r="F138" s="239" t="s">
        <v>145</v>
      </c>
      <c r="G138" s="237"/>
      <c r="H138" s="240">
        <v>0.702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143</v>
      </c>
      <c r="AU138" s="246" t="s">
        <v>81</v>
      </c>
      <c r="AV138" s="14" t="s">
        <v>81</v>
      </c>
      <c r="AW138" s="14" t="s">
        <v>33</v>
      </c>
      <c r="AX138" s="14" t="s">
        <v>72</v>
      </c>
      <c r="AY138" s="246" t="s">
        <v>133</v>
      </c>
    </row>
    <row r="139" spans="1:51" s="14" customFormat="1" ht="12">
      <c r="A139" s="14"/>
      <c r="B139" s="236"/>
      <c r="C139" s="237"/>
      <c r="D139" s="227" t="s">
        <v>143</v>
      </c>
      <c r="E139" s="238" t="s">
        <v>19</v>
      </c>
      <c r="F139" s="239" t="s">
        <v>167</v>
      </c>
      <c r="G139" s="237"/>
      <c r="H139" s="240">
        <v>0.676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143</v>
      </c>
      <c r="AU139" s="246" t="s">
        <v>81</v>
      </c>
      <c r="AV139" s="14" t="s">
        <v>81</v>
      </c>
      <c r="AW139" s="14" t="s">
        <v>33</v>
      </c>
      <c r="AX139" s="14" t="s">
        <v>72</v>
      </c>
      <c r="AY139" s="246" t="s">
        <v>133</v>
      </c>
    </row>
    <row r="140" spans="1:51" s="15" customFormat="1" ht="12">
      <c r="A140" s="15"/>
      <c r="B140" s="247"/>
      <c r="C140" s="248"/>
      <c r="D140" s="227" t="s">
        <v>143</v>
      </c>
      <c r="E140" s="249" t="s">
        <v>19</v>
      </c>
      <c r="F140" s="250" t="s">
        <v>168</v>
      </c>
      <c r="G140" s="248"/>
      <c r="H140" s="251">
        <v>6.3100000000000005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7" t="s">
        <v>143</v>
      </c>
      <c r="AU140" s="257" t="s">
        <v>81</v>
      </c>
      <c r="AV140" s="15" t="s">
        <v>87</v>
      </c>
      <c r="AW140" s="15" t="s">
        <v>33</v>
      </c>
      <c r="AX140" s="15" t="s">
        <v>77</v>
      </c>
      <c r="AY140" s="257" t="s">
        <v>133</v>
      </c>
    </row>
    <row r="141" spans="1:65" s="2" customFormat="1" ht="16.5" customHeight="1">
      <c r="A141" s="41"/>
      <c r="B141" s="42"/>
      <c r="C141" s="207" t="s">
        <v>195</v>
      </c>
      <c r="D141" s="207" t="s">
        <v>135</v>
      </c>
      <c r="E141" s="208" t="s">
        <v>196</v>
      </c>
      <c r="F141" s="209" t="s">
        <v>197</v>
      </c>
      <c r="G141" s="210" t="s">
        <v>138</v>
      </c>
      <c r="H141" s="211">
        <v>6.31</v>
      </c>
      <c r="I141" s="212"/>
      <c r="J141" s="213">
        <f>ROUND(I141*H141,2)</f>
        <v>0</v>
      </c>
      <c r="K141" s="209" t="s">
        <v>139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0.004</v>
      </c>
      <c r="R141" s="216">
        <f>Q141*H141</f>
        <v>0.02524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87</v>
      </c>
      <c r="AT141" s="218" t="s">
        <v>135</v>
      </c>
      <c r="AU141" s="218" t="s">
        <v>81</v>
      </c>
      <c r="AY141" s="20" t="s">
        <v>133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77</v>
      </c>
      <c r="BK141" s="219">
        <f>ROUND(I141*H141,2)</f>
        <v>0</v>
      </c>
      <c r="BL141" s="20" t="s">
        <v>87</v>
      </c>
      <c r="BM141" s="218" t="s">
        <v>198</v>
      </c>
    </row>
    <row r="142" spans="1:47" s="2" customFormat="1" ht="12">
      <c r="A142" s="41"/>
      <c r="B142" s="42"/>
      <c r="C142" s="43"/>
      <c r="D142" s="220" t="s">
        <v>141</v>
      </c>
      <c r="E142" s="43"/>
      <c r="F142" s="221" t="s">
        <v>199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141</v>
      </c>
      <c r="AU142" s="20" t="s">
        <v>81</v>
      </c>
    </row>
    <row r="143" spans="1:65" s="2" customFormat="1" ht="16.5" customHeight="1">
      <c r="A143" s="41"/>
      <c r="B143" s="42"/>
      <c r="C143" s="207" t="s">
        <v>200</v>
      </c>
      <c r="D143" s="207" t="s">
        <v>135</v>
      </c>
      <c r="E143" s="208" t="s">
        <v>201</v>
      </c>
      <c r="F143" s="209" t="s">
        <v>202</v>
      </c>
      <c r="G143" s="210" t="s">
        <v>203</v>
      </c>
      <c r="H143" s="211">
        <v>1</v>
      </c>
      <c r="I143" s="212"/>
      <c r="J143" s="213">
        <f>ROUND(I143*H143,2)</f>
        <v>0</v>
      </c>
      <c r="K143" s="209" t="s">
        <v>139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87</v>
      </c>
      <c r="AT143" s="218" t="s">
        <v>135</v>
      </c>
      <c r="AU143" s="218" t="s">
        <v>81</v>
      </c>
      <c r="AY143" s="20" t="s">
        <v>133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77</v>
      </c>
      <c r="BK143" s="219">
        <f>ROUND(I143*H143,2)</f>
        <v>0</v>
      </c>
      <c r="BL143" s="20" t="s">
        <v>87</v>
      </c>
      <c r="BM143" s="218" t="s">
        <v>204</v>
      </c>
    </row>
    <row r="144" spans="1:47" s="2" customFormat="1" ht="12">
      <c r="A144" s="41"/>
      <c r="B144" s="42"/>
      <c r="C144" s="43"/>
      <c r="D144" s="220" t="s">
        <v>141</v>
      </c>
      <c r="E144" s="43"/>
      <c r="F144" s="221" t="s">
        <v>205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141</v>
      </c>
      <c r="AU144" s="20" t="s">
        <v>81</v>
      </c>
    </row>
    <row r="145" spans="1:51" s="13" customFormat="1" ht="12">
      <c r="A145" s="13"/>
      <c r="B145" s="225"/>
      <c r="C145" s="226"/>
      <c r="D145" s="227" t="s">
        <v>143</v>
      </c>
      <c r="E145" s="228" t="s">
        <v>19</v>
      </c>
      <c r="F145" s="229" t="s">
        <v>206</v>
      </c>
      <c r="G145" s="226"/>
      <c r="H145" s="228" t="s">
        <v>19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143</v>
      </c>
      <c r="AU145" s="235" t="s">
        <v>81</v>
      </c>
      <c r="AV145" s="13" t="s">
        <v>77</v>
      </c>
      <c r="AW145" s="13" t="s">
        <v>33</v>
      </c>
      <c r="AX145" s="13" t="s">
        <v>72</v>
      </c>
      <c r="AY145" s="235" t="s">
        <v>133</v>
      </c>
    </row>
    <row r="146" spans="1:51" s="14" customFormat="1" ht="12">
      <c r="A146" s="14"/>
      <c r="B146" s="236"/>
      <c r="C146" s="237"/>
      <c r="D146" s="227" t="s">
        <v>143</v>
      </c>
      <c r="E146" s="238" t="s">
        <v>19</v>
      </c>
      <c r="F146" s="239" t="s">
        <v>77</v>
      </c>
      <c r="G146" s="237"/>
      <c r="H146" s="240">
        <v>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143</v>
      </c>
      <c r="AU146" s="246" t="s">
        <v>81</v>
      </c>
      <c r="AV146" s="14" t="s">
        <v>81</v>
      </c>
      <c r="AW146" s="14" t="s">
        <v>33</v>
      </c>
      <c r="AX146" s="14" t="s">
        <v>77</v>
      </c>
      <c r="AY146" s="246" t="s">
        <v>133</v>
      </c>
    </row>
    <row r="147" spans="1:65" s="2" customFormat="1" ht="16.5" customHeight="1">
      <c r="A147" s="41"/>
      <c r="B147" s="42"/>
      <c r="C147" s="258" t="s">
        <v>207</v>
      </c>
      <c r="D147" s="258" t="s">
        <v>208</v>
      </c>
      <c r="E147" s="259" t="s">
        <v>209</v>
      </c>
      <c r="F147" s="260" t="s">
        <v>210</v>
      </c>
      <c r="G147" s="261" t="s">
        <v>203</v>
      </c>
      <c r="H147" s="262">
        <v>1</v>
      </c>
      <c r="I147" s="263"/>
      <c r="J147" s="264">
        <f>ROUND(I147*H147,2)</f>
        <v>0</v>
      </c>
      <c r="K147" s="260" t="s">
        <v>139</v>
      </c>
      <c r="L147" s="265"/>
      <c r="M147" s="266" t="s">
        <v>19</v>
      </c>
      <c r="N147" s="267" t="s">
        <v>43</v>
      </c>
      <c r="O147" s="87"/>
      <c r="P147" s="216">
        <f>O147*H147</f>
        <v>0</v>
      </c>
      <c r="Q147" s="216">
        <v>0.00025</v>
      </c>
      <c r="R147" s="216">
        <f>Q147*H147</f>
        <v>0.00025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187</v>
      </c>
      <c r="AT147" s="218" t="s">
        <v>208</v>
      </c>
      <c r="AU147" s="218" t="s">
        <v>81</v>
      </c>
      <c r="AY147" s="20" t="s">
        <v>133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77</v>
      </c>
      <c r="BK147" s="219">
        <f>ROUND(I147*H147,2)</f>
        <v>0</v>
      </c>
      <c r="BL147" s="20" t="s">
        <v>87</v>
      </c>
      <c r="BM147" s="218" t="s">
        <v>211</v>
      </c>
    </row>
    <row r="148" spans="1:63" s="12" customFormat="1" ht="22.8" customHeight="1">
      <c r="A148" s="12"/>
      <c r="B148" s="191"/>
      <c r="C148" s="192"/>
      <c r="D148" s="193" t="s">
        <v>71</v>
      </c>
      <c r="E148" s="205" t="s">
        <v>195</v>
      </c>
      <c r="F148" s="205" t="s">
        <v>212</v>
      </c>
      <c r="G148" s="192"/>
      <c r="H148" s="192"/>
      <c r="I148" s="195"/>
      <c r="J148" s="206">
        <f>BK148</f>
        <v>0</v>
      </c>
      <c r="K148" s="192"/>
      <c r="L148" s="197"/>
      <c r="M148" s="198"/>
      <c r="N148" s="199"/>
      <c r="O148" s="199"/>
      <c r="P148" s="200">
        <f>SUM(P149:P182)</f>
        <v>0</v>
      </c>
      <c r="Q148" s="199"/>
      <c r="R148" s="200">
        <f>SUM(R149:R182)</f>
        <v>0.00048229</v>
      </c>
      <c r="S148" s="199"/>
      <c r="T148" s="201">
        <f>SUM(T149:T182)</f>
        <v>0.289166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2" t="s">
        <v>77</v>
      </c>
      <c r="AT148" s="203" t="s">
        <v>71</v>
      </c>
      <c r="AU148" s="203" t="s">
        <v>77</v>
      </c>
      <c r="AY148" s="202" t="s">
        <v>133</v>
      </c>
      <c r="BK148" s="204">
        <f>SUM(BK149:BK182)</f>
        <v>0</v>
      </c>
    </row>
    <row r="149" spans="1:65" s="2" customFormat="1" ht="24.15" customHeight="1">
      <c r="A149" s="41"/>
      <c r="B149" s="42"/>
      <c r="C149" s="207" t="s">
        <v>8</v>
      </c>
      <c r="D149" s="207" t="s">
        <v>135</v>
      </c>
      <c r="E149" s="208" t="s">
        <v>213</v>
      </c>
      <c r="F149" s="209" t="s">
        <v>214</v>
      </c>
      <c r="G149" s="210" t="s">
        <v>138</v>
      </c>
      <c r="H149" s="211">
        <v>0.702</v>
      </c>
      <c r="I149" s="212"/>
      <c r="J149" s="213">
        <f>ROUND(I149*H149,2)</f>
        <v>0</v>
      </c>
      <c r="K149" s="209" t="s">
        <v>139</v>
      </c>
      <c r="L149" s="47"/>
      <c r="M149" s="214" t="s">
        <v>19</v>
      </c>
      <c r="N149" s="215" t="s">
        <v>43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0.048</v>
      </c>
      <c r="T149" s="217">
        <f>S149*H149</f>
        <v>0.033696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87</v>
      </c>
      <c r="AT149" s="218" t="s">
        <v>135</v>
      </c>
      <c r="AU149" s="218" t="s">
        <v>81</v>
      </c>
      <c r="AY149" s="20" t="s">
        <v>133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77</v>
      </c>
      <c r="BK149" s="219">
        <f>ROUND(I149*H149,2)</f>
        <v>0</v>
      </c>
      <c r="BL149" s="20" t="s">
        <v>87</v>
      </c>
      <c r="BM149" s="218" t="s">
        <v>215</v>
      </c>
    </row>
    <row r="150" spans="1:47" s="2" customFormat="1" ht="12">
      <c r="A150" s="41"/>
      <c r="B150" s="42"/>
      <c r="C150" s="43"/>
      <c r="D150" s="220" t="s">
        <v>141</v>
      </c>
      <c r="E150" s="43"/>
      <c r="F150" s="221" t="s">
        <v>216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141</v>
      </c>
      <c r="AU150" s="20" t="s">
        <v>81</v>
      </c>
    </row>
    <row r="151" spans="1:51" s="14" customFormat="1" ht="12">
      <c r="A151" s="14"/>
      <c r="B151" s="236"/>
      <c r="C151" s="237"/>
      <c r="D151" s="227" t="s">
        <v>143</v>
      </c>
      <c r="E151" s="238" t="s">
        <v>19</v>
      </c>
      <c r="F151" s="239" t="s">
        <v>145</v>
      </c>
      <c r="G151" s="237"/>
      <c r="H151" s="240">
        <v>0.702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143</v>
      </c>
      <c r="AU151" s="246" t="s">
        <v>81</v>
      </c>
      <c r="AV151" s="14" t="s">
        <v>81</v>
      </c>
      <c r="AW151" s="14" t="s">
        <v>33</v>
      </c>
      <c r="AX151" s="14" t="s">
        <v>77</v>
      </c>
      <c r="AY151" s="246" t="s">
        <v>133</v>
      </c>
    </row>
    <row r="152" spans="1:65" s="2" customFormat="1" ht="24.15" customHeight="1">
      <c r="A152" s="41"/>
      <c r="B152" s="42"/>
      <c r="C152" s="207" t="s">
        <v>217</v>
      </c>
      <c r="D152" s="207" t="s">
        <v>135</v>
      </c>
      <c r="E152" s="208" t="s">
        <v>218</v>
      </c>
      <c r="F152" s="209" t="s">
        <v>219</v>
      </c>
      <c r="G152" s="210" t="s">
        <v>138</v>
      </c>
      <c r="H152" s="211">
        <v>1.2</v>
      </c>
      <c r="I152" s="212"/>
      <c r="J152" s="213">
        <f>ROUND(I152*H152,2)</f>
        <v>0</v>
      </c>
      <c r="K152" s="209" t="s">
        <v>139</v>
      </c>
      <c r="L152" s="47"/>
      <c r="M152" s="214" t="s">
        <v>19</v>
      </c>
      <c r="N152" s="215" t="s">
        <v>43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0.076</v>
      </c>
      <c r="T152" s="217">
        <f>S152*H152</f>
        <v>0.09119999999999999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87</v>
      </c>
      <c r="AT152" s="218" t="s">
        <v>135</v>
      </c>
      <c r="AU152" s="218" t="s">
        <v>81</v>
      </c>
      <c r="AY152" s="20" t="s">
        <v>133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77</v>
      </c>
      <c r="BK152" s="219">
        <f>ROUND(I152*H152,2)</f>
        <v>0</v>
      </c>
      <c r="BL152" s="20" t="s">
        <v>87</v>
      </c>
      <c r="BM152" s="218" t="s">
        <v>220</v>
      </c>
    </row>
    <row r="153" spans="1:47" s="2" customFormat="1" ht="12">
      <c r="A153" s="41"/>
      <c r="B153" s="42"/>
      <c r="C153" s="43"/>
      <c r="D153" s="220" t="s">
        <v>141</v>
      </c>
      <c r="E153" s="43"/>
      <c r="F153" s="221" t="s">
        <v>221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141</v>
      </c>
      <c r="AU153" s="20" t="s">
        <v>81</v>
      </c>
    </row>
    <row r="154" spans="1:51" s="13" customFormat="1" ht="12">
      <c r="A154" s="13"/>
      <c r="B154" s="225"/>
      <c r="C154" s="226"/>
      <c r="D154" s="227" t="s">
        <v>143</v>
      </c>
      <c r="E154" s="228" t="s">
        <v>19</v>
      </c>
      <c r="F154" s="229" t="s">
        <v>222</v>
      </c>
      <c r="G154" s="226"/>
      <c r="H154" s="228" t="s">
        <v>19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143</v>
      </c>
      <c r="AU154" s="235" t="s">
        <v>81</v>
      </c>
      <c r="AV154" s="13" t="s">
        <v>77</v>
      </c>
      <c r="AW154" s="13" t="s">
        <v>33</v>
      </c>
      <c r="AX154" s="13" t="s">
        <v>72</v>
      </c>
      <c r="AY154" s="235" t="s">
        <v>133</v>
      </c>
    </row>
    <row r="155" spans="1:51" s="14" customFormat="1" ht="12">
      <c r="A155" s="14"/>
      <c r="B155" s="236"/>
      <c r="C155" s="237"/>
      <c r="D155" s="227" t="s">
        <v>143</v>
      </c>
      <c r="E155" s="238" t="s">
        <v>19</v>
      </c>
      <c r="F155" s="239" t="s">
        <v>223</v>
      </c>
      <c r="G155" s="237"/>
      <c r="H155" s="240">
        <v>1.2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143</v>
      </c>
      <c r="AU155" s="246" t="s">
        <v>81</v>
      </c>
      <c r="AV155" s="14" t="s">
        <v>81</v>
      </c>
      <c r="AW155" s="14" t="s">
        <v>33</v>
      </c>
      <c r="AX155" s="14" t="s">
        <v>77</v>
      </c>
      <c r="AY155" s="246" t="s">
        <v>133</v>
      </c>
    </row>
    <row r="156" spans="1:65" s="2" customFormat="1" ht="24.15" customHeight="1">
      <c r="A156" s="41"/>
      <c r="B156" s="42"/>
      <c r="C156" s="207" t="s">
        <v>224</v>
      </c>
      <c r="D156" s="207" t="s">
        <v>135</v>
      </c>
      <c r="E156" s="208" t="s">
        <v>225</v>
      </c>
      <c r="F156" s="209" t="s">
        <v>226</v>
      </c>
      <c r="G156" s="210" t="s">
        <v>138</v>
      </c>
      <c r="H156" s="211">
        <v>2.77</v>
      </c>
      <c r="I156" s="212"/>
      <c r="J156" s="213">
        <f>ROUND(I156*H156,2)</f>
        <v>0</v>
      </c>
      <c r="K156" s="209" t="s">
        <v>139</v>
      </c>
      <c r="L156" s="47"/>
      <c r="M156" s="214" t="s">
        <v>19</v>
      </c>
      <c r="N156" s="215" t="s">
        <v>43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0.035</v>
      </c>
      <c r="T156" s="217">
        <f>S156*H156</f>
        <v>0.09695000000000001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87</v>
      </c>
      <c r="AT156" s="218" t="s">
        <v>135</v>
      </c>
      <c r="AU156" s="218" t="s">
        <v>81</v>
      </c>
      <c r="AY156" s="20" t="s">
        <v>133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77</v>
      </c>
      <c r="BK156" s="219">
        <f>ROUND(I156*H156,2)</f>
        <v>0</v>
      </c>
      <c r="BL156" s="20" t="s">
        <v>87</v>
      </c>
      <c r="BM156" s="218" t="s">
        <v>227</v>
      </c>
    </row>
    <row r="157" spans="1:47" s="2" customFormat="1" ht="12">
      <c r="A157" s="41"/>
      <c r="B157" s="42"/>
      <c r="C157" s="43"/>
      <c r="D157" s="220" t="s">
        <v>141</v>
      </c>
      <c r="E157" s="43"/>
      <c r="F157" s="221" t="s">
        <v>228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141</v>
      </c>
      <c r="AU157" s="20" t="s">
        <v>81</v>
      </c>
    </row>
    <row r="158" spans="1:51" s="14" customFormat="1" ht="12">
      <c r="A158" s="14"/>
      <c r="B158" s="236"/>
      <c r="C158" s="237"/>
      <c r="D158" s="227" t="s">
        <v>143</v>
      </c>
      <c r="E158" s="238" t="s">
        <v>19</v>
      </c>
      <c r="F158" s="239" t="s">
        <v>229</v>
      </c>
      <c r="G158" s="237"/>
      <c r="H158" s="240">
        <v>1.049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143</v>
      </c>
      <c r="AU158" s="246" t="s">
        <v>81</v>
      </c>
      <c r="AV158" s="14" t="s">
        <v>81</v>
      </c>
      <c r="AW158" s="14" t="s">
        <v>33</v>
      </c>
      <c r="AX158" s="14" t="s">
        <v>72</v>
      </c>
      <c r="AY158" s="246" t="s">
        <v>133</v>
      </c>
    </row>
    <row r="159" spans="1:51" s="14" customFormat="1" ht="12">
      <c r="A159" s="14"/>
      <c r="B159" s="236"/>
      <c r="C159" s="237"/>
      <c r="D159" s="227" t="s">
        <v>143</v>
      </c>
      <c r="E159" s="238" t="s">
        <v>19</v>
      </c>
      <c r="F159" s="239" t="s">
        <v>230</v>
      </c>
      <c r="G159" s="237"/>
      <c r="H159" s="240">
        <v>0.07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143</v>
      </c>
      <c r="AU159" s="246" t="s">
        <v>81</v>
      </c>
      <c r="AV159" s="14" t="s">
        <v>81</v>
      </c>
      <c r="AW159" s="14" t="s">
        <v>33</v>
      </c>
      <c r="AX159" s="14" t="s">
        <v>72</v>
      </c>
      <c r="AY159" s="246" t="s">
        <v>133</v>
      </c>
    </row>
    <row r="160" spans="1:51" s="14" customFormat="1" ht="12">
      <c r="A160" s="14"/>
      <c r="B160" s="236"/>
      <c r="C160" s="237"/>
      <c r="D160" s="227" t="s">
        <v>143</v>
      </c>
      <c r="E160" s="238" t="s">
        <v>19</v>
      </c>
      <c r="F160" s="239" t="s">
        <v>231</v>
      </c>
      <c r="G160" s="237"/>
      <c r="H160" s="240">
        <v>1.546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143</v>
      </c>
      <c r="AU160" s="246" t="s">
        <v>81</v>
      </c>
      <c r="AV160" s="14" t="s">
        <v>81</v>
      </c>
      <c r="AW160" s="14" t="s">
        <v>33</v>
      </c>
      <c r="AX160" s="14" t="s">
        <v>72</v>
      </c>
      <c r="AY160" s="246" t="s">
        <v>133</v>
      </c>
    </row>
    <row r="161" spans="1:51" s="14" customFormat="1" ht="12">
      <c r="A161" s="14"/>
      <c r="B161" s="236"/>
      <c r="C161" s="237"/>
      <c r="D161" s="227" t="s">
        <v>143</v>
      </c>
      <c r="E161" s="238" t="s">
        <v>19</v>
      </c>
      <c r="F161" s="239" t="s">
        <v>232</v>
      </c>
      <c r="G161" s="237"/>
      <c r="H161" s="240">
        <v>0.105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143</v>
      </c>
      <c r="AU161" s="246" t="s">
        <v>81</v>
      </c>
      <c r="AV161" s="14" t="s">
        <v>81</v>
      </c>
      <c r="AW161" s="14" t="s">
        <v>33</v>
      </c>
      <c r="AX161" s="14" t="s">
        <v>72</v>
      </c>
      <c r="AY161" s="246" t="s">
        <v>133</v>
      </c>
    </row>
    <row r="162" spans="1:51" s="15" customFormat="1" ht="12">
      <c r="A162" s="15"/>
      <c r="B162" s="247"/>
      <c r="C162" s="248"/>
      <c r="D162" s="227" t="s">
        <v>143</v>
      </c>
      <c r="E162" s="249" t="s">
        <v>19</v>
      </c>
      <c r="F162" s="250" t="s">
        <v>168</v>
      </c>
      <c r="G162" s="248"/>
      <c r="H162" s="251">
        <v>2.77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7" t="s">
        <v>143</v>
      </c>
      <c r="AU162" s="257" t="s">
        <v>81</v>
      </c>
      <c r="AV162" s="15" t="s">
        <v>87</v>
      </c>
      <c r="AW162" s="15" t="s">
        <v>33</v>
      </c>
      <c r="AX162" s="15" t="s">
        <v>77</v>
      </c>
      <c r="AY162" s="257" t="s">
        <v>133</v>
      </c>
    </row>
    <row r="163" spans="1:65" s="2" customFormat="1" ht="16.5" customHeight="1">
      <c r="A163" s="41"/>
      <c r="B163" s="42"/>
      <c r="C163" s="207" t="s">
        <v>233</v>
      </c>
      <c r="D163" s="207" t="s">
        <v>135</v>
      </c>
      <c r="E163" s="208" t="s">
        <v>234</v>
      </c>
      <c r="F163" s="209" t="s">
        <v>235</v>
      </c>
      <c r="G163" s="210" t="s">
        <v>138</v>
      </c>
      <c r="H163" s="211">
        <v>2.837</v>
      </c>
      <c r="I163" s="212"/>
      <c r="J163" s="213">
        <f>ROUND(I163*H163,2)</f>
        <v>0</v>
      </c>
      <c r="K163" s="209" t="s">
        <v>139</v>
      </c>
      <c r="L163" s="47"/>
      <c r="M163" s="214" t="s">
        <v>19</v>
      </c>
      <c r="N163" s="215" t="s">
        <v>43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87</v>
      </c>
      <c r="AT163" s="218" t="s">
        <v>135</v>
      </c>
      <c r="AU163" s="218" t="s">
        <v>81</v>
      </c>
      <c r="AY163" s="20" t="s">
        <v>133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77</v>
      </c>
      <c r="BK163" s="219">
        <f>ROUND(I163*H163,2)</f>
        <v>0</v>
      </c>
      <c r="BL163" s="20" t="s">
        <v>87</v>
      </c>
      <c r="BM163" s="218" t="s">
        <v>236</v>
      </c>
    </row>
    <row r="164" spans="1:47" s="2" customFormat="1" ht="12">
      <c r="A164" s="41"/>
      <c r="B164" s="42"/>
      <c r="C164" s="43"/>
      <c r="D164" s="220" t="s">
        <v>141</v>
      </c>
      <c r="E164" s="43"/>
      <c r="F164" s="221" t="s">
        <v>237</v>
      </c>
      <c r="G164" s="43"/>
      <c r="H164" s="43"/>
      <c r="I164" s="222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141</v>
      </c>
      <c r="AU164" s="20" t="s">
        <v>81</v>
      </c>
    </row>
    <row r="165" spans="1:51" s="14" customFormat="1" ht="12">
      <c r="A165" s="14"/>
      <c r="B165" s="236"/>
      <c r="C165" s="237"/>
      <c r="D165" s="227" t="s">
        <v>143</v>
      </c>
      <c r="E165" s="238" t="s">
        <v>19</v>
      </c>
      <c r="F165" s="239" t="s">
        <v>238</v>
      </c>
      <c r="G165" s="237"/>
      <c r="H165" s="240">
        <v>2.732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143</v>
      </c>
      <c r="AU165" s="246" t="s">
        <v>81</v>
      </c>
      <c r="AV165" s="14" t="s">
        <v>81</v>
      </c>
      <c r="AW165" s="14" t="s">
        <v>33</v>
      </c>
      <c r="AX165" s="14" t="s">
        <v>72</v>
      </c>
      <c r="AY165" s="246" t="s">
        <v>133</v>
      </c>
    </row>
    <row r="166" spans="1:51" s="14" customFormat="1" ht="12">
      <c r="A166" s="14"/>
      <c r="B166" s="236"/>
      <c r="C166" s="237"/>
      <c r="D166" s="227" t="s">
        <v>143</v>
      </c>
      <c r="E166" s="238" t="s">
        <v>19</v>
      </c>
      <c r="F166" s="239" t="s">
        <v>232</v>
      </c>
      <c r="G166" s="237"/>
      <c r="H166" s="240">
        <v>0.105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143</v>
      </c>
      <c r="AU166" s="246" t="s">
        <v>81</v>
      </c>
      <c r="AV166" s="14" t="s">
        <v>81</v>
      </c>
      <c r="AW166" s="14" t="s">
        <v>33</v>
      </c>
      <c r="AX166" s="14" t="s">
        <v>72</v>
      </c>
      <c r="AY166" s="246" t="s">
        <v>133</v>
      </c>
    </row>
    <row r="167" spans="1:51" s="15" customFormat="1" ht="12">
      <c r="A167" s="15"/>
      <c r="B167" s="247"/>
      <c r="C167" s="248"/>
      <c r="D167" s="227" t="s">
        <v>143</v>
      </c>
      <c r="E167" s="249" t="s">
        <v>19</v>
      </c>
      <c r="F167" s="250" t="s">
        <v>168</v>
      </c>
      <c r="G167" s="248"/>
      <c r="H167" s="251">
        <v>2.837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7" t="s">
        <v>143</v>
      </c>
      <c r="AU167" s="257" t="s">
        <v>81</v>
      </c>
      <c r="AV167" s="15" t="s">
        <v>87</v>
      </c>
      <c r="AW167" s="15" t="s">
        <v>33</v>
      </c>
      <c r="AX167" s="15" t="s">
        <v>77</v>
      </c>
      <c r="AY167" s="257" t="s">
        <v>133</v>
      </c>
    </row>
    <row r="168" spans="1:65" s="2" customFormat="1" ht="16.5" customHeight="1">
      <c r="A168" s="41"/>
      <c r="B168" s="42"/>
      <c r="C168" s="207" t="s">
        <v>239</v>
      </c>
      <c r="D168" s="207" t="s">
        <v>135</v>
      </c>
      <c r="E168" s="208" t="s">
        <v>240</v>
      </c>
      <c r="F168" s="209" t="s">
        <v>241</v>
      </c>
      <c r="G168" s="210" t="s">
        <v>138</v>
      </c>
      <c r="H168" s="211">
        <v>5.674</v>
      </c>
      <c r="I168" s="212"/>
      <c r="J168" s="213">
        <f>ROUND(I168*H168,2)</f>
        <v>0</v>
      </c>
      <c r="K168" s="209" t="s">
        <v>139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87</v>
      </c>
      <c r="AT168" s="218" t="s">
        <v>135</v>
      </c>
      <c r="AU168" s="218" t="s">
        <v>81</v>
      </c>
      <c r="AY168" s="20" t="s">
        <v>133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77</v>
      </c>
      <c r="BK168" s="219">
        <f>ROUND(I168*H168,2)</f>
        <v>0</v>
      </c>
      <c r="BL168" s="20" t="s">
        <v>87</v>
      </c>
      <c r="BM168" s="218" t="s">
        <v>242</v>
      </c>
    </row>
    <row r="169" spans="1:47" s="2" customFormat="1" ht="12">
      <c r="A169" s="41"/>
      <c r="B169" s="42"/>
      <c r="C169" s="43"/>
      <c r="D169" s="220" t="s">
        <v>141</v>
      </c>
      <c r="E169" s="43"/>
      <c r="F169" s="221" t="s">
        <v>243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141</v>
      </c>
      <c r="AU169" s="20" t="s">
        <v>81</v>
      </c>
    </row>
    <row r="170" spans="1:51" s="14" customFormat="1" ht="12">
      <c r="A170" s="14"/>
      <c r="B170" s="236"/>
      <c r="C170" s="237"/>
      <c r="D170" s="227" t="s">
        <v>143</v>
      </c>
      <c r="E170" s="238" t="s">
        <v>19</v>
      </c>
      <c r="F170" s="239" t="s">
        <v>244</v>
      </c>
      <c r="G170" s="237"/>
      <c r="H170" s="240">
        <v>5.674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143</v>
      </c>
      <c r="AU170" s="246" t="s">
        <v>81</v>
      </c>
      <c r="AV170" s="14" t="s">
        <v>81</v>
      </c>
      <c r="AW170" s="14" t="s">
        <v>33</v>
      </c>
      <c r="AX170" s="14" t="s">
        <v>77</v>
      </c>
      <c r="AY170" s="246" t="s">
        <v>133</v>
      </c>
    </row>
    <row r="171" spans="1:65" s="2" customFormat="1" ht="24.15" customHeight="1">
      <c r="A171" s="41"/>
      <c r="B171" s="42"/>
      <c r="C171" s="207" t="s">
        <v>245</v>
      </c>
      <c r="D171" s="207" t="s">
        <v>135</v>
      </c>
      <c r="E171" s="208" t="s">
        <v>246</v>
      </c>
      <c r="F171" s="209" t="s">
        <v>247</v>
      </c>
      <c r="G171" s="210" t="s">
        <v>138</v>
      </c>
      <c r="H171" s="211">
        <v>16.83</v>
      </c>
      <c r="I171" s="212"/>
      <c r="J171" s="213">
        <f>ROUND(I171*H171,2)</f>
        <v>0</v>
      </c>
      <c r="K171" s="209" t="s">
        <v>139</v>
      </c>
      <c r="L171" s="47"/>
      <c r="M171" s="214" t="s">
        <v>19</v>
      </c>
      <c r="N171" s="215" t="s">
        <v>43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0.004</v>
      </c>
      <c r="T171" s="217">
        <f>S171*H171</f>
        <v>0.06731999999999999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87</v>
      </c>
      <c r="AT171" s="218" t="s">
        <v>135</v>
      </c>
      <c r="AU171" s="218" t="s">
        <v>81</v>
      </c>
      <c r="AY171" s="20" t="s">
        <v>133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77</v>
      </c>
      <c r="BK171" s="219">
        <f>ROUND(I171*H171,2)</f>
        <v>0</v>
      </c>
      <c r="BL171" s="20" t="s">
        <v>87</v>
      </c>
      <c r="BM171" s="218" t="s">
        <v>248</v>
      </c>
    </row>
    <row r="172" spans="1:47" s="2" customFormat="1" ht="12">
      <c r="A172" s="41"/>
      <c r="B172" s="42"/>
      <c r="C172" s="43"/>
      <c r="D172" s="220" t="s">
        <v>141</v>
      </c>
      <c r="E172" s="43"/>
      <c r="F172" s="221" t="s">
        <v>249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141</v>
      </c>
      <c r="AU172" s="20" t="s">
        <v>81</v>
      </c>
    </row>
    <row r="173" spans="1:51" s="13" customFormat="1" ht="12">
      <c r="A173" s="13"/>
      <c r="B173" s="225"/>
      <c r="C173" s="226"/>
      <c r="D173" s="227" t="s">
        <v>143</v>
      </c>
      <c r="E173" s="228" t="s">
        <v>19</v>
      </c>
      <c r="F173" s="229" t="s">
        <v>163</v>
      </c>
      <c r="G173" s="226"/>
      <c r="H173" s="228" t="s">
        <v>19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143</v>
      </c>
      <c r="AU173" s="235" t="s">
        <v>81</v>
      </c>
      <c r="AV173" s="13" t="s">
        <v>77</v>
      </c>
      <c r="AW173" s="13" t="s">
        <v>33</v>
      </c>
      <c r="AX173" s="13" t="s">
        <v>72</v>
      </c>
      <c r="AY173" s="235" t="s">
        <v>133</v>
      </c>
    </row>
    <row r="174" spans="1:51" s="14" customFormat="1" ht="12">
      <c r="A174" s="14"/>
      <c r="B174" s="236"/>
      <c r="C174" s="237"/>
      <c r="D174" s="227" t="s">
        <v>143</v>
      </c>
      <c r="E174" s="238" t="s">
        <v>19</v>
      </c>
      <c r="F174" s="239" t="s">
        <v>164</v>
      </c>
      <c r="G174" s="237"/>
      <c r="H174" s="240">
        <v>18.256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143</v>
      </c>
      <c r="AU174" s="246" t="s">
        <v>81</v>
      </c>
      <c r="AV174" s="14" t="s">
        <v>81</v>
      </c>
      <c r="AW174" s="14" t="s">
        <v>33</v>
      </c>
      <c r="AX174" s="14" t="s">
        <v>72</v>
      </c>
      <c r="AY174" s="246" t="s">
        <v>133</v>
      </c>
    </row>
    <row r="175" spans="1:51" s="14" customFormat="1" ht="12">
      <c r="A175" s="14"/>
      <c r="B175" s="236"/>
      <c r="C175" s="237"/>
      <c r="D175" s="227" t="s">
        <v>143</v>
      </c>
      <c r="E175" s="238" t="s">
        <v>19</v>
      </c>
      <c r="F175" s="239" t="s">
        <v>165</v>
      </c>
      <c r="G175" s="237"/>
      <c r="H175" s="240">
        <v>-1.4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143</v>
      </c>
      <c r="AU175" s="246" t="s">
        <v>81</v>
      </c>
      <c r="AV175" s="14" t="s">
        <v>81</v>
      </c>
      <c r="AW175" s="14" t="s">
        <v>33</v>
      </c>
      <c r="AX175" s="14" t="s">
        <v>72</v>
      </c>
      <c r="AY175" s="246" t="s">
        <v>133</v>
      </c>
    </row>
    <row r="176" spans="1:51" s="14" customFormat="1" ht="12">
      <c r="A176" s="14"/>
      <c r="B176" s="236"/>
      <c r="C176" s="237"/>
      <c r="D176" s="227" t="s">
        <v>143</v>
      </c>
      <c r="E176" s="238" t="s">
        <v>19</v>
      </c>
      <c r="F176" s="239" t="s">
        <v>166</v>
      </c>
      <c r="G176" s="237"/>
      <c r="H176" s="240">
        <v>-0.702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143</v>
      </c>
      <c r="AU176" s="246" t="s">
        <v>81</v>
      </c>
      <c r="AV176" s="14" t="s">
        <v>81</v>
      </c>
      <c r="AW176" s="14" t="s">
        <v>33</v>
      </c>
      <c r="AX176" s="14" t="s">
        <v>72</v>
      </c>
      <c r="AY176" s="246" t="s">
        <v>133</v>
      </c>
    </row>
    <row r="177" spans="1:51" s="14" customFormat="1" ht="12">
      <c r="A177" s="14"/>
      <c r="B177" s="236"/>
      <c r="C177" s="237"/>
      <c r="D177" s="227" t="s">
        <v>143</v>
      </c>
      <c r="E177" s="238" t="s">
        <v>19</v>
      </c>
      <c r="F177" s="239" t="s">
        <v>167</v>
      </c>
      <c r="G177" s="237"/>
      <c r="H177" s="240">
        <v>0.676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143</v>
      </c>
      <c r="AU177" s="246" t="s">
        <v>81</v>
      </c>
      <c r="AV177" s="14" t="s">
        <v>81</v>
      </c>
      <c r="AW177" s="14" t="s">
        <v>33</v>
      </c>
      <c r="AX177" s="14" t="s">
        <v>72</v>
      </c>
      <c r="AY177" s="246" t="s">
        <v>133</v>
      </c>
    </row>
    <row r="178" spans="1:51" s="15" customFormat="1" ht="12">
      <c r="A178" s="15"/>
      <c r="B178" s="247"/>
      <c r="C178" s="248"/>
      <c r="D178" s="227" t="s">
        <v>143</v>
      </c>
      <c r="E178" s="249" t="s">
        <v>19</v>
      </c>
      <c r="F178" s="250" t="s">
        <v>168</v>
      </c>
      <c r="G178" s="248"/>
      <c r="H178" s="251">
        <v>16.830000000000002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7" t="s">
        <v>143</v>
      </c>
      <c r="AU178" s="257" t="s">
        <v>81</v>
      </c>
      <c r="AV178" s="15" t="s">
        <v>87</v>
      </c>
      <c r="AW178" s="15" t="s">
        <v>33</v>
      </c>
      <c r="AX178" s="15" t="s">
        <v>77</v>
      </c>
      <c r="AY178" s="257" t="s">
        <v>133</v>
      </c>
    </row>
    <row r="179" spans="1:65" s="2" customFormat="1" ht="24.15" customHeight="1">
      <c r="A179" s="41"/>
      <c r="B179" s="42"/>
      <c r="C179" s="207" t="s">
        <v>250</v>
      </c>
      <c r="D179" s="207" t="s">
        <v>135</v>
      </c>
      <c r="E179" s="208" t="s">
        <v>251</v>
      </c>
      <c r="F179" s="209" t="s">
        <v>252</v>
      </c>
      <c r="G179" s="210" t="s">
        <v>138</v>
      </c>
      <c r="H179" s="211">
        <v>2.837</v>
      </c>
      <c r="I179" s="212"/>
      <c r="J179" s="213">
        <f>ROUND(I179*H179,2)</f>
        <v>0</v>
      </c>
      <c r="K179" s="209" t="s">
        <v>139</v>
      </c>
      <c r="L179" s="47"/>
      <c r="M179" s="214" t="s">
        <v>19</v>
      </c>
      <c r="N179" s="215" t="s">
        <v>43</v>
      </c>
      <c r="O179" s="87"/>
      <c r="P179" s="216">
        <f>O179*H179</f>
        <v>0</v>
      </c>
      <c r="Q179" s="216">
        <v>0.00013</v>
      </c>
      <c r="R179" s="216">
        <f>Q179*H179</f>
        <v>0.00036881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87</v>
      </c>
      <c r="AT179" s="218" t="s">
        <v>135</v>
      </c>
      <c r="AU179" s="218" t="s">
        <v>81</v>
      </c>
      <c r="AY179" s="20" t="s">
        <v>133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77</v>
      </c>
      <c r="BK179" s="219">
        <f>ROUND(I179*H179,2)</f>
        <v>0</v>
      </c>
      <c r="BL179" s="20" t="s">
        <v>87</v>
      </c>
      <c r="BM179" s="218" t="s">
        <v>253</v>
      </c>
    </row>
    <row r="180" spans="1:47" s="2" customFormat="1" ht="12">
      <c r="A180" s="41"/>
      <c r="B180" s="42"/>
      <c r="C180" s="43"/>
      <c r="D180" s="220" t="s">
        <v>141</v>
      </c>
      <c r="E180" s="43"/>
      <c r="F180" s="221" t="s">
        <v>254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141</v>
      </c>
      <c r="AU180" s="20" t="s">
        <v>81</v>
      </c>
    </row>
    <row r="181" spans="1:65" s="2" customFormat="1" ht="24.15" customHeight="1">
      <c r="A181" s="41"/>
      <c r="B181" s="42"/>
      <c r="C181" s="207" t="s">
        <v>255</v>
      </c>
      <c r="D181" s="207" t="s">
        <v>135</v>
      </c>
      <c r="E181" s="208" t="s">
        <v>256</v>
      </c>
      <c r="F181" s="209" t="s">
        <v>257</v>
      </c>
      <c r="G181" s="210" t="s">
        <v>138</v>
      </c>
      <c r="H181" s="211">
        <v>2.837</v>
      </c>
      <c r="I181" s="212"/>
      <c r="J181" s="213">
        <f>ROUND(I181*H181,2)</f>
        <v>0</v>
      </c>
      <c r="K181" s="209" t="s">
        <v>139</v>
      </c>
      <c r="L181" s="47"/>
      <c r="M181" s="214" t="s">
        <v>19</v>
      </c>
      <c r="N181" s="215" t="s">
        <v>43</v>
      </c>
      <c r="O181" s="87"/>
      <c r="P181" s="216">
        <f>O181*H181</f>
        <v>0</v>
      </c>
      <c r="Q181" s="216">
        <v>4E-05</v>
      </c>
      <c r="R181" s="216">
        <f>Q181*H181</f>
        <v>0.00011348000000000002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87</v>
      </c>
      <c r="AT181" s="218" t="s">
        <v>135</v>
      </c>
      <c r="AU181" s="218" t="s">
        <v>81</v>
      </c>
      <c r="AY181" s="20" t="s">
        <v>133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77</v>
      </c>
      <c r="BK181" s="219">
        <f>ROUND(I181*H181,2)</f>
        <v>0</v>
      </c>
      <c r="BL181" s="20" t="s">
        <v>87</v>
      </c>
      <c r="BM181" s="218" t="s">
        <v>258</v>
      </c>
    </row>
    <row r="182" spans="1:47" s="2" customFormat="1" ht="12">
      <c r="A182" s="41"/>
      <c r="B182" s="42"/>
      <c r="C182" s="43"/>
      <c r="D182" s="220" t="s">
        <v>141</v>
      </c>
      <c r="E182" s="43"/>
      <c r="F182" s="221" t="s">
        <v>259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141</v>
      </c>
      <c r="AU182" s="20" t="s">
        <v>81</v>
      </c>
    </row>
    <row r="183" spans="1:63" s="12" customFormat="1" ht="22.8" customHeight="1">
      <c r="A183" s="12"/>
      <c r="B183" s="191"/>
      <c r="C183" s="192"/>
      <c r="D183" s="193" t="s">
        <v>71</v>
      </c>
      <c r="E183" s="205" t="s">
        <v>260</v>
      </c>
      <c r="F183" s="205" t="s">
        <v>261</v>
      </c>
      <c r="G183" s="192"/>
      <c r="H183" s="192"/>
      <c r="I183" s="195"/>
      <c r="J183" s="206">
        <f>BK183</f>
        <v>0</v>
      </c>
      <c r="K183" s="192"/>
      <c r="L183" s="197"/>
      <c r="M183" s="198"/>
      <c r="N183" s="199"/>
      <c r="O183" s="199"/>
      <c r="P183" s="200">
        <f>SUM(P184:P194)</f>
        <v>0</v>
      </c>
      <c r="Q183" s="199"/>
      <c r="R183" s="200">
        <f>SUM(R184:R194)</f>
        <v>0</v>
      </c>
      <c r="S183" s="199"/>
      <c r="T183" s="201">
        <f>SUM(T184:T194)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2" t="s">
        <v>77</v>
      </c>
      <c r="AT183" s="203" t="s">
        <v>71</v>
      </c>
      <c r="AU183" s="203" t="s">
        <v>77</v>
      </c>
      <c r="AY183" s="202" t="s">
        <v>133</v>
      </c>
      <c r="BK183" s="204">
        <f>SUM(BK184:BK194)</f>
        <v>0</v>
      </c>
    </row>
    <row r="184" spans="1:65" s="2" customFormat="1" ht="16.5" customHeight="1">
      <c r="A184" s="41"/>
      <c r="B184" s="42"/>
      <c r="C184" s="207" t="s">
        <v>262</v>
      </c>
      <c r="D184" s="207" t="s">
        <v>135</v>
      </c>
      <c r="E184" s="208" t="s">
        <v>263</v>
      </c>
      <c r="F184" s="209" t="s">
        <v>264</v>
      </c>
      <c r="G184" s="210" t="s">
        <v>265</v>
      </c>
      <c r="H184" s="211">
        <v>1.24</v>
      </c>
      <c r="I184" s="212"/>
      <c r="J184" s="213">
        <f>ROUND(I184*H184,2)</f>
        <v>0</v>
      </c>
      <c r="K184" s="209" t="s">
        <v>139</v>
      </c>
      <c r="L184" s="47"/>
      <c r="M184" s="214" t="s">
        <v>19</v>
      </c>
      <c r="N184" s="215" t="s">
        <v>43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87</v>
      </c>
      <c r="AT184" s="218" t="s">
        <v>135</v>
      </c>
      <c r="AU184" s="218" t="s">
        <v>81</v>
      </c>
      <c r="AY184" s="20" t="s">
        <v>133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77</v>
      </c>
      <c r="BK184" s="219">
        <f>ROUND(I184*H184,2)</f>
        <v>0</v>
      </c>
      <c r="BL184" s="20" t="s">
        <v>87</v>
      </c>
      <c r="BM184" s="218" t="s">
        <v>266</v>
      </c>
    </row>
    <row r="185" spans="1:47" s="2" customFormat="1" ht="12">
      <c r="A185" s="41"/>
      <c r="B185" s="42"/>
      <c r="C185" s="43"/>
      <c r="D185" s="220" t="s">
        <v>141</v>
      </c>
      <c r="E185" s="43"/>
      <c r="F185" s="221" t="s">
        <v>267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141</v>
      </c>
      <c r="AU185" s="20" t="s">
        <v>81</v>
      </c>
    </row>
    <row r="186" spans="1:65" s="2" customFormat="1" ht="24.15" customHeight="1">
      <c r="A186" s="41"/>
      <c r="B186" s="42"/>
      <c r="C186" s="207" t="s">
        <v>7</v>
      </c>
      <c r="D186" s="207" t="s">
        <v>135</v>
      </c>
      <c r="E186" s="208" t="s">
        <v>268</v>
      </c>
      <c r="F186" s="209" t="s">
        <v>269</v>
      </c>
      <c r="G186" s="210" t="s">
        <v>265</v>
      </c>
      <c r="H186" s="211">
        <v>1.24</v>
      </c>
      <c r="I186" s="212"/>
      <c r="J186" s="213">
        <f>ROUND(I186*H186,2)</f>
        <v>0</v>
      </c>
      <c r="K186" s="209" t="s">
        <v>139</v>
      </c>
      <c r="L186" s="47"/>
      <c r="M186" s="214" t="s">
        <v>19</v>
      </c>
      <c r="N186" s="215" t="s">
        <v>43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87</v>
      </c>
      <c r="AT186" s="218" t="s">
        <v>135</v>
      </c>
      <c r="AU186" s="218" t="s">
        <v>81</v>
      </c>
      <c r="AY186" s="20" t="s">
        <v>133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77</v>
      </c>
      <c r="BK186" s="219">
        <f>ROUND(I186*H186,2)</f>
        <v>0</v>
      </c>
      <c r="BL186" s="20" t="s">
        <v>87</v>
      </c>
      <c r="BM186" s="218" t="s">
        <v>270</v>
      </c>
    </row>
    <row r="187" spans="1:47" s="2" customFormat="1" ht="12">
      <c r="A187" s="41"/>
      <c r="B187" s="42"/>
      <c r="C187" s="43"/>
      <c r="D187" s="220" t="s">
        <v>141</v>
      </c>
      <c r="E187" s="43"/>
      <c r="F187" s="221" t="s">
        <v>271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141</v>
      </c>
      <c r="AU187" s="20" t="s">
        <v>81</v>
      </c>
    </row>
    <row r="188" spans="1:65" s="2" customFormat="1" ht="21.75" customHeight="1">
      <c r="A188" s="41"/>
      <c r="B188" s="42"/>
      <c r="C188" s="207" t="s">
        <v>272</v>
      </c>
      <c r="D188" s="207" t="s">
        <v>135</v>
      </c>
      <c r="E188" s="208" t="s">
        <v>273</v>
      </c>
      <c r="F188" s="209" t="s">
        <v>274</v>
      </c>
      <c r="G188" s="210" t="s">
        <v>265</v>
      </c>
      <c r="H188" s="211">
        <v>1.24</v>
      </c>
      <c r="I188" s="212"/>
      <c r="J188" s="213">
        <f>ROUND(I188*H188,2)</f>
        <v>0</v>
      </c>
      <c r="K188" s="209" t="s">
        <v>139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87</v>
      </c>
      <c r="AT188" s="218" t="s">
        <v>135</v>
      </c>
      <c r="AU188" s="218" t="s">
        <v>81</v>
      </c>
      <c r="AY188" s="20" t="s">
        <v>133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77</v>
      </c>
      <c r="BK188" s="219">
        <f>ROUND(I188*H188,2)</f>
        <v>0</v>
      </c>
      <c r="BL188" s="20" t="s">
        <v>87</v>
      </c>
      <c r="BM188" s="218" t="s">
        <v>275</v>
      </c>
    </row>
    <row r="189" spans="1:47" s="2" customFormat="1" ht="12">
      <c r="A189" s="41"/>
      <c r="B189" s="42"/>
      <c r="C189" s="43"/>
      <c r="D189" s="220" t="s">
        <v>141</v>
      </c>
      <c r="E189" s="43"/>
      <c r="F189" s="221" t="s">
        <v>276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141</v>
      </c>
      <c r="AU189" s="20" t="s">
        <v>81</v>
      </c>
    </row>
    <row r="190" spans="1:65" s="2" customFormat="1" ht="24.15" customHeight="1">
      <c r="A190" s="41"/>
      <c r="B190" s="42"/>
      <c r="C190" s="207" t="s">
        <v>277</v>
      </c>
      <c r="D190" s="207" t="s">
        <v>135</v>
      </c>
      <c r="E190" s="208" t="s">
        <v>278</v>
      </c>
      <c r="F190" s="209" t="s">
        <v>279</v>
      </c>
      <c r="G190" s="210" t="s">
        <v>265</v>
      </c>
      <c r="H190" s="211">
        <v>7.44</v>
      </c>
      <c r="I190" s="212"/>
      <c r="J190" s="213">
        <f>ROUND(I190*H190,2)</f>
        <v>0</v>
      </c>
      <c r="K190" s="209" t="s">
        <v>139</v>
      </c>
      <c r="L190" s="47"/>
      <c r="M190" s="214" t="s">
        <v>19</v>
      </c>
      <c r="N190" s="215" t="s">
        <v>43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87</v>
      </c>
      <c r="AT190" s="218" t="s">
        <v>135</v>
      </c>
      <c r="AU190" s="218" t="s">
        <v>81</v>
      </c>
      <c r="AY190" s="20" t="s">
        <v>133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77</v>
      </c>
      <c r="BK190" s="219">
        <f>ROUND(I190*H190,2)</f>
        <v>0</v>
      </c>
      <c r="BL190" s="20" t="s">
        <v>87</v>
      </c>
      <c r="BM190" s="218" t="s">
        <v>280</v>
      </c>
    </row>
    <row r="191" spans="1:47" s="2" customFormat="1" ht="12">
      <c r="A191" s="41"/>
      <c r="B191" s="42"/>
      <c r="C191" s="43"/>
      <c r="D191" s="220" t="s">
        <v>141</v>
      </c>
      <c r="E191" s="43"/>
      <c r="F191" s="221" t="s">
        <v>281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141</v>
      </c>
      <c r="AU191" s="20" t="s">
        <v>81</v>
      </c>
    </row>
    <row r="192" spans="1:51" s="14" customFormat="1" ht="12">
      <c r="A192" s="14"/>
      <c r="B192" s="236"/>
      <c r="C192" s="237"/>
      <c r="D192" s="227" t="s">
        <v>143</v>
      </c>
      <c r="E192" s="238" t="s">
        <v>19</v>
      </c>
      <c r="F192" s="239" t="s">
        <v>282</v>
      </c>
      <c r="G192" s="237"/>
      <c r="H192" s="240">
        <v>7.44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143</v>
      </c>
      <c r="AU192" s="246" t="s">
        <v>81</v>
      </c>
      <c r="AV192" s="14" t="s">
        <v>81</v>
      </c>
      <c r="AW192" s="14" t="s">
        <v>33</v>
      </c>
      <c r="AX192" s="14" t="s">
        <v>77</v>
      </c>
      <c r="AY192" s="246" t="s">
        <v>133</v>
      </c>
    </row>
    <row r="193" spans="1:65" s="2" customFormat="1" ht="24.15" customHeight="1">
      <c r="A193" s="41"/>
      <c r="B193" s="42"/>
      <c r="C193" s="207" t="s">
        <v>283</v>
      </c>
      <c r="D193" s="207" t="s">
        <v>135</v>
      </c>
      <c r="E193" s="208" t="s">
        <v>284</v>
      </c>
      <c r="F193" s="209" t="s">
        <v>285</v>
      </c>
      <c r="G193" s="210" t="s">
        <v>265</v>
      </c>
      <c r="H193" s="211">
        <v>1.24</v>
      </c>
      <c r="I193" s="212"/>
      <c r="J193" s="213">
        <f>ROUND(I193*H193,2)</f>
        <v>0</v>
      </c>
      <c r="K193" s="209" t="s">
        <v>139</v>
      </c>
      <c r="L193" s="47"/>
      <c r="M193" s="214" t="s">
        <v>19</v>
      </c>
      <c r="N193" s="215" t="s">
        <v>43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87</v>
      </c>
      <c r="AT193" s="218" t="s">
        <v>135</v>
      </c>
      <c r="AU193" s="218" t="s">
        <v>81</v>
      </c>
      <c r="AY193" s="20" t="s">
        <v>133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77</v>
      </c>
      <c r="BK193" s="219">
        <f>ROUND(I193*H193,2)</f>
        <v>0</v>
      </c>
      <c r="BL193" s="20" t="s">
        <v>87</v>
      </c>
      <c r="BM193" s="218" t="s">
        <v>286</v>
      </c>
    </row>
    <row r="194" spans="1:47" s="2" customFormat="1" ht="12">
      <c r="A194" s="41"/>
      <c r="B194" s="42"/>
      <c r="C194" s="43"/>
      <c r="D194" s="220" t="s">
        <v>141</v>
      </c>
      <c r="E194" s="43"/>
      <c r="F194" s="221" t="s">
        <v>287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141</v>
      </c>
      <c r="AU194" s="20" t="s">
        <v>81</v>
      </c>
    </row>
    <row r="195" spans="1:63" s="12" customFormat="1" ht="22.8" customHeight="1">
      <c r="A195" s="12"/>
      <c r="B195" s="191"/>
      <c r="C195" s="192"/>
      <c r="D195" s="193" t="s">
        <v>71</v>
      </c>
      <c r="E195" s="205" t="s">
        <v>288</v>
      </c>
      <c r="F195" s="205" t="s">
        <v>289</v>
      </c>
      <c r="G195" s="192"/>
      <c r="H195" s="192"/>
      <c r="I195" s="195"/>
      <c r="J195" s="206">
        <f>BK195</f>
        <v>0</v>
      </c>
      <c r="K195" s="192"/>
      <c r="L195" s="197"/>
      <c r="M195" s="198"/>
      <c r="N195" s="199"/>
      <c r="O195" s="199"/>
      <c r="P195" s="200">
        <f>SUM(P196:P197)</f>
        <v>0</v>
      </c>
      <c r="Q195" s="199"/>
      <c r="R195" s="200">
        <f>SUM(R196:R197)</f>
        <v>0</v>
      </c>
      <c r="S195" s="199"/>
      <c r="T195" s="201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2" t="s">
        <v>77</v>
      </c>
      <c r="AT195" s="203" t="s">
        <v>71</v>
      </c>
      <c r="AU195" s="203" t="s">
        <v>77</v>
      </c>
      <c r="AY195" s="202" t="s">
        <v>133</v>
      </c>
      <c r="BK195" s="204">
        <f>SUM(BK196:BK197)</f>
        <v>0</v>
      </c>
    </row>
    <row r="196" spans="1:65" s="2" customFormat="1" ht="33" customHeight="1">
      <c r="A196" s="41"/>
      <c r="B196" s="42"/>
      <c r="C196" s="207" t="s">
        <v>290</v>
      </c>
      <c r="D196" s="207" t="s">
        <v>135</v>
      </c>
      <c r="E196" s="208" t="s">
        <v>291</v>
      </c>
      <c r="F196" s="209" t="s">
        <v>292</v>
      </c>
      <c r="G196" s="210" t="s">
        <v>265</v>
      </c>
      <c r="H196" s="211">
        <v>0.43</v>
      </c>
      <c r="I196" s="212"/>
      <c r="J196" s="213">
        <f>ROUND(I196*H196,2)</f>
        <v>0</v>
      </c>
      <c r="K196" s="209" t="s">
        <v>139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87</v>
      </c>
      <c r="AT196" s="218" t="s">
        <v>135</v>
      </c>
      <c r="AU196" s="218" t="s">
        <v>81</v>
      </c>
      <c r="AY196" s="20" t="s">
        <v>133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77</v>
      </c>
      <c r="BK196" s="219">
        <f>ROUND(I196*H196,2)</f>
        <v>0</v>
      </c>
      <c r="BL196" s="20" t="s">
        <v>87</v>
      </c>
      <c r="BM196" s="218" t="s">
        <v>293</v>
      </c>
    </row>
    <row r="197" spans="1:47" s="2" customFormat="1" ht="12">
      <c r="A197" s="41"/>
      <c r="B197" s="42"/>
      <c r="C197" s="43"/>
      <c r="D197" s="220" t="s">
        <v>141</v>
      </c>
      <c r="E197" s="43"/>
      <c r="F197" s="221" t="s">
        <v>294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141</v>
      </c>
      <c r="AU197" s="20" t="s">
        <v>81</v>
      </c>
    </row>
    <row r="198" spans="1:63" s="12" customFormat="1" ht="25.9" customHeight="1">
      <c r="A198" s="12"/>
      <c r="B198" s="191"/>
      <c r="C198" s="192"/>
      <c r="D198" s="193" t="s">
        <v>71</v>
      </c>
      <c r="E198" s="194" t="s">
        <v>295</v>
      </c>
      <c r="F198" s="194" t="s">
        <v>296</v>
      </c>
      <c r="G198" s="192"/>
      <c r="H198" s="192"/>
      <c r="I198" s="195"/>
      <c r="J198" s="196">
        <f>BK198</f>
        <v>0</v>
      </c>
      <c r="K198" s="192"/>
      <c r="L198" s="197"/>
      <c r="M198" s="198"/>
      <c r="N198" s="199"/>
      <c r="O198" s="199"/>
      <c r="P198" s="200">
        <f>P199+P202+P233+P235+P238+P245+P258+P283+P306+P315</f>
        <v>0</v>
      </c>
      <c r="Q198" s="199"/>
      <c r="R198" s="200">
        <f>R199+R202+R233+R235+R238+R245+R258+R283+R306+R315</f>
        <v>0.44875898000000003</v>
      </c>
      <c r="S198" s="199"/>
      <c r="T198" s="201">
        <f>T199+T202+T233+T235+T238+T245+T258+T283+T306+T315</f>
        <v>0.9512394500000001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2" t="s">
        <v>81</v>
      </c>
      <c r="AT198" s="203" t="s">
        <v>71</v>
      </c>
      <c r="AU198" s="203" t="s">
        <v>72</v>
      </c>
      <c r="AY198" s="202" t="s">
        <v>133</v>
      </c>
      <c r="BK198" s="204">
        <f>BK199+BK202+BK233+BK235+BK238+BK245+BK258+BK283+BK306+BK315</f>
        <v>0</v>
      </c>
    </row>
    <row r="199" spans="1:63" s="12" customFormat="1" ht="22.8" customHeight="1">
      <c r="A199" s="12"/>
      <c r="B199" s="191"/>
      <c r="C199" s="192"/>
      <c r="D199" s="193" t="s">
        <v>71</v>
      </c>
      <c r="E199" s="205" t="s">
        <v>297</v>
      </c>
      <c r="F199" s="205" t="s">
        <v>298</v>
      </c>
      <c r="G199" s="192"/>
      <c r="H199" s="192"/>
      <c r="I199" s="195"/>
      <c r="J199" s="206">
        <f>BK199</f>
        <v>0</v>
      </c>
      <c r="K199" s="192"/>
      <c r="L199" s="197"/>
      <c r="M199" s="198"/>
      <c r="N199" s="199"/>
      <c r="O199" s="199"/>
      <c r="P199" s="200">
        <f>SUM(P200:P201)</f>
        <v>0</v>
      </c>
      <c r="Q199" s="199"/>
      <c r="R199" s="200">
        <f>SUM(R200:R201)</f>
        <v>0</v>
      </c>
      <c r="S199" s="199"/>
      <c r="T199" s="201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2" t="s">
        <v>81</v>
      </c>
      <c r="AT199" s="203" t="s">
        <v>71</v>
      </c>
      <c r="AU199" s="203" t="s">
        <v>77</v>
      </c>
      <c r="AY199" s="202" t="s">
        <v>133</v>
      </c>
      <c r="BK199" s="204">
        <f>SUM(BK200:BK201)</f>
        <v>0</v>
      </c>
    </row>
    <row r="200" spans="1:65" s="2" customFormat="1" ht="16.5" customHeight="1">
      <c r="A200" s="41"/>
      <c r="B200" s="42"/>
      <c r="C200" s="207" t="s">
        <v>299</v>
      </c>
      <c r="D200" s="207" t="s">
        <v>135</v>
      </c>
      <c r="E200" s="208" t="s">
        <v>300</v>
      </c>
      <c r="F200" s="209" t="s">
        <v>301</v>
      </c>
      <c r="G200" s="210" t="s">
        <v>302</v>
      </c>
      <c r="H200" s="211">
        <v>1</v>
      </c>
      <c r="I200" s="212"/>
      <c r="J200" s="213">
        <f>ROUND(I200*H200,2)</f>
        <v>0</v>
      </c>
      <c r="K200" s="209" t="s">
        <v>19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239</v>
      </c>
      <c r="AT200" s="218" t="s">
        <v>135</v>
      </c>
      <c r="AU200" s="218" t="s">
        <v>81</v>
      </c>
      <c r="AY200" s="20" t="s">
        <v>133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77</v>
      </c>
      <c r="BK200" s="219">
        <f>ROUND(I200*H200,2)</f>
        <v>0</v>
      </c>
      <c r="BL200" s="20" t="s">
        <v>239</v>
      </c>
      <c r="BM200" s="218" t="s">
        <v>303</v>
      </c>
    </row>
    <row r="201" spans="1:65" s="2" customFormat="1" ht="24.15" customHeight="1">
      <c r="A201" s="41"/>
      <c r="B201" s="42"/>
      <c r="C201" s="207" t="s">
        <v>304</v>
      </c>
      <c r="D201" s="207" t="s">
        <v>135</v>
      </c>
      <c r="E201" s="208" t="s">
        <v>305</v>
      </c>
      <c r="F201" s="209" t="s">
        <v>306</v>
      </c>
      <c r="G201" s="210" t="s">
        <v>302</v>
      </c>
      <c r="H201" s="211">
        <v>1</v>
      </c>
      <c r="I201" s="212"/>
      <c r="J201" s="213">
        <f>ROUND(I201*H201,2)</f>
        <v>0</v>
      </c>
      <c r="K201" s="209" t="s">
        <v>19</v>
      </c>
      <c r="L201" s="47"/>
      <c r="M201" s="214" t="s">
        <v>19</v>
      </c>
      <c r="N201" s="215" t="s">
        <v>43</v>
      </c>
      <c r="O201" s="87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239</v>
      </c>
      <c r="AT201" s="218" t="s">
        <v>135</v>
      </c>
      <c r="AU201" s="218" t="s">
        <v>81</v>
      </c>
      <c r="AY201" s="20" t="s">
        <v>133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77</v>
      </c>
      <c r="BK201" s="219">
        <f>ROUND(I201*H201,2)</f>
        <v>0</v>
      </c>
      <c r="BL201" s="20" t="s">
        <v>239</v>
      </c>
      <c r="BM201" s="218" t="s">
        <v>307</v>
      </c>
    </row>
    <row r="202" spans="1:63" s="12" customFormat="1" ht="22.8" customHeight="1">
      <c r="A202" s="12"/>
      <c r="B202" s="191"/>
      <c r="C202" s="192"/>
      <c r="D202" s="193" t="s">
        <v>71</v>
      </c>
      <c r="E202" s="205" t="s">
        <v>308</v>
      </c>
      <c r="F202" s="205" t="s">
        <v>309</v>
      </c>
      <c r="G202" s="192"/>
      <c r="H202" s="192"/>
      <c r="I202" s="195"/>
      <c r="J202" s="206">
        <f>BK202</f>
        <v>0</v>
      </c>
      <c r="K202" s="192"/>
      <c r="L202" s="197"/>
      <c r="M202" s="198"/>
      <c r="N202" s="199"/>
      <c r="O202" s="199"/>
      <c r="P202" s="200">
        <f>SUM(P203:P232)</f>
        <v>0</v>
      </c>
      <c r="Q202" s="199"/>
      <c r="R202" s="200">
        <f>SUM(R203:R232)</f>
        <v>0.04503</v>
      </c>
      <c r="S202" s="199"/>
      <c r="T202" s="201">
        <f>SUM(T203:T232)</f>
        <v>0.0412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2" t="s">
        <v>81</v>
      </c>
      <c r="AT202" s="203" t="s">
        <v>71</v>
      </c>
      <c r="AU202" s="203" t="s">
        <v>77</v>
      </c>
      <c r="AY202" s="202" t="s">
        <v>133</v>
      </c>
      <c r="BK202" s="204">
        <f>SUM(BK203:BK232)</f>
        <v>0</v>
      </c>
    </row>
    <row r="203" spans="1:65" s="2" customFormat="1" ht="16.5" customHeight="1">
      <c r="A203" s="41"/>
      <c r="B203" s="42"/>
      <c r="C203" s="207" t="s">
        <v>310</v>
      </c>
      <c r="D203" s="207" t="s">
        <v>135</v>
      </c>
      <c r="E203" s="208" t="s">
        <v>311</v>
      </c>
      <c r="F203" s="209" t="s">
        <v>312</v>
      </c>
      <c r="G203" s="210" t="s">
        <v>302</v>
      </c>
      <c r="H203" s="211">
        <v>1</v>
      </c>
      <c r="I203" s="212"/>
      <c r="J203" s="213">
        <f>ROUND(I203*H203,2)</f>
        <v>0</v>
      </c>
      <c r="K203" s="209" t="s">
        <v>139</v>
      </c>
      <c r="L203" s="47"/>
      <c r="M203" s="214" t="s">
        <v>19</v>
      </c>
      <c r="N203" s="215" t="s">
        <v>43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0.01933</v>
      </c>
      <c r="T203" s="217">
        <f>S203*H203</f>
        <v>0.01933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239</v>
      </c>
      <c r="AT203" s="218" t="s">
        <v>135</v>
      </c>
      <c r="AU203" s="218" t="s">
        <v>81</v>
      </c>
      <c r="AY203" s="20" t="s">
        <v>133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77</v>
      </c>
      <c r="BK203" s="219">
        <f>ROUND(I203*H203,2)</f>
        <v>0</v>
      </c>
      <c r="BL203" s="20" t="s">
        <v>239</v>
      </c>
      <c r="BM203" s="218" t="s">
        <v>313</v>
      </c>
    </row>
    <row r="204" spans="1:47" s="2" customFormat="1" ht="12">
      <c r="A204" s="41"/>
      <c r="B204" s="42"/>
      <c r="C204" s="43"/>
      <c r="D204" s="220" t="s">
        <v>141</v>
      </c>
      <c r="E204" s="43"/>
      <c r="F204" s="221" t="s">
        <v>314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141</v>
      </c>
      <c r="AU204" s="20" t="s">
        <v>81</v>
      </c>
    </row>
    <row r="205" spans="1:65" s="2" customFormat="1" ht="16.5" customHeight="1">
      <c r="A205" s="41"/>
      <c r="B205" s="42"/>
      <c r="C205" s="207" t="s">
        <v>315</v>
      </c>
      <c r="D205" s="207" t="s">
        <v>135</v>
      </c>
      <c r="E205" s="208" t="s">
        <v>316</v>
      </c>
      <c r="F205" s="209" t="s">
        <v>317</v>
      </c>
      <c r="G205" s="210" t="s">
        <v>302</v>
      </c>
      <c r="H205" s="211">
        <v>1</v>
      </c>
      <c r="I205" s="212"/>
      <c r="J205" s="213">
        <f>ROUND(I205*H205,2)</f>
        <v>0</v>
      </c>
      <c r="K205" s="209" t="s">
        <v>139</v>
      </c>
      <c r="L205" s="47"/>
      <c r="M205" s="214" t="s">
        <v>19</v>
      </c>
      <c r="N205" s="215" t="s">
        <v>43</v>
      </c>
      <c r="O205" s="87"/>
      <c r="P205" s="216">
        <f>O205*H205</f>
        <v>0</v>
      </c>
      <c r="Q205" s="216">
        <v>0</v>
      </c>
      <c r="R205" s="216">
        <f>Q205*H205</f>
        <v>0</v>
      </c>
      <c r="S205" s="216">
        <v>0.01946</v>
      </c>
      <c r="T205" s="217">
        <f>S205*H205</f>
        <v>0.01946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239</v>
      </c>
      <c r="AT205" s="218" t="s">
        <v>135</v>
      </c>
      <c r="AU205" s="218" t="s">
        <v>81</v>
      </c>
      <c r="AY205" s="20" t="s">
        <v>133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77</v>
      </c>
      <c r="BK205" s="219">
        <f>ROUND(I205*H205,2)</f>
        <v>0</v>
      </c>
      <c r="BL205" s="20" t="s">
        <v>239</v>
      </c>
      <c r="BM205" s="218" t="s">
        <v>318</v>
      </c>
    </row>
    <row r="206" spans="1:47" s="2" customFormat="1" ht="12">
      <c r="A206" s="41"/>
      <c r="B206" s="42"/>
      <c r="C206" s="43"/>
      <c r="D206" s="220" t="s">
        <v>141</v>
      </c>
      <c r="E206" s="43"/>
      <c r="F206" s="221" t="s">
        <v>319</v>
      </c>
      <c r="G206" s="43"/>
      <c r="H206" s="43"/>
      <c r="I206" s="222"/>
      <c r="J206" s="43"/>
      <c r="K206" s="43"/>
      <c r="L206" s="47"/>
      <c r="M206" s="223"/>
      <c r="N206" s="22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141</v>
      </c>
      <c r="AU206" s="20" t="s">
        <v>81</v>
      </c>
    </row>
    <row r="207" spans="1:65" s="2" customFormat="1" ht="16.5" customHeight="1">
      <c r="A207" s="41"/>
      <c r="B207" s="42"/>
      <c r="C207" s="207" t="s">
        <v>320</v>
      </c>
      <c r="D207" s="207" t="s">
        <v>135</v>
      </c>
      <c r="E207" s="208" t="s">
        <v>321</v>
      </c>
      <c r="F207" s="209" t="s">
        <v>322</v>
      </c>
      <c r="G207" s="210" t="s">
        <v>302</v>
      </c>
      <c r="H207" s="211">
        <v>1</v>
      </c>
      <c r="I207" s="212"/>
      <c r="J207" s="213">
        <f>ROUND(I207*H207,2)</f>
        <v>0</v>
      </c>
      <c r="K207" s="209" t="s">
        <v>139</v>
      </c>
      <c r="L207" s="47"/>
      <c r="M207" s="214" t="s">
        <v>19</v>
      </c>
      <c r="N207" s="215" t="s">
        <v>43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0.00156</v>
      </c>
      <c r="T207" s="217">
        <f>S207*H207</f>
        <v>0.00156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239</v>
      </c>
      <c r="AT207" s="218" t="s">
        <v>135</v>
      </c>
      <c r="AU207" s="218" t="s">
        <v>81</v>
      </c>
      <c r="AY207" s="20" t="s">
        <v>133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77</v>
      </c>
      <c r="BK207" s="219">
        <f>ROUND(I207*H207,2)</f>
        <v>0</v>
      </c>
      <c r="BL207" s="20" t="s">
        <v>239</v>
      </c>
      <c r="BM207" s="218" t="s">
        <v>323</v>
      </c>
    </row>
    <row r="208" spans="1:47" s="2" customFormat="1" ht="12">
      <c r="A208" s="41"/>
      <c r="B208" s="42"/>
      <c r="C208" s="43"/>
      <c r="D208" s="220" t="s">
        <v>141</v>
      </c>
      <c r="E208" s="43"/>
      <c r="F208" s="221" t="s">
        <v>324</v>
      </c>
      <c r="G208" s="43"/>
      <c r="H208" s="43"/>
      <c r="I208" s="222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141</v>
      </c>
      <c r="AU208" s="20" t="s">
        <v>81</v>
      </c>
    </row>
    <row r="209" spans="1:65" s="2" customFormat="1" ht="16.5" customHeight="1">
      <c r="A209" s="41"/>
      <c r="B209" s="42"/>
      <c r="C209" s="207" t="s">
        <v>325</v>
      </c>
      <c r="D209" s="207" t="s">
        <v>135</v>
      </c>
      <c r="E209" s="208" t="s">
        <v>326</v>
      </c>
      <c r="F209" s="209" t="s">
        <v>327</v>
      </c>
      <c r="G209" s="210" t="s">
        <v>203</v>
      </c>
      <c r="H209" s="211">
        <v>1</v>
      </c>
      <c r="I209" s="212"/>
      <c r="J209" s="213">
        <f>ROUND(I209*H209,2)</f>
        <v>0</v>
      </c>
      <c r="K209" s="209" t="s">
        <v>139</v>
      </c>
      <c r="L209" s="47"/>
      <c r="M209" s="214" t="s">
        <v>19</v>
      </c>
      <c r="N209" s="215" t="s">
        <v>43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0.00085</v>
      </c>
      <c r="T209" s="217">
        <f>S209*H209</f>
        <v>0.00085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239</v>
      </c>
      <c r="AT209" s="218" t="s">
        <v>135</v>
      </c>
      <c r="AU209" s="218" t="s">
        <v>81</v>
      </c>
      <c r="AY209" s="20" t="s">
        <v>133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77</v>
      </c>
      <c r="BK209" s="219">
        <f>ROUND(I209*H209,2)</f>
        <v>0</v>
      </c>
      <c r="BL209" s="20" t="s">
        <v>239</v>
      </c>
      <c r="BM209" s="218" t="s">
        <v>328</v>
      </c>
    </row>
    <row r="210" spans="1:47" s="2" customFormat="1" ht="12">
      <c r="A210" s="41"/>
      <c r="B210" s="42"/>
      <c r="C210" s="43"/>
      <c r="D210" s="220" t="s">
        <v>141</v>
      </c>
      <c r="E210" s="43"/>
      <c r="F210" s="221" t="s">
        <v>329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141</v>
      </c>
      <c r="AU210" s="20" t="s">
        <v>81</v>
      </c>
    </row>
    <row r="211" spans="1:65" s="2" customFormat="1" ht="16.5" customHeight="1">
      <c r="A211" s="41"/>
      <c r="B211" s="42"/>
      <c r="C211" s="207" t="s">
        <v>330</v>
      </c>
      <c r="D211" s="207" t="s">
        <v>135</v>
      </c>
      <c r="E211" s="208" t="s">
        <v>331</v>
      </c>
      <c r="F211" s="209" t="s">
        <v>332</v>
      </c>
      <c r="G211" s="210" t="s">
        <v>302</v>
      </c>
      <c r="H211" s="211">
        <v>1</v>
      </c>
      <c r="I211" s="212"/>
      <c r="J211" s="213">
        <f>ROUND(I211*H211,2)</f>
        <v>0</v>
      </c>
      <c r="K211" s="209" t="s">
        <v>19</v>
      </c>
      <c r="L211" s="47"/>
      <c r="M211" s="214" t="s">
        <v>19</v>
      </c>
      <c r="N211" s="215" t="s">
        <v>43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239</v>
      </c>
      <c r="AT211" s="218" t="s">
        <v>135</v>
      </c>
      <c r="AU211" s="218" t="s">
        <v>81</v>
      </c>
      <c r="AY211" s="20" t="s">
        <v>133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77</v>
      </c>
      <c r="BK211" s="219">
        <f>ROUND(I211*H211,2)</f>
        <v>0</v>
      </c>
      <c r="BL211" s="20" t="s">
        <v>239</v>
      </c>
      <c r="BM211" s="218" t="s">
        <v>333</v>
      </c>
    </row>
    <row r="212" spans="1:65" s="2" customFormat="1" ht="16.5" customHeight="1">
      <c r="A212" s="41"/>
      <c r="B212" s="42"/>
      <c r="C212" s="207" t="s">
        <v>334</v>
      </c>
      <c r="D212" s="207" t="s">
        <v>135</v>
      </c>
      <c r="E212" s="208" t="s">
        <v>335</v>
      </c>
      <c r="F212" s="209" t="s">
        <v>336</v>
      </c>
      <c r="G212" s="210" t="s">
        <v>302</v>
      </c>
      <c r="H212" s="211">
        <v>1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43</v>
      </c>
      <c r="O212" s="87"/>
      <c r="P212" s="216">
        <f>O212*H212</f>
        <v>0</v>
      </c>
      <c r="Q212" s="216">
        <v>0.02822</v>
      </c>
      <c r="R212" s="216">
        <f>Q212*H212</f>
        <v>0.02822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239</v>
      </c>
      <c r="AT212" s="218" t="s">
        <v>135</v>
      </c>
      <c r="AU212" s="218" t="s">
        <v>81</v>
      </c>
      <c r="AY212" s="20" t="s">
        <v>133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77</v>
      </c>
      <c r="BK212" s="219">
        <f>ROUND(I212*H212,2)</f>
        <v>0</v>
      </c>
      <c r="BL212" s="20" t="s">
        <v>239</v>
      </c>
      <c r="BM212" s="218" t="s">
        <v>337</v>
      </c>
    </row>
    <row r="213" spans="1:65" s="2" customFormat="1" ht="24.15" customHeight="1">
      <c r="A213" s="41"/>
      <c r="B213" s="42"/>
      <c r="C213" s="207" t="s">
        <v>338</v>
      </c>
      <c r="D213" s="207" t="s">
        <v>135</v>
      </c>
      <c r="E213" s="208" t="s">
        <v>339</v>
      </c>
      <c r="F213" s="209" t="s">
        <v>340</v>
      </c>
      <c r="G213" s="210" t="s">
        <v>302</v>
      </c>
      <c r="H213" s="211">
        <v>1</v>
      </c>
      <c r="I213" s="212"/>
      <c r="J213" s="213">
        <f>ROUND(I213*H213,2)</f>
        <v>0</v>
      </c>
      <c r="K213" s="209" t="s">
        <v>139</v>
      </c>
      <c r="L213" s="47"/>
      <c r="M213" s="214" t="s">
        <v>19</v>
      </c>
      <c r="N213" s="215" t="s">
        <v>43</v>
      </c>
      <c r="O213" s="87"/>
      <c r="P213" s="216">
        <f>O213*H213</f>
        <v>0</v>
      </c>
      <c r="Q213" s="216">
        <v>0.01197</v>
      </c>
      <c r="R213" s="216">
        <f>Q213*H213</f>
        <v>0.01197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239</v>
      </c>
      <c r="AT213" s="218" t="s">
        <v>135</v>
      </c>
      <c r="AU213" s="218" t="s">
        <v>81</v>
      </c>
      <c r="AY213" s="20" t="s">
        <v>133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77</v>
      </c>
      <c r="BK213" s="219">
        <f>ROUND(I213*H213,2)</f>
        <v>0</v>
      </c>
      <c r="BL213" s="20" t="s">
        <v>239</v>
      </c>
      <c r="BM213" s="218" t="s">
        <v>341</v>
      </c>
    </row>
    <row r="214" spans="1:47" s="2" customFormat="1" ht="12">
      <c r="A214" s="41"/>
      <c r="B214" s="42"/>
      <c r="C214" s="43"/>
      <c r="D214" s="220" t="s">
        <v>141</v>
      </c>
      <c r="E214" s="43"/>
      <c r="F214" s="221" t="s">
        <v>342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141</v>
      </c>
      <c r="AU214" s="20" t="s">
        <v>81</v>
      </c>
    </row>
    <row r="215" spans="1:65" s="2" customFormat="1" ht="16.5" customHeight="1">
      <c r="A215" s="41"/>
      <c r="B215" s="42"/>
      <c r="C215" s="207" t="s">
        <v>343</v>
      </c>
      <c r="D215" s="207" t="s">
        <v>135</v>
      </c>
      <c r="E215" s="208" t="s">
        <v>344</v>
      </c>
      <c r="F215" s="209" t="s">
        <v>345</v>
      </c>
      <c r="G215" s="210" t="s">
        <v>302</v>
      </c>
      <c r="H215" s="211">
        <v>1</v>
      </c>
      <c r="I215" s="212"/>
      <c r="J215" s="213">
        <f>ROUND(I215*H215,2)</f>
        <v>0</v>
      </c>
      <c r="K215" s="209" t="s">
        <v>139</v>
      </c>
      <c r="L215" s="47"/>
      <c r="M215" s="214" t="s">
        <v>19</v>
      </c>
      <c r="N215" s="215" t="s">
        <v>43</v>
      </c>
      <c r="O215" s="87"/>
      <c r="P215" s="216">
        <f>O215*H215</f>
        <v>0</v>
      </c>
      <c r="Q215" s="216">
        <v>0.0018</v>
      </c>
      <c r="R215" s="216">
        <f>Q215*H215</f>
        <v>0.0018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239</v>
      </c>
      <c r="AT215" s="218" t="s">
        <v>135</v>
      </c>
      <c r="AU215" s="218" t="s">
        <v>81</v>
      </c>
      <c r="AY215" s="20" t="s">
        <v>133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77</v>
      </c>
      <c r="BK215" s="219">
        <f>ROUND(I215*H215,2)</f>
        <v>0</v>
      </c>
      <c r="BL215" s="20" t="s">
        <v>239</v>
      </c>
      <c r="BM215" s="218" t="s">
        <v>346</v>
      </c>
    </row>
    <row r="216" spans="1:47" s="2" customFormat="1" ht="12">
      <c r="A216" s="41"/>
      <c r="B216" s="42"/>
      <c r="C216" s="43"/>
      <c r="D216" s="220" t="s">
        <v>141</v>
      </c>
      <c r="E216" s="43"/>
      <c r="F216" s="221" t="s">
        <v>347</v>
      </c>
      <c r="G216" s="43"/>
      <c r="H216" s="43"/>
      <c r="I216" s="222"/>
      <c r="J216" s="43"/>
      <c r="K216" s="43"/>
      <c r="L216" s="47"/>
      <c r="M216" s="223"/>
      <c r="N216" s="22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141</v>
      </c>
      <c r="AU216" s="20" t="s">
        <v>81</v>
      </c>
    </row>
    <row r="217" spans="1:65" s="2" customFormat="1" ht="16.5" customHeight="1">
      <c r="A217" s="41"/>
      <c r="B217" s="42"/>
      <c r="C217" s="207" t="s">
        <v>348</v>
      </c>
      <c r="D217" s="207" t="s">
        <v>135</v>
      </c>
      <c r="E217" s="208" t="s">
        <v>349</v>
      </c>
      <c r="F217" s="209" t="s">
        <v>350</v>
      </c>
      <c r="G217" s="210" t="s">
        <v>203</v>
      </c>
      <c r="H217" s="211">
        <v>1</v>
      </c>
      <c r="I217" s="212"/>
      <c r="J217" s="213">
        <f>ROUND(I217*H217,2)</f>
        <v>0</v>
      </c>
      <c r="K217" s="209" t="s">
        <v>139</v>
      </c>
      <c r="L217" s="47"/>
      <c r="M217" s="214" t="s">
        <v>19</v>
      </c>
      <c r="N217" s="215" t="s">
        <v>43</v>
      </c>
      <c r="O217" s="87"/>
      <c r="P217" s="216">
        <f>O217*H217</f>
        <v>0</v>
      </c>
      <c r="Q217" s="216">
        <v>0.00024</v>
      </c>
      <c r="R217" s="216">
        <f>Q217*H217</f>
        <v>0.00024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239</v>
      </c>
      <c r="AT217" s="218" t="s">
        <v>135</v>
      </c>
      <c r="AU217" s="218" t="s">
        <v>81</v>
      </c>
      <c r="AY217" s="20" t="s">
        <v>133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0" t="s">
        <v>77</v>
      </c>
      <c r="BK217" s="219">
        <f>ROUND(I217*H217,2)</f>
        <v>0</v>
      </c>
      <c r="BL217" s="20" t="s">
        <v>239</v>
      </c>
      <c r="BM217" s="218" t="s">
        <v>351</v>
      </c>
    </row>
    <row r="218" spans="1:47" s="2" customFormat="1" ht="12">
      <c r="A218" s="41"/>
      <c r="B218" s="42"/>
      <c r="C218" s="43"/>
      <c r="D218" s="220" t="s">
        <v>141</v>
      </c>
      <c r="E218" s="43"/>
      <c r="F218" s="221" t="s">
        <v>352</v>
      </c>
      <c r="G218" s="43"/>
      <c r="H218" s="43"/>
      <c r="I218" s="222"/>
      <c r="J218" s="43"/>
      <c r="K218" s="43"/>
      <c r="L218" s="47"/>
      <c r="M218" s="223"/>
      <c r="N218" s="22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141</v>
      </c>
      <c r="AU218" s="20" t="s">
        <v>81</v>
      </c>
    </row>
    <row r="219" spans="1:65" s="2" customFormat="1" ht="16.5" customHeight="1">
      <c r="A219" s="41"/>
      <c r="B219" s="42"/>
      <c r="C219" s="207" t="s">
        <v>353</v>
      </c>
      <c r="D219" s="207" t="s">
        <v>135</v>
      </c>
      <c r="E219" s="208" t="s">
        <v>354</v>
      </c>
      <c r="F219" s="209" t="s">
        <v>355</v>
      </c>
      <c r="G219" s="210" t="s">
        <v>203</v>
      </c>
      <c r="H219" s="211">
        <v>1</v>
      </c>
      <c r="I219" s="212"/>
      <c r="J219" s="213">
        <f>ROUND(I219*H219,2)</f>
        <v>0</v>
      </c>
      <c r="K219" s="209" t="s">
        <v>139</v>
      </c>
      <c r="L219" s="47"/>
      <c r="M219" s="214" t="s">
        <v>19</v>
      </c>
      <c r="N219" s="215" t="s">
        <v>43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239</v>
      </c>
      <c r="AT219" s="218" t="s">
        <v>135</v>
      </c>
      <c r="AU219" s="218" t="s">
        <v>81</v>
      </c>
      <c r="AY219" s="20" t="s">
        <v>133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77</v>
      </c>
      <c r="BK219" s="219">
        <f>ROUND(I219*H219,2)</f>
        <v>0</v>
      </c>
      <c r="BL219" s="20" t="s">
        <v>239</v>
      </c>
      <c r="BM219" s="218" t="s">
        <v>356</v>
      </c>
    </row>
    <row r="220" spans="1:47" s="2" customFormat="1" ht="12">
      <c r="A220" s="41"/>
      <c r="B220" s="42"/>
      <c r="C220" s="43"/>
      <c r="D220" s="220" t="s">
        <v>141</v>
      </c>
      <c r="E220" s="43"/>
      <c r="F220" s="221" t="s">
        <v>357</v>
      </c>
      <c r="G220" s="43"/>
      <c r="H220" s="43"/>
      <c r="I220" s="222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141</v>
      </c>
      <c r="AU220" s="20" t="s">
        <v>81</v>
      </c>
    </row>
    <row r="221" spans="1:65" s="2" customFormat="1" ht="16.5" customHeight="1">
      <c r="A221" s="41"/>
      <c r="B221" s="42"/>
      <c r="C221" s="258" t="s">
        <v>358</v>
      </c>
      <c r="D221" s="258" t="s">
        <v>208</v>
      </c>
      <c r="E221" s="259" t="s">
        <v>359</v>
      </c>
      <c r="F221" s="260" t="s">
        <v>360</v>
      </c>
      <c r="G221" s="261" t="s">
        <v>203</v>
      </c>
      <c r="H221" s="262">
        <v>1</v>
      </c>
      <c r="I221" s="263"/>
      <c r="J221" s="264">
        <f>ROUND(I221*H221,2)</f>
        <v>0</v>
      </c>
      <c r="K221" s="260" t="s">
        <v>139</v>
      </c>
      <c r="L221" s="265"/>
      <c r="M221" s="266" t="s">
        <v>19</v>
      </c>
      <c r="N221" s="267" t="s">
        <v>43</v>
      </c>
      <c r="O221" s="87"/>
      <c r="P221" s="216">
        <f>O221*H221</f>
        <v>0</v>
      </c>
      <c r="Q221" s="216">
        <v>0.0005</v>
      </c>
      <c r="R221" s="216">
        <f>Q221*H221</f>
        <v>0.0005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330</v>
      </c>
      <c r="AT221" s="218" t="s">
        <v>208</v>
      </c>
      <c r="AU221" s="218" t="s">
        <v>81</v>
      </c>
      <c r="AY221" s="20" t="s">
        <v>133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77</v>
      </c>
      <c r="BK221" s="219">
        <f>ROUND(I221*H221,2)</f>
        <v>0</v>
      </c>
      <c r="BL221" s="20" t="s">
        <v>239</v>
      </c>
      <c r="BM221" s="218" t="s">
        <v>361</v>
      </c>
    </row>
    <row r="222" spans="1:65" s="2" customFormat="1" ht="16.5" customHeight="1">
      <c r="A222" s="41"/>
      <c r="B222" s="42"/>
      <c r="C222" s="207" t="s">
        <v>362</v>
      </c>
      <c r="D222" s="207" t="s">
        <v>135</v>
      </c>
      <c r="E222" s="208" t="s">
        <v>363</v>
      </c>
      <c r="F222" s="209" t="s">
        <v>364</v>
      </c>
      <c r="G222" s="210" t="s">
        <v>203</v>
      </c>
      <c r="H222" s="211">
        <v>1</v>
      </c>
      <c r="I222" s="212"/>
      <c r="J222" s="213">
        <f>ROUND(I222*H222,2)</f>
        <v>0</v>
      </c>
      <c r="K222" s="209" t="s">
        <v>139</v>
      </c>
      <c r="L222" s="47"/>
      <c r="M222" s="214" t="s">
        <v>19</v>
      </c>
      <c r="N222" s="215" t="s">
        <v>43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239</v>
      </c>
      <c r="AT222" s="218" t="s">
        <v>135</v>
      </c>
      <c r="AU222" s="218" t="s">
        <v>81</v>
      </c>
      <c r="AY222" s="20" t="s">
        <v>133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77</v>
      </c>
      <c r="BK222" s="219">
        <f>ROUND(I222*H222,2)</f>
        <v>0</v>
      </c>
      <c r="BL222" s="20" t="s">
        <v>239</v>
      </c>
      <c r="BM222" s="218" t="s">
        <v>365</v>
      </c>
    </row>
    <row r="223" spans="1:47" s="2" customFormat="1" ht="12">
      <c r="A223" s="41"/>
      <c r="B223" s="42"/>
      <c r="C223" s="43"/>
      <c r="D223" s="220" t="s">
        <v>141</v>
      </c>
      <c r="E223" s="43"/>
      <c r="F223" s="221" t="s">
        <v>366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141</v>
      </c>
      <c r="AU223" s="20" t="s">
        <v>81</v>
      </c>
    </row>
    <row r="224" spans="1:65" s="2" customFormat="1" ht="16.5" customHeight="1">
      <c r="A224" s="41"/>
      <c r="B224" s="42"/>
      <c r="C224" s="258" t="s">
        <v>367</v>
      </c>
      <c r="D224" s="258" t="s">
        <v>208</v>
      </c>
      <c r="E224" s="259" t="s">
        <v>368</v>
      </c>
      <c r="F224" s="260" t="s">
        <v>369</v>
      </c>
      <c r="G224" s="261" t="s">
        <v>203</v>
      </c>
      <c r="H224" s="262">
        <v>1</v>
      </c>
      <c r="I224" s="263"/>
      <c r="J224" s="264">
        <f>ROUND(I224*H224,2)</f>
        <v>0</v>
      </c>
      <c r="K224" s="260" t="s">
        <v>139</v>
      </c>
      <c r="L224" s="265"/>
      <c r="M224" s="266" t="s">
        <v>19</v>
      </c>
      <c r="N224" s="267" t="s">
        <v>43</v>
      </c>
      <c r="O224" s="87"/>
      <c r="P224" s="216">
        <f>O224*H224</f>
        <v>0</v>
      </c>
      <c r="Q224" s="216">
        <v>0.0005</v>
      </c>
      <c r="R224" s="216">
        <f>Q224*H224</f>
        <v>0.0005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330</v>
      </c>
      <c r="AT224" s="218" t="s">
        <v>208</v>
      </c>
      <c r="AU224" s="218" t="s">
        <v>81</v>
      </c>
      <c r="AY224" s="20" t="s">
        <v>133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77</v>
      </c>
      <c r="BK224" s="219">
        <f>ROUND(I224*H224,2)</f>
        <v>0</v>
      </c>
      <c r="BL224" s="20" t="s">
        <v>239</v>
      </c>
      <c r="BM224" s="218" t="s">
        <v>370</v>
      </c>
    </row>
    <row r="225" spans="1:65" s="2" customFormat="1" ht="16.5" customHeight="1">
      <c r="A225" s="41"/>
      <c r="B225" s="42"/>
      <c r="C225" s="207" t="s">
        <v>371</v>
      </c>
      <c r="D225" s="207" t="s">
        <v>135</v>
      </c>
      <c r="E225" s="208" t="s">
        <v>372</v>
      </c>
      <c r="F225" s="209" t="s">
        <v>373</v>
      </c>
      <c r="G225" s="210" t="s">
        <v>203</v>
      </c>
      <c r="H225" s="211">
        <v>1</v>
      </c>
      <c r="I225" s="212"/>
      <c r="J225" s="213">
        <f>ROUND(I225*H225,2)</f>
        <v>0</v>
      </c>
      <c r="K225" s="209" t="s">
        <v>139</v>
      </c>
      <c r="L225" s="47"/>
      <c r="M225" s="214" t="s">
        <v>19</v>
      </c>
      <c r="N225" s="215" t="s">
        <v>43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239</v>
      </c>
      <c r="AT225" s="218" t="s">
        <v>135</v>
      </c>
      <c r="AU225" s="218" t="s">
        <v>81</v>
      </c>
      <c r="AY225" s="20" t="s">
        <v>133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77</v>
      </c>
      <c r="BK225" s="219">
        <f>ROUND(I225*H225,2)</f>
        <v>0</v>
      </c>
      <c r="BL225" s="20" t="s">
        <v>239</v>
      </c>
      <c r="BM225" s="218" t="s">
        <v>374</v>
      </c>
    </row>
    <row r="226" spans="1:47" s="2" customFormat="1" ht="12">
      <c r="A226" s="41"/>
      <c r="B226" s="42"/>
      <c r="C226" s="43"/>
      <c r="D226" s="220" t="s">
        <v>141</v>
      </c>
      <c r="E226" s="43"/>
      <c r="F226" s="221" t="s">
        <v>375</v>
      </c>
      <c r="G226" s="43"/>
      <c r="H226" s="43"/>
      <c r="I226" s="222"/>
      <c r="J226" s="43"/>
      <c r="K226" s="43"/>
      <c r="L226" s="47"/>
      <c r="M226" s="223"/>
      <c r="N226" s="22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141</v>
      </c>
      <c r="AU226" s="20" t="s">
        <v>81</v>
      </c>
    </row>
    <row r="227" spans="1:65" s="2" customFormat="1" ht="16.5" customHeight="1">
      <c r="A227" s="41"/>
      <c r="B227" s="42"/>
      <c r="C227" s="258" t="s">
        <v>376</v>
      </c>
      <c r="D227" s="258" t="s">
        <v>208</v>
      </c>
      <c r="E227" s="259" t="s">
        <v>377</v>
      </c>
      <c r="F227" s="260" t="s">
        <v>378</v>
      </c>
      <c r="G227" s="261" t="s">
        <v>203</v>
      </c>
      <c r="H227" s="262">
        <v>1</v>
      </c>
      <c r="I227" s="263"/>
      <c r="J227" s="264">
        <f>ROUND(I227*H227,2)</f>
        <v>0</v>
      </c>
      <c r="K227" s="260" t="s">
        <v>139</v>
      </c>
      <c r="L227" s="265"/>
      <c r="M227" s="266" t="s">
        <v>19</v>
      </c>
      <c r="N227" s="267" t="s">
        <v>43</v>
      </c>
      <c r="O227" s="87"/>
      <c r="P227" s="216">
        <f>O227*H227</f>
        <v>0</v>
      </c>
      <c r="Q227" s="216">
        <v>0.0005</v>
      </c>
      <c r="R227" s="216">
        <f>Q227*H227</f>
        <v>0.0005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330</v>
      </c>
      <c r="AT227" s="218" t="s">
        <v>208</v>
      </c>
      <c r="AU227" s="218" t="s">
        <v>81</v>
      </c>
      <c r="AY227" s="20" t="s">
        <v>133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20" t="s">
        <v>77</v>
      </c>
      <c r="BK227" s="219">
        <f>ROUND(I227*H227,2)</f>
        <v>0</v>
      </c>
      <c r="BL227" s="20" t="s">
        <v>239</v>
      </c>
      <c r="BM227" s="218" t="s">
        <v>379</v>
      </c>
    </row>
    <row r="228" spans="1:65" s="2" customFormat="1" ht="16.5" customHeight="1">
      <c r="A228" s="41"/>
      <c r="B228" s="42"/>
      <c r="C228" s="207" t="s">
        <v>380</v>
      </c>
      <c r="D228" s="207" t="s">
        <v>135</v>
      </c>
      <c r="E228" s="208" t="s">
        <v>381</v>
      </c>
      <c r="F228" s="209" t="s">
        <v>382</v>
      </c>
      <c r="G228" s="210" t="s">
        <v>203</v>
      </c>
      <c r="H228" s="211">
        <v>1</v>
      </c>
      <c r="I228" s="212"/>
      <c r="J228" s="213">
        <f>ROUND(I228*H228,2)</f>
        <v>0</v>
      </c>
      <c r="K228" s="209" t="s">
        <v>139</v>
      </c>
      <c r="L228" s="47"/>
      <c r="M228" s="214" t="s">
        <v>19</v>
      </c>
      <c r="N228" s="215" t="s">
        <v>43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239</v>
      </c>
      <c r="AT228" s="218" t="s">
        <v>135</v>
      </c>
      <c r="AU228" s="218" t="s">
        <v>81</v>
      </c>
      <c r="AY228" s="20" t="s">
        <v>133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77</v>
      </c>
      <c r="BK228" s="219">
        <f>ROUND(I228*H228,2)</f>
        <v>0</v>
      </c>
      <c r="BL228" s="20" t="s">
        <v>239</v>
      </c>
      <c r="BM228" s="218" t="s">
        <v>383</v>
      </c>
    </row>
    <row r="229" spans="1:47" s="2" customFormat="1" ht="12">
      <c r="A229" s="41"/>
      <c r="B229" s="42"/>
      <c r="C229" s="43"/>
      <c r="D229" s="220" t="s">
        <v>141</v>
      </c>
      <c r="E229" s="43"/>
      <c r="F229" s="221" t="s">
        <v>384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141</v>
      </c>
      <c r="AU229" s="20" t="s">
        <v>81</v>
      </c>
    </row>
    <row r="230" spans="1:65" s="2" customFormat="1" ht="16.5" customHeight="1">
      <c r="A230" s="41"/>
      <c r="B230" s="42"/>
      <c r="C230" s="258" t="s">
        <v>385</v>
      </c>
      <c r="D230" s="258" t="s">
        <v>208</v>
      </c>
      <c r="E230" s="259" t="s">
        <v>386</v>
      </c>
      <c r="F230" s="260" t="s">
        <v>387</v>
      </c>
      <c r="G230" s="261" t="s">
        <v>203</v>
      </c>
      <c r="H230" s="262">
        <v>1</v>
      </c>
      <c r="I230" s="263"/>
      <c r="J230" s="264">
        <f>ROUND(I230*H230,2)</f>
        <v>0</v>
      </c>
      <c r="K230" s="260" t="s">
        <v>139</v>
      </c>
      <c r="L230" s="265"/>
      <c r="M230" s="266" t="s">
        <v>19</v>
      </c>
      <c r="N230" s="267" t="s">
        <v>43</v>
      </c>
      <c r="O230" s="87"/>
      <c r="P230" s="216">
        <f>O230*H230</f>
        <v>0</v>
      </c>
      <c r="Q230" s="216">
        <v>0.0013</v>
      </c>
      <c r="R230" s="216">
        <f>Q230*H230</f>
        <v>0.0013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330</v>
      </c>
      <c r="AT230" s="218" t="s">
        <v>208</v>
      </c>
      <c r="AU230" s="218" t="s">
        <v>81</v>
      </c>
      <c r="AY230" s="20" t="s">
        <v>133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77</v>
      </c>
      <c r="BK230" s="219">
        <f>ROUND(I230*H230,2)</f>
        <v>0</v>
      </c>
      <c r="BL230" s="20" t="s">
        <v>239</v>
      </c>
      <c r="BM230" s="218" t="s">
        <v>388</v>
      </c>
    </row>
    <row r="231" spans="1:65" s="2" customFormat="1" ht="24.15" customHeight="1">
      <c r="A231" s="41"/>
      <c r="B231" s="42"/>
      <c r="C231" s="207" t="s">
        <v>389</v>
      </c>
      <c r="D231" s="207" t="s">
        <v>135</v>
      </c>
      <c r="E231" s="208" t="s">
        <v>390</v>
      </c>
      <c r="F231" s="209" t="s">
        <v>391</v>
      </c>
      <c r="G231" s="210" t="s">
        <v>392</v>
      </c>
      <c r="H231" s="268"/>
      <c r="I231" s="212"/>
      <c r="J231" s="213">
        <f>ROUND(I231*H231,2)</f>
        <v>0</v>
      </c>
      <c r="K231" s="209" t="s">
        <v>139</v>
      </c>
      <c r="L231" s="47"/>
      <c r="M231" s="214" t="s">
        <v>19</v>
      </c>
      <c r="N231" s="215" t="s">
        <v>43</v>
      </c>
      <c r="O231" s="87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18" t="s">
        <v>239</v>
      </c>
      <c r="AT231" s="218" t="s">
        <v>135</v>
      </c>
      <c r="AU231" s="218" t="s">
        <v>81</v>
      </c>
      <c r="AY231" s="20" t="s">
        <v>133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20" t="s">
        <v>77</v>
      </c>
      <c r="BK231" s="219">
        <f>ROUND(I231*H231,2)</f>
        <v>0</v>
      </c>
      <c r="BL231" s="20" t="s">
        <v>239</v>
      </c>
      <c r="BM231" s="218" t="s">
        <v>393</v>
      </c>
    </row>
    <row r="232" spans="1:47" s="2" customFormat="1" ht="12">
      <c r="A232" s="41"/>
      <c r="B232" s="42"/>
      <c r="C232" s="43"/>
      <c r="D232" s="220" t="s">
        <v>141</v>
      </c>
      <c r="E232" s="43"/>
      <c r="F232" s="221" t="s">
        <v>394</v>
      </c>
      <c r="G232" s="43"/>
      <c r="H232" s="43"/>
      <c r="I232" s="222"/>
      <c r="J232" s="43"/>
      <c r="K232" s="43"/>
      <c r="L232" s="47"/>
      <c r="M232" s="223"/>
      <c r="N232" s="22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141</v>
      </c>
      <c r="AU232" s="20" t="s">
        <v>81</v>
      </c>
    </row>
    <row r="233" spans="1:63" s="12" customFormat="1" ht="22.8" customHeight="1">
      <c r="A233" s="12"/>
      <c r="B233" s="191"/>
      <c r="C233" s="192"/>
      <c r="D233" s="193" t="s">
        <v>71</v>
      </c>
      <c r="E233" s="205" t="s">
        <v>395</v>
      </c>
      <c r="F233" s="205" t="s">
        <v>396</v>
      </c>
      <c r="G233" s="192"/>
      <c r="H233" s="192"/>
      <c r="I233" s="195"/>
      <c r="J233" s="206">
        <f>BK233</f>
        <v>0</v>
      </c>
      <c r="K233" s="192"/>
      <c r="L233" s="197"/>
      <c r="M233" s="198"/>
      <c r="N233" s="199"/>
      <c r="O233" s="199"/>
      <c r="P233" s="200">
        <f>P234</f>
        <v>0</v>
      </c>
      <c r="Q233" s="199"/>
      <c r="R233" s="200">
        <f>R234</f>
        <v>0</v>
      </c>
      <c r="S233" s="199"/>
      <c r="T233" s="201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2" t="s">
        <v>81</v>
      </c>
      <c r="AT233" s="203" t="s">
        <v>71</v>
      </c>
      <c r="AU233" s="203" t="s">
        <v>77</v>
      </c>
      <c r="AY233" s="202" t="s">
        <v>133</v>
      </c>
      <c r="BK233" s="204">
        <f>BK234</f>
        <v>0</v>
      </c>
    </row>
    <row r="234" spans="1:65" s="2" customFormat="1" ht="37.8" customHeight="1">
      <c r="A234" s="41"/>
      <c r="B234" s="42"/>
      <c r="C234" s="207" t="s">
        <v>397</v>
      </c>
      <c r="D234" s="207" t="s">
        <v>135</v>
      </c>
      <c r="E234" s="208" t="s">
        <v>398</v>
      </c>
      <c r="F234" s="209" t="s">
        <v>399</v>
      </c>
      <c r="G234" s="210" t="s">
        <v>302</v>
      </c>
      <c r="H234" s="211">
        <v>1</v>
      </c>
      <c r="I234" s="212"/>
      <c r="J234" s="213">
        <f>ROUND(I234*H234,2)</f>
        <v>0</v>
      </c>
      <c r="K234" s="209" t="s">
        <v>19</v>
      </c>
      <c r="L234" s="47"/>
      <c r="M234" s="214" t="s">
        <v>19</v>
      </c>
      <c r="N234" s="215" t="s">
        <v>43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239</v>
      </c>
      <c r="AT234" s="218" t="s">
        <v>135</v>
      </c>
      <c r="AU234" s="218" t="s">
        <v>81</v>
      </c>
      <c r="AY234" s="20" t="s">
        <v>133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77</v>
      </c>
      <c r="BK234" s="219">
        <f>ROUND(I234*H234,2)</f>
        <v>0</v>
      </c>
      <c r="BL234" s="20" t="s">
        <v>239</v>
      </c>
      <c r="BM234" s="218" t="s">
        <v>400</v>
      </c>
    </row>
    <row r="235" spans="1:63" s="12" customFormat="1" ht="22.8" customHeight="1">
      <c r="A235" s="12"/>
      <c r="B235" s="191"/>
      <c r="C235" s="192"/>
      <c r="D235" s="193" t="s">
        <v>71</v>
      </c>
      <c r="E235" s="205" t="s">
        <v>401</v>
      </c>
      <c r="F235" s="205" t="s">
        <v>402</v>
      </c>
      <c r="G235" s="192"/>
      <c r="H235" s="192"/>
      <c r="I235" s="195"/>
      <c r="J235" s="206">
        <f>BK235</f>
        <v>0</v>
      </c>
      <c r="K235" s="192"/>
      <c r="L235" s="197"/>
      <c r="M235" s="198"/>
      <c r="N235" s="199"/>
      <c r="O235" s="199"/>
      <c r="P235" s="200">
        <f>SUM(P236:P237)</f>
        <v>0</v>
      </c>
      <c r="Q235" s="199"/>
      <c r="R235" s="200">
        <f>SUM(R236:R237)</f>
        <v>0</v>
      </c>
      <c r="S235" s="199"/>
      <c r="T235" s="201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2" t="s">
        <v>81</v>
      </c>
      <c r="AT235" s="203" t="s">
        <v>71</v>
      </c>
      <c r="AU235" s="203" t="s">
        <v>77</v>
      </c>
      <c r="AY235" s="202" t="s">
        <v>133</v>
      </c>
      <c r="BK235" s="204">
        <f>SUM(BK236:BK237)</f>
        <v>0</v>
      </c>
    </row>
    <row r="236" spans="1:65" s="2" customFormat="1" ht="16.5" customHeight="1">
      <c r="A236" s="41"/>
      <c r="B236" s="42"/>
      <c r="C236" s="207" t="s">
        <v>403</v>
      </c>
      <c r="D236" s="207" t="s">
        <v>135</v>
      </c>
      <c r="E236" s="208" t="s">
        <v>404</v>
      </c>
      <c r="F236" s="209" t="s">
        <v>405</v>
      </c>
      <c r="G236" s="210" t="s">
        <v>302</v>
      </c>
      <c r="H236" s="211">
        <v>1</v>
      </c>
      <c r="I236" s="212"/>
      <c r="J236" s="213">
        <f>ROUND(I236*H236,2)</f>
        <v>0</v>
      </c>
      <c r="K236" s="209" t="s">
        <v>19</v>
      </c>
      <c r="L236" s="47"/>
      <c r="M236" s="214" t="s">
        <v>19</v>
      </c>
      <c r="N236" s="215" t="s">
        <v>43</v>
      </c>
      <c r="O236" s="87"/>
      <c r="P236" s="216">
        <f>O236*H236</f>
        <v>0</v>
      </c>
      <c r="Q236" s="216">
        <v>0</v>
      </c>
      <c r="R236" s="216">
        <f>Q236*H236</f>
        <v>0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239</v>
      </c>
      <c r="AT236" s="218" t="s">
        <v>135</v>
      </c>
      <c r="AU236" s="218" t="s">
        <v>81</v>
      </c>
      <c r="AY236" s="20" t="s">
        <v>133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77</v>
      </c>
      <c r="BK236" s="219">
        <f>ROUND(I236*H236,2)</f>
        <v>0</v>
      </c>
      <c r="BL236" s="20" t="s">
        <v>239</v>
      </c>
      <c r="BM236" s="218" t="s">
        <v>406</v>
      </c>
    </row>
    <row r="237" spans="1:65" s="2" customFormat="1" ht="24.15" customHeight="1">
      <c r="A237" s="41"/>
      <c r="B237" s="42"/>
      <c r="C237" s="207" t="s">
        <v>407</v>
      </c>
      <c r="D237" s="207" t="s">
        <v>135</v>
      </c>
      <c r="E237" s="208" t="s">
        <v>408</v>
      </c>
      <c r="F237" s="209" t="s">
        <v>409</v>
      </c>
      <c r="G237" s="210" t="s">
        <v>302</v>
      </c>
      <c r="H237" s="211">
        <v>1</v>
      </c>
      <c r="I237" s="212"/>
      <c r="J237" s="213">
        <f>ROUND(I237*H237,2)</f>
        <v>0</v>
      </c>
      <c r="K237" s="209" t="s">
        <v>19</v>
      </c>
      <c r="L237" s="47"/>
      <c r="M237" s="214" t="s">
        <v>19</v>
      </c>
      <c r="N237" s="215" t="s">
        <v>43</v>
      </c>
      <c r="O237" s="87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239</v>
      </c>
      <c r="AT237" s="218" t="s">
        <v>135</v>
      </c>
      <c r="AU237" s="218" t="s">
        <v>81</v>
      </c>
      <c r="AY237" s="20" t="s">
        <v>133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77</v>
      </c>
      <c r="BK237" s="219">
        <f>ROUND(I237*H237,2)</f>
        <v>0</v>
      </c>
      <c r="BL237" s="20" t="s">
        <v>239</v>
      </c>
      <c r="BM237" s="218" t="s">
        <v>410</v>
      </c>
    </row>
    <row r="238" spans="1:63" s="12" customFormat="1" ht="22.8" customHeight="1">
      <c r="A238" s="12"/>
      <c r="B238" s="191"/>
      <c r="C238" s="192"/>
      <c r="D238" s="193" t="s">
        <v>71</v>
      </c>
      <c r="E238" s="205" t="s">
        <v>411</v>
      </c>
      <c r="F238" s="205" t="s">
        <v>412</v>
      </c>
      <c r="G238" s="192"/>
      <c r="H238" s="192"/>
      <c r="I238" s="195"/>
      <c r="J238" s="206">
        <f>BK238</f>
        <v>0</v>
      </c>
      <c r="K238" s="192"/>
      <c r="L238" s="197"/>
      <c r="M238" s="198"/>
      <c r="N238" s="199"/>
      <c r="O238" s="199"/>
      <c r="P238" s="200">
        <f>SUM(P239:P244)</f>
        <v>0</v>
      </c>
      <c r="Q238" s="199"/>
      <c r="R238" s="200">
        <f>SUM(R239:R244)</f>
        <v>0.034395880000000004</v>
      </c>
      <c r="S238" s="199"/>
      <c r="T238" s="201">
        <f>SUM(T239:T244)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2" t="s">
        <v>81</v>
      </c>
      <c r="AT238" s="203" t="s">
        <v>71</v>
      </c>
      <c r="AU238" s="203" t="s">
        <v>77</v>
      </c>
      <c r="AY238" s="202" t="s">
        <v>133</v>
      </c>
      <c r="BK238" s="204">
        <f>SUM(BK239:BK244)</f>
        <v>0</v>
      </c>
    </row>
    <row r="239" spans="1:65" s="2" customFormat="1" ht="24.15" customHeight="1">
      <c r="A239" s="41"/>
      <c r="B239" s="42"/>
      <c r="C239" s="207" t="s">
        <v>413</v>
      </c>
      <c r="D239" s="207" t="s">
        <v>135</v>
      </c>
      <c r="E239" s="208" t="s">
        <v>414</v>
      </c>
      <c r="F239" s="209" t="s">
        <v>415</v>
      </c>
      <c r="G239" s="210" t="s">
        <v>138</v>
      </c>
      <c r="H239" s="211">
        <v>2.732</v>
      </c>
      <c r="I239" s="212"/>
      <c r="J239" s="213">
        <f>ROUND(I239*H239,2)</f>
        <v>0</v>
      </c>
      <c r="K239" s="209" t="s">
        <v>139</v>
      </c>
      <c r="L239" s="47"/>
      <c r="M239" s="214" t="s">
        <v>19</v>
      </c>
      <c r="N239" s="215" t="s">
        <v>43</v>
      </c>
      <c r="O239" s="87"/>
      <c r="P239" s="216">
        <f>O239*H239</f>
        <v>0</v>
      </c>
      <c r="Q239" s="216">
        <v>0.01259</v>
      </c>
      <c r="R239" s="216">
        <f>Q239*H239</f>
        <v>0.034395880000000004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239</v>
      </c>
      <c r="AT239" s="218" t="s">
        <v>135</v>
      </c>
      <c r="AU239" s="218" t="s">
        <v>81</v>
      </c>
      <c r="AY239" s="20" t="s">
        <v>133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77</v>
      </c>
      <c r="BK239" s="219">
        <f>ROUND(I239*H239,2)</f>
        <v>0</v>
      </c>
      <c r="BL239" s="20" t="s">
        <v>239</v>
      </c>
      <c r="BM239" s="218" t="s">
        <v>416</v>
      </c>
    </row>
    <row r="240" spans="1:47" s="2" customFormat="1" ht="12">
      <c r="A240" s="41"/>
      <c r="B240" s="42"/>
      <c r="C240" s="43"/>
      <c r="D240" s="220" t="s">
        <v>141</v>
      </c>
      <c r="E240" s="43"/>
      <c r="F240" s="221" t="s">
        <v>417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141</v>
      </c>
      <c r="AU240" s="20" t="s">
        <v>81</v>
      </c>
    </row>
    <row r="241" spans="1:51" s="13" customFormat="1" ht="12">
      <c r="A241" s="13"/>
      <c r="B241" s="225"/>
      <c r="C241" s="226"/>
      <c r="D241" s="227" t="s">
        <v>143</v>
      </c>
      <c r="E241" s="228" t="s">
        <v>19</v>
      </c>
      <c r="F241" s="229" t="s">
        <v>418</v>
      </c>
      <c r="G241" s="226"/>
      <c r="H241" s="228" t="s">
        <v>19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143</v>
      </c>
      <c r="AU241" s="235" t="s">
        <v>81</v>
      </c>
      <c r="AV241" s="13" t="s">
        <v>77</v>
      </c>
      <c r="AW241" s="13" t="s">
        <v>33</v>
      </c>
      <c r="AX241" s="13" t="s">
        <v>72</v>
      </c>
      <c r="AY241" s="235" t="s">
        <v>133</v>
      </c>
    </row>
    <row r="242" spans="1:51" s="14" customFormat="1" ht="12">
      <c r="A242" s="14"/>
      <c r="B242" s="236"/>
      <c r="C242" s="237"/>
      <c r="D242" s="227" t="s">
        <v>143</v>
      </c>
      <c r="E242" s="238" t="s">
        <v>19</v>
      </c>
      <c r="F242" s="239" t="s">
        <v>238</v>
      </c>
      <c r="G242" s="237"/>
      <c r="H242" s="240">
        <v>2.732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143</v>
      </c>
      <c r="AU242" s="246" t="s">
        <v>81</v>
      </c>
      <c r="AV242" s="14" t="s">
        <v>81</v>
      </c>
      <c r="AW242" s="14" t="s">
        <v>33</v>
      </c>
      <c r="AX242" s="14" t="s">
        <v>77</v>
      </c>
      <c r="AY242" s="246" t="s">
        <v>133</v>
      </c>
    </row>
    <row r="243" spans="1:65" s="2" customFormat="1" ht="37.8" customHeight="1">
      <c r="A243" s="41"/>
      <c r="B243" s="42"/>
      <c r="C243" s="207" t="s">
        <v>419</v>
      </c>
      <c r="D243" s="207" t="s">
        <v>135</v>
      </c>
      <c r="E243" s="208" t="s">
        <v>420</v>
      </c>
      <c r="F243" s="209" t="s">
        <v>421</v>
      </c>
      <c r="G243" s="210" t="s">
        <v>392</v>
      </c>
      <c r="H243" s="268"/>
      <c r="I243" s="212"/>
      <c r="J243" s="213">
        <f>ROUND(I243*H243,2)</f>
        <v>0</v>
      </c>
      <c r="K243" s="209" t="s">
        <v>139</v>
      </c>
      <c r="L243" s="47"/>
      <c r="M243" s="214" t="s">
        <v>19</v>
      </c>
      <c r="N243" s="215" t="s">
        <v>43</v>
      </c>
      <c r="O243" s="87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239</v>
      </c>
      <c r="AT243" s="218" t="s">
        <v>135</v>
      </c>
      <c r="AU243" s="218" t="s">
        <v>81</v>
      </c>
      <c r="AY243" s="20" t="s">
        <v>133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77</v>
      </c>
      <c r="BK243" s="219">
        <f>ROUND(I243*H243,2)</f>
        <v>0</v>
      </c>
      <c r="BL243" s="20" t="s">
        <v>239</v>
      </c>
      <c r="BM243" s="218" t="s">
        <v>422</v>
      </c>
    </row>
    <row r="244" spans="1:47" s="2" customFormat="1" ht="12">
      <c r="A244" s="41"/>
      <c r="B244" s="42"/>
      <c r="C244" s="43"/>
      <c r="D244" s="220" t="s">
        <v>141</v>
      </c>
      <c r="E244" s="43"/>
      <c r="F244" s="221" t="s">
        <v>423</v>
      </c>
      <c r="G244" s="43"/>
      <c r="H244" s="43"/>
      <c r="I244" s="222"/>
      <c r="J244" s="43"/>
      <c r="K244" s="43"/>
      <c r="L244" s="47"/>
      <c r="M244" s="223"/>
      <c r="N244" s="22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141</v>
      </c>
      <c r="AU244" s="20" t="s">
        <v>81</v>
      </c>
    </row>
    <row r="245" spans="1:63" s="12" customFormat="1" ht="22.8" customHeight="1">
      <c r="A245" s="12"/>
      <c r="B245" s="191"/>
      <c r="C245" s="192"/>
      <c r="D245" s="193" t="s">
        <v>71</v>
      </c>
      <c r="E245" s="205" t="s">
        <v>424</v>
      </c>
      <c r="F245" s="205" t="s">
        <v>425</v>
      </c>
      <c r="G245" s="192"/>
      <c r="H245" s="192"/>
      <c r="I245" s="195"/>
      <c r="J245" s="206">
        <f>BK245</f>
        <v>0</v>
      </c>
      <c r="K245" s="192"/>
      <c r="L245" s="197"/>
      <c r="M245" s="198"/>
      <c r="N245" s="199"/>
      <c r="O245" s="199"/>
      <c r="P245" s="200">
        <f>SUM(P246:P257)</f>
        <v>0</v>
      </c>
      <c r="Q245" s="199"/>
      <c r="R245" s="200">
        <f>SUM(R246:R257)</f>
        <v>0.0152</v>
      </c>
      <c r="S245" s="199"/>
      <c r="T245" s="201">
        <f>SUM(T246:T257)</f>
        <v>0.024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2" t="s">
        <v>81</v>
      </c>
      <c r="AT245" s="203" t="s">
        <v>71</v>
      </c>
      <c r="AU245" s="203" t="s">
        <v>77</v>
      </c>
      <c r="AY245" s="202" t="s">
        <v>133</v>
      </c>
      <c r="BK245" s="204">
        <f>SUM(BK246:BK257)</f>
        <v>0</v>
      </c>
    </row>
    <row r="246" spans="1:65" s="2" customFormat="1" ht="16.5" customHeight="1">
      <c r="A246" s="41"/>
      <c r="B246" s="42"/>
      <c r="C246" s="207" t="s">
        <v>426</v>
      </c>
      <c r="D246" s="207" t="s">
        <v>135</v>
      </c>
      <c r="E246" s="208" t="s">
        <v>427</v>
      </c>
      <c r="F246" s="209" t="s">
        <v>428</v>
      </c>
      <c r="G246" s="210" t="s">
        <v>203</v>
      </c>
      <c r="H246" s="211">
        <v>1</v>
      </c>
      <c r="I246" s="212"/>
      <c r="J246" s="213">
        <f>ROUND(I246*H246,2)</f>
        <v>0</v>
      </c>
      <c r="K246" s="209" t="s">
        <v>139</v>
      </c>
      <c r="L246" s="47"/>
      <c r="M246" s="214" t="s">
        <v>19</v>
      </c>
      <c r="N246" s="215" t="s">
        <v>43</v>
      </c>
      <c r="O246" s="87"/>
      <c r="P246" s="216">
        <f>O246*H246</f>
        <v>0</v>
      </c>
      <c r="Q246" s="216">
        <v>0</v>
      </c>
      <c r="R246" s="216">
        <f>Q246*H246</f>
        <v>0</v>
      </c>
      <c r="S246" s="216">
        <v>0.024</v>
      </c>
      <c r="T246" s="217">
        <f>S246*H246</f>
        <v>0.024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239</v>
      </c>
      <c r="AT246" s="218" t="s">
        <v>135</v>
      </c>
      <c r="AU246" s="218" t="s">
        <v>81</v>
      </c>
      <c r="AY246" s="20" t="s">
        <v>133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20" t="s">
        <v>77</v>
      </c>
      <c r="BK246" s="219">
        <f>ROUND(I246*H246,2)</f>
        <v>0</v>
      </c>
      <c r="BL246" s="20" t="s">
        <v>239</v>
      </c>
      <c r="BM246" s="218" t="s">
        <v>429</v>
      </c>
    </row>
    <row r="247" spans="1:47" s="2" customFormat="1" ht="12">
      <c r="A247" s="41"/>
      <c r="B247" s="42"/>
      <c r="C247" s="43"/>
      <c r="D247" s="220" t="s">
        <v>141</v>
      </c>
      <c r="E247" s="43"/>
      <c r="F247" s="221" t="s">
        <v>430</v>
      </c>
      <c r="G247" s="43"/>
      <c r="H247" s="43"/>
      <c r="I247" s="222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141</v>
      </c>
      <c r="AU247" s="20" t="s">
        <v>81</v>
      </c>
    </row>
    <row r="248" spans="1:51" s="13" customFormat="1" ht="12">
      <c r="A248" s="13"/>
      <c r="B248" s="225"/>
      <c r="C248" s="226"/>
      <c r="D248" s="227" t="s">
        <v>143</v>
      </c>
      <c r="E248" s="228" t="s">
        <v>19</v>
      </c>
      <c r="F248" s="229" t="s">
        <v>431</v>
      </c>
      <c r="G248" s="226"/>
      <c r="H248" s="228" t="s">
        <v>19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143</v>
      </c>
      <c r="AU248" s="235" t="s">
        <v>81</v>
      </c>
      <c r="AV248" s="13" t="s">
        <v>77</v>
      </c>
      <c r="AW248" s="13" t="s">
        <v>33</v>
      </c>
      <c r="AX248" s="13" t="s">
        <v>72</v>
      </c>
      <c r="AY248" s="235" t="s">
        <v>133</v>
      </c>
    </row>
    <row r="249" spans="1:51" s="14" customFormat="1" ht="12">
      <c r="A249" s="14"/>
      <c r="B249" s="236"/>
      <c r="C249" s="237"/>
      <c r="D249" s="227" t="s">
        <v>143</v>
      </c>
      <c r="E249" s="238" t="s">
        <v>19</v>
      </c>
      <c r="F249" s="239" t="s">
        <v>77</v>
      </c>
      <c r="G249" s="237"/>
      <c r="H249" s="240">
        <v>1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143</v>
      </c>
      <c r="AU249" s="246" t="s">
        <v>81</v>
      </c>
      <c r="AV249" s="14" t="s">
        <v>81</v>
      </c>
      <c r="AW249" s="14" t="s">
        <v>33</v>
      </c>
      <c r="AX249" s="14" t="s">
        <v>77</v>
      </c>
      <c r="AY249" s="246" t="s">
        <v>133</v>
      </c>
    </row>
    <row r="250" spans="1:65" s="2" customFormat="1" ht="24.15" customHeight="1">
      <c r="A250" s="41"/>
      <c r="B250" s="42"/>
      <c r="C250" s="207" t="s">
        <v>432</v>
      </c>
      <c r="D250" s="207" t="s">
        <v>135</v>
      </c>
      <c r="E250" s="208" t="s">
        <v>433</v>
      </c>
      <c r="F250" s="209" t="s">
        <v>434</v>
      </c>
      <c r="G250" s="210" t="s">
        <v>203</v>
      </c>
      <c r="H250" s="211">
        <v>1</v>
      </c>
      <c r="I250" s="212"/>
      <c r="J250" s="213">
        <f>ROUND(I250*H250,2)</f>
        <v>0</v>
      </c>
      <c r="K250" s="209" t="s">
        <v>139</v>
      </c>
      <c r="L250" s="47"/>
      <c r="M250" s="214" t="s">
        <v>19</v>
      </c>
      <c r="N250" s="215" t="s">
        <v>43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239</v>
      </c>
      <c r="AT250" s="218" t="s">
        <v>135</v>
      </c>
      <c r="AU250" s="218" t="s">
        <v>81</v>
      </c>
      <c r="AY250" s="20" t="s">
        <v>133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77</v>
      </c>
      <c r="BK250" s="219">
        <f>ROUND(I250*H250,2)</f>
        <v>0</v>
      </c>
      <c r="BL250" s="20" t="s">
        <v>239</v>
      </c>
      <c r="BM250" s="218" t="s">
        <v>435</v>
      </c>
    </row>
    <row r="251" spans="1:47" s="2" customFormat="1" ht="12">
      <c r="A251" s="41"/>
      <c r="B251" s="42"/>
      <c r="C251" s="43"/>
      <c r="D251" s="220" t="s">
        <v>141</v>
      </c>
      <c r="E251" s="43"/>
      <c r="F251" s="221" t="s">
        <v>436</v>
      </c>
      <c r="G251" s="43"/>
      <c r="H251" s="43"/>
      <c r="I251" s="222"/>
      <c r="J251" s="43"/>
      <c r="K251" s="43"/>
      <c r="L251" s="47"/>
      <c r="M251" s="223"/>
      <c r="N251" s="22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141</v>
      </c>
      <c r="AU251" s="20" t="s">
        <v>81</v>
      </c>
    </row>
    <row r="252" spans="1:65" s="2" customFormat="1" ht="16.5" customHeight="1">
      <c r="A252" s="41"/>
      <c r="B252" s="42"/>
      <c r="C252" s="258" t="s">
        <v>437</v>
      </c>
      <c r="D252" s="258" t="s">
        <v>208</v>
      </c>
      <c r="E252" s="259" t="s">
        <v>438</v>
      </c>
      <c r="F252" s="260" t="s">
        <v>439</v>
      </c>
      <c r="G252" s="261" t="s">
        <v>203</v>
      </c>
      <c r="H252" s="262">
        <v>1</v>
      </c>
      <c r="I252" s="263"/>
      <c r="J252" s="264">
        <f>ROUND(I252*H252,2)</f>
        <v>0</v>
      </c>
      <c r="K252" s="260" t="s">
        <v>139</v>
      </c>
      <c r="L252" s="265"/>
      <c r="M252" s="266" t="s">
        <v>19</v>
      </c>
      <c r="N252" s="267" t="s">
        <v>43</v>
      </c>
      <c r="O252" s="87"/>
      <c r="P252" s="216">
        <f>O252*H252</f>
        <v>0</v>
      </c>
      <c r="Q252" s="216">
        <v>0.013</v>
      </c>
      <c r="R252" s="216">
        <f>Q252*H252</f>
        <v>0.013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330</v>
      </c>
      <c r="AT252" s="218" t="s">
        <v>208</v>
      </c>
      <c r="AU252" s="218" t="s">
        <v>81</v>
      </c>
      <c r="AY252" s="20" t="s">
        <v>133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77</v>
      </c>
      <c r="BK252" s="219">
        <f>ROUND(I252*H252,2)</f>
        <v>0</v>
      </c>
      <c r="BL252" s="20" t="s">
        <v>239</v>
      </c>
      <c r="BM252" s="218" t="s">
        <v>440</v>
      </c>
    </row>
    <row r="253" spans="1:65" s="2" customFormat="1" ht="16.5" customHeight="1">
      <c r="A253" s="41"/>
      <c r="B253" s="42"/>
      <c r="C253" s="207" t="s">
        <v>441</v>
      </c>
      <c r="D253" s="207" t="s">
        <v>135</v>
      </c>
      <c r="E253" s="208" t="s">
        <v>442</v>
      </c>
      <c r="F253" s="209" t="s">
        <v>443</v>
      </c>
      <c r="G253" s="210" t="s">
        <v>203</v>
      </c>
      <c r="H253" s="211">
        <v>1</v>
      </c>
      <c r="I253" s="212"/>
      <c r="J253" s="213">
        <f>ROUND(I253*H253,2)</f>
        <v>0</v>
      </c>
      <c r="K253" s="209" t="s">
        <v>139</v>
      </c>
      <c r="L253" s="47"/>
      <c r="M253" s="214" t="s">
        <v>19</v>
      </c>
      <c r="N253" s="215" t="s">
        <v>43</v>
      </c>
      <c r="O253" s="87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239</v>
      </c>
      <c r="AT253" s="218" t="s">
        <v>135</v>
      </c>
      <c r="AU253" s="218" t="s">
        <v>81</v>
      </c>
      <c r="AY253" s="20" t="s">
        <v>133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0" t="s">
        <v>77</v>
      </c>
      <c r="BK253" s="219">
        <f>ROUND(I253*H253,2)</f>
        <v>0</v>
      </c>
      <c r="BL253" s="20" t="s">
        <v>239</v>
      </c>
      <c r="BM253" s="218" t="s">
        <v>444</v>
      </c>
    </row>
    <row r="254" spans="1:47" s="2" customFormat="1" ht="12">
      <c r="A254" s="41"/>
      <c r="B254" s="42"/>
      <c r="C254" s="43"/>
      <c r="D254" s="220" t="s">
        <v>141</v>
      </c>
      <c r="E254" s="43"/>
      <c r="F254" s="221" t="s">
        <v>445</v>
      </c>
      <c r="G254" s="43"/>
      <c r="H254" s="43"/>
      <c r="I254" s="222"/>
      <c r="J254" s="43"/>
      <c r="K254" s="43"/>
      <c r="L254" s="47"/>
      <c r="M254" s="223"/>
      <c r="N254" s="22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141</v>
      </c>
      <c r="AU254" s="20" t="s">
        <v>81</v>
      </c>
    </row>
    <row r="255" spans="1:65" s="2" customFormat="1" ht="16.5" customHeight="1">
      <c r="A255" s="41"/>
      <c r="B255" s="42"/>
      <c r="C255" s="258" t="s">
        <v>446</v>
      </c>
      <c r="D255" s="258" t="s">
        <v>208</v>
      </c>
      <c r="E255" s="259" t="s">
        <v>447</v>
      </c>
      <c r="F255" s="260" t="s">
        <v>448</v>
      </c>
      <c r="G255" s="261" t="s">
        <v>203</v>
      </c>
      <c r="H255" s="262">
        <v>1</v>
      </c>
      <c r="I255" s="263"/>
      <c r="J255" s="264">
        <f>ROUND(I255*H255,2)</f>
        <v>0</v>
      </c>
      <c r="K255" s="260" t="s">
        <v>139</v>
      </c>
      <c r="L255" s="265"/>
      <c r="M255" s="266" t="s">
        <v>19</v>
      </c>
      <c r="N255" s="267" t="s">
        <v>43</v>
      </c>
      <c r="O255" s="87"/>
      <c r="P255" s="216">
        <f>O255*H255</f>
        <v>0</v>
      </c>
      <c r="Q255" s="216">
        <v>0.0022</v>
      </c>
      <c r="R255" s="216">
        <f>Q255*H255</f>
        <v>0.0022</v>
      </c>
      <c r="S255" s="216">
        <v>0</v>
      </c>
      <c r="T255" s="21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330</v>
      </c>
      <c r="AT255" s="218" t="s">
        <v>208</v>
      </c>
      <c r="AU255" s="218" t="s">
        <v>81</v>
      </c>
      <c r="AY255" s="20" t="s">
        <v>133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20" t="s">
        <v>77</v>
      </c>
      <c r="BK255" s="219">
        <f>ROUND(I255*H255,2)</f>
        <v>0</v>
      </c>
      <c r="BL255" s="20" t="s">
        <v>239</v>
      </c>
      <c r="BM255" s="218" t="s">
        <v>449</v>
      </c>
    </row>
    <row r="256" spans="1:65" s="2" customFormat="1" ht="24.15" customHeight="1">
      <c r="A256" s="41"/>
      <c r="B256" s="42"/>
      <c r="C256" s="207" t="s">
        <v>450</v>
      </c>
      <c r="D256" s="207" t="s">
        <v>135</v>
      </c>
      <c r="E256" s="208" t="s">
        <v>451</v>
      </c>
      <c r="F256" s="209" t="s">
        <v>452</v>
      </c>
      <c r="G256" s="210" t="s">
        <v>392</v>
      </c>
      <c r="H256" s="268"/>
      <c r="I256" s="212"/>
      <c r="J256" s="213">
        <f>ROUND(I256*H256,2)</f>
        <v>0</v>
      </c>
      <c r="K256" s="209" t="s">
        <v>139</v>
      </c>
      <c r="L256" s="47"/>
      <c r="M256" s="214" t="s">
        <v>19</v>
      </c>
      <c r="N256" s="215" t="s">
        <v>43</v>
      </c>
      <c r="O256" s="87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239</v>
      </c>
      <c r="AT256" s="218" t="s">
        <v>135</v>
      </c>
      <c r="AU256" s="218" t="s">
        <v>81</v>
      </c>
      <c r="AY256" s="20" t="s">
        <v>133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77</v>
      </c>
      <c r="BK256" s="219">
        <f>ROUND(I256*H256,2)</f>
        <v>0</v>
      </c>
      <c r="BL256" s="20" t="s">
        <v>239</v>
      </c>
      <c r="BM256" s="218" t="s">
        <v>453</v>
      </c>
    </row>
    <row r="257" spans="1:47" s="2" customFormat="1" ht="12">
      <c r="A257" s="41"/>
      <c r="B257" s="42"/>
      <c r="C257" s="43"/>
      <c r="D257" s="220" t="s">
        <v>141</v>
      </c>
      <c r="E257" s="43"/>
      <c r="F257" s="221" t="s">
        <v>454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141</v>
      </c>
      <c r="AU257" s="20" t="s">
        <v>81</v>
      </c>
    </row>
    <row r="258" spans="1:63" s="12" customFormat="1" ht="22.8" customHeight="1">
      <c r="A258" s="12"/>
      <c r="B258" s="191"/>
      <c r="C258" s="192"/>
      <c r="D258" s="193" t="s">
        <v>71</v>
      </c>
      <c r="E258" s="205" t="s">
        <v>455</v>
      </c>
      <c r="F258" s="205" t="s">
        <v>456</v>
      </c>
      <c r="G258" s="192"/>
      <c r="H258" s="192"/>
      <c r="I258" s="195"/>
      <c r="J258" s="206">
        <f>BK258</f>
        <v>0</v>
      </c>
      <c r="K258" s="192"/>
      <c r="L258" s="197"/>
      <c r="M258" s="198"/>
      <c r="N258" s="199"/>
      <c r="O258" s="199"/>
      <c r="P258" s="200">
        <f>SUM(P259:P282)</f>
        <v>0</v>
      </c>
      <c r="Q258" s="199"/>
      <c r="R258" s="200">
        <f>SUM(R259:R282)</f>
        <v>0.12859746</v>
      </c>
      <c r="S258" s="199"/>
      <c r="T258" s="201">
        <f>SUM(T259:T282)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2" t="s">
        <v>81</v>
      </c>
      <c r="AT258" s="203" t="s">
        <v>71</v>
      </c>
      <c r="AU258" s="203" t="s">
        <v>77</v>
      </c>
      <c r="AY258" s="202" t="s">
        <v>133</v>
      </c>
      <c r="BK258" s="204">
        <f>SUM(BK259:BK282)</f>
        <v>0</v>
      </c>
    </row>
    <row r="259" spans="1:65" s="2" customFormat="1" ht="16.5" customHeight="1">
      <c r="A259" s="41"/>
      <c r="B259" s="42"/>
      <c r="C259" s="207" t="s">
        <v>457</v>
      </c>
      <c r="D259" s="207" t="s">
        <v>135</v>
      </c>
      <c r="E259" s="208" t="s">
        <v>458</v>
      </c>
      <c r="F259" s="209" t="s">
        <v>459</v>
      </c>
      <c r="G259" s="210" t="s">
        <v>138</v>
      </c>
      <c r="H259" s="211">
        <v>5.674</v>
      </c>
      <c r="I259" s="212"/>
      <c r="J259" s="213">
        <f>ROUND(I259*H259,2)</f>
        <v>0</v>
      </c>
      <c r="K259" s="209" t="s">
        <v>139</v>
      </c>
      <c r="L259" s="47"/>
      <c r="M259" s="214" t="s">
        <v>19</v>
      </c>
      <c r="N259" s="215" t="s">
        <v>43</v>
      </c>
      <c r="O259" s="87"/>
      <c r="P259" s="216">
        <f>O259*H259</f>
        <v>0</v>
      </c>
      <c r="Q259" s="216">
        <v>0.0003</v>
      </c>
      <c r="R259" s="216">
        <f>Q259*H259</f>
        <v>0.0017022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239</v>
      </c>
      <c r="AT259" s="218" t="s">
        <v>135</v>
      </c>
      <c r="AU259" s="218" t="s">
        <v>81</v>
      </c>
      <c r="AY259" s="20" t="s">
        <v>133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77</v>
      </c>
      <c r="BK259" s="219">
        <f>ROUND(I259*H259,2)</f>
        <v>0</v>
      </c>
      <c r="BL259" s="20" t="s">
        <v>239</v>
      </c>
      <c r="BM259" s="218" t="s">
        <v>460</v>
      </c>
    </row>
    <row r="260" spans="1:47" s="2" customFormat="1" ht="12">
      <c r="A260" s="41"/>
      <c r="B260" s="42"/>
      <c r="C260" s="43"/>
      <c r="D260" s="220" t="s">
        <v>141</v>
      </c>
      <c r="E260" s="43"/>
      <c r="F260" s="221" t="s">
        <v>461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141</v>
      </c>
      <c r="AU260" s="20" t="s">
        <v>81</v>
      </c>
    </row>
    <row r="261" spans="1:51" s="13" customFormat="1" ht="12">
      <c r="A261" s="13"/>
      <c r="B261" s="225"/>
      <c r="C261" s="226"/>
      <c r="D261" s="227" t="s">
        <v>143</v>
      </c>
      <c r="E261" s="228" t="s">
        <v>19</v>
      </c>
      <c r="F261" s="229" t="s">
        <v>462</v>
      </c>
      <c r="G261" s="226"/>
      <c r="H261" s="228" t="s">
        <v>19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143</v>
      </c>
      <c r="AU261" s="235" t="s">
        <v>81</v>
      </c>
      <c r="AV261" s="13" t="s">
        <v>77</v>
      </c>
      <c r="AW261" s="13" t="s">
        <v>33</v>
      </c>
      <c r="AX261" s="13" t="s">
        <v>72</v>
      </c>
      <c r="AY261" s="235" t="s">
        <v>133</v>
      </c>
    </row>
    <row r="262" spans="1:51" s="14" customFormat="1" ht="12">
      <c r="A262" s="14"/>
      <c r="B262" s="236"/>
      <c r="C262" s="237"/>
      <c r="D262" s="227" t="s">
        <v>143</v>
      </c>
      <c r="E262" s="238" t="s">
        <v>19</v>
      </c>
      <c r="F262" s="239" t="s">
        <v>238</v>
      </c>
      <c r="G262" s="237"/>
      <c r="H262" s="240">
        <v>2.732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143</v>
      </c>
      <c r="AU262" s="246" t="s">
        <v>81</v>
      </c>
      <c r="AV262" s="14" t="s">
        <v>81</v>
      </c>
      <c r="AW262" s="14" t="s">
        <v>33</v>
      </c>
      <c r="AX262" s="14" t="s">
        <v>72</v>
      </c>
      <c r="AY262" s="246" t="s">
        <v>133</v>
      </c>
    </row>
    <row r="263" spans="1:51" s="14" customFormat="1" ht="12">
      <c r="A263" s="14"/>
      <c r="B263" s="236"/>
      <c r="C263" s="237"/>
      <c r="D263" s="227" t="s">
        <v>143</v>
      </c>
      <c r="E263" s="238" t="s">
        <v>19</v>
      </c>
      <c r="F263" s="239" t="s">
        <v>232</v>
      </c>
      <c r="G263" s="237"/>
      <c r="H263" s="240">
        <v>0.105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143</v>
      </c>
      <c r="AU263" s="246" t="s">
        <v>81</v>
      </c>
      <c r="AV263" s="14" t="s">
        <v>81</v>
      </c>
      <c r="AW263" s="14" t="s">
        <v>33</v>
      </c>
      <c r="AX263" s="14" t="s">
        <v>72</v>
      </c>
      <c r="AY263" s="246" t="s">
        <v>133</v>
      </c>
    </row>
    <row r="264" spans="1:51" s="16" customFormat="1" ht="12">
      <c r="A264" s="16"/>
      <c r="B264" s="269"/>
      <c r="C264" s="270"/>
      <c r="D264" s="227" t="s">
        <v>143</v>
      </c>
      <c r="E264" s="271" t="s">
        <v>19</v>
      </c>
      <c r="F264" s="272" t="s">
        <v>463</v>
      </c>
      <c r="G264" s="270"/>
      <c r="H264" s="273">
        <v>2.837</v>
      </c>
      <c r="I264" s="274"/>
      <c r="J264" s="270"/>
      <c r="K264" s="270"/>
      <c r="L264" s="275"/>
      <c r="M264" s="276"/>
      <c r="N264" s="277"/>
      <c r="O264" s="277"/>
      <c r="P264" s="277"/>
      <c r="Q264" s="277"/>
      <c r="R264" s="277"/>
      <c r="S264" s="277"/>
      <c r="T264" s="278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9" t="s">
        <v>143</v>
      </c>
      <c r="AU264" s="279" t="s">
        <v>81</v>
      </c>
      <c r="AV264" s="16" t="s">
        <v>84</v>
      </c>
      <c r="AW264" s="16" t="s">
        <v>33</v>
      </c>
      <c r="AX264" s="16" t="s">
        <v>72</v>
      </c>
      <c r="AY264" s="279" t="s">
        <v>133</v>
      </c>
    </row>
    <row r="265" spans="1:51" s="13" customFormat="1" ht="12">
      <c r="A265" s="13"/>
      <c r="B265" s="225"/>
      <c r="C265" s="226"/>
      <c r="D265" s="227" t="s">
        <v>143</v>
      </c>
      <c r="E265" s="228" t="s">
        <v>19</v>
      </c>
      <c r="F265" s="229" t="s">
        <v>464</v>
      </c>
      <c r="G265" s="226"/>
      <c r="H265" s="228" t="s">
        <v>19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143</v>
      </c>
      <c r="AU265" s="235" t="s">
        <v>81</v>
      </c>
      <c r="AV265" s="13" t="s">
        <v>77</v>
      </c>
      <c r="AW265" s="13" t="s">
        <v>33</v>
      </c>
      <c r="AX265" s="13" t="s">
        <v>72</v>
      </c>
      <c r="AY265" s="235" t="s">
        <v>133</v>
      </c>
    </row>
    <row r="266" spans="1:51" s="14" customFormat="1" ht="12">
      <c r="A266" s="14"/>
      <c r="B266" s="236"/>
      <c r="C266" s="237"/>
      <c r="D266" s="227" t="s">
        <v>143</v>
      </c>
      <c r="E266" s="238" t="s">
        <v>19</v>
      </c>
      <c r="F266" s="239" t="s">
        <v>465</v>
      </c>
      <c r="G266" s="237"/>
      <c r="H266" s="240">
        <v>2.837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6" t="s">
        <v>143</v>
      </c>
      <c r="AU266" s="246" t="s">
        <v>81</v>
      </c>
      <c r="AV266" s="14" t="s">
        <v>81</v>
      </c>
      <c r="AW266" s="14" t="s">
        <v>33</v>
      </c>
      <c r="AX266" s="14" t="s">
        <v>72</v>
      </c>
      <c r="AY266" s="246" t="s">
        <v>133</v>
      </c>
    </row>
    <row r="267" spans="1:51" s="15" customFormat="1" ht="12">
      <c r="A267" s="15"/>
      <c r="B267" s="247"/>
      <c r="C267" s="248"/>
      <c r="D267" s="227" t="s">
        <v>143</v>
      </c>
      <c r="E267" s="249" t="s">
        <v>19</v>
      </c>
      <c r="F267" s="250" t="s">
        <v>168</v>
      </c>
      <c r="G267" s="248"/>
      <c r="H267" s="251">
        <v>5.674</v>
      </c>
      <c r="I267" s="252"/>
      <c r="J267" s="248"/>
      <c r="K267" s="248"/>
      <c r="L267" s="253"/>
      <c r="M267" s="254"/>
      <c r="N267" s="255"/>
      <c r="O267" s="255"/>
      <c r="P267" s="255"/>
      <c r="Q267" s="255"/>
      <c r="R267" s="255"/>
      <c r="S267" s="255"/>
      <c r="T267" s="25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7" t="s">
        <v>143</v>
      </c>
      <c r="AU267" s="257" t="s">
        <v>81</v>
      </c>
      <c r="AV267" s="15" t="s">
        <v>87</v>
      </c>
      <c r="AW267" s="15" t="s">
        <v>33</v>
      </c>
      <c r="AX267" s="15" t="s">
        <v>77</v>
      </c>
      <c r="AY267" s="257" t="s">
        <v>133</v>
      </c>
    </row>
    <row r="268" spans="1:65" s="2" customFormat="1" ht="24.15" customHeight="1">
      <c r="A268" s="41"/>
      <c r="B268" s="42"/>
      <c r="C268" s="207" t="s">
        <v>466</v>
      </c>
      <c r="D268" s="207" t="s">
        <v>135</v>
      </c>
      <c r="E268" s="208" t="s">
        <v>467</v>
      </c>
      <c r="F268" s="209" t="s">
        <v>468</v>
      </c>
      <c r="G268" s="210" t="s">
        <v>138</v>
      </c>
      <c r="H268" s="211">
        <v>2.837</v>
      </c>
      <c r="I268" s="212"/>
      <c r="J268" s="213">
        <f>ROUND(I268*H268,2)</f>
        <v>0</v>
      </c>
      <c r="K268" s="209" t="s">
        <v>139</v>
      </c>
      <c r="L268" s="47"/>
      <c r="M268" s="214" t="s">
        <v>19</v>
      </c>
      <c r="N268" s="215" t="s">
        <v>43</v>
      </c>
      <c r="O268" s="87"/>
      <c r="P268" s="216">
        <f>O268*H268</f>
        <v>0</v>
      </c>
      <c r="Q268" s="216">
        <v>0.015</v>
      </c>
      <c r="R268" s="216">
        <f>Q268*H268</f>
        <v>0.042555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239</v>
      </c>
      <c r="AT268" s="218" t="s">
        <v>135</v>
      </c>
      <c r="AU268" s="218" t="s">
        <v>81</v>
      </c>
      <c r="AY268" s="20" t="s">
        <v>133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77</v>
      </c>
      <c r="BK268" s="219">
        <f>ROUND(I268*H268,2)</f>
        <v>0</v>
      </c>
      <c r="BL268" s="20" t="s">
        <v>239</v>
      </c>
      <c r="BM268" s="218" t="s">
        <v>469</v>
      </c>
    </row>
    <row r="269" spans="1:47" s="2" customFormat="1" ht="12">
      <c r="A269" s="41"/>
      <c r="B269" s="42"/>
      <c r="C269" s="43"/>
      <c r="D269" s="220" t="s">
        <v>141</v>
      </c>
      <c r="E269" s="43"/>
      <c r="F269" s="221" t="s">
        <v>470</v>
      </c>
      <c r="G269" s="43"/>
      <c r="H269" s="43"/>
      <c r="I269" s="222"/>
      <c r="J269" s="43"/>
      <c r="K269" s="43"/>
      <c r="L269" s="47"/>
      <c r="M269" s="223"/>
      <c r="N269" s="22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141</v>
      </c>
      <c r="AU269" s="20" t="s">
        <v>81</v>
      </c>
    </row>
    <row r="270" spans="1:65" s="2" customFormat="1" ht="24.15" customHeight="1">
      <c r="A270" s="41"/>
      <c r="B270" s="42"/>
      <c r="C270" s="207" t="s">
        <v>471</v>
      </c>
      <c r="D270" s="207" t="s">
        <v>135</v>
      </c>
      <c r="E270" s="208" t="s">
        <v>472</v>
      </c>
      <c r="F270" s="209" t="s">
        <v>473</v>
      </c>
      <c r="G270" s="210" t="s">
        <v>138</v>
      </c>
      <c r="H270" s="211">
        <v>2.837</v>
      </c>
      <c r="I270" s="212"/>
      <c r="J270" s="213">
        <f>ROUND(I270*H270,2)</f>
        <v>0</v>
      </c>
      <c r="K270" s="209" t="s">
        <v>139</v>
      </c>
      <c r="L270" s="47"/>
      <c r="M270" s="214" t="s">
        <v>19</v>
      </c>
      <c r="N270" s="215" t="s">
        <v>43</v>
      </c>
      <c r="O270" s="87"/>
      <c r="P270" s="216">
        <f>O270*H270</f>
        <v>0</v>
      </c>
      <c r="Q270" s="216">
        <v>0.00538</v>
      </c>
      <c r="R270" s="216">
        <f>Q270*H270</f>
        <v>0.015263060000000002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239</v>
      </c>
      <c r="AT270" s="218" t="s">
        <v>135</v>
      </c>
      <c r="AU270" s="218" t="s">
        <v>81</v>
      </c>
      <c r="AY270" s="20" t="s">
        <v>133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77</v>
      </c>
      <c r="BK270" s="219">
        <f>ROUND(I270*H270,2)</f>
        <v>0</v>
      </c>
      <c r="BL270" s="20" t="s">
        <v>239</v>
      </c>
      <c r="BM270" s="218" t="s">
        <v>474</v>
      </c>
    </row>
    <row r="271" spans="1:47" s="2" customFormat="1" ht="12">
      <c r="A271" s="41"/>
      <c r="B271" s="42"/>
      <c r="C271" s="43"/>
      <c r="D271" s="220" t="s">
        <v>141</v>
      </c>
      <c r="E271" s="43"/>
      <c r="F271" s="221" t="s">
        <v>475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141</v>
      </c>
      <c r="AU271" s="20" t="s">
        <v>81</v>
      </c>
    </row>
    <row r="272" spans="1:65" s="2" customFormat="1" ht="16.5" customHeight="1">
      <c r="A272" s="41"/>
      <c r="B272" s="42"/>
      <c r="C272" s="258" t="s">
        <v>476</v>
      </c>
      <c r="D272" s="258" t="s">
        <v>208</v>
      </c>
      <c r="E272" s="259" t="s">
        <v>477</v>
      </c>
      <c r="F272" s="260" t="s">
        <v>478</v>
      </c>
      <c r="G272" s="261" t="s">
        <v>138</v>
      </c>
      <c r="H272" s="262">
        <v>3.121</v>
      </c>
      <c r="I272" s="263"/>
      <c r="J272" s="264">
        <f>ROUND(I272*H272,2)</f>
        <v>0</v>
      </c>
      <c r="K272" s="260" t="s">
        <v>19</v>
      </c>
      <c r="L272" s="265"/>
      <c r="M272" s="266" t="s">
        <v>19</v>
      </c>
      <c r="N272" s="267" t="s">
        <v>43</v>
      </c>
      <c r="O272" s="87"/>
      <c r="P272" s="216">
        <f>O272*H272</f>
        <v>0</v>
      </c>
      <c r="Q272" s="216">
        <v>0.022</v>
      </c>
      <c r="R272" s="216">
        <f>Q272*H272</f>
        <v>0.068662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330</v>
      </c>
      <c r="AT272" s="218" t="s">
        <v>208</v>
      </c>
      <c r="AU272" s="218" t="s">
        <v>81</v>
      </c>
      <c r="AY272" s="20" t="s">
        <v>133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77</v>
      </c>
      <c r="BK272" s="219">
        <f>ROUND(I272*H272,2)</f>
        <v>0</v>
      </c>
      <c r="BL272" s="20" t="s">
        <v>239</v>
      </c>
      <c r="BM272" s="218" t="s">
        <v>479</v>
      </c>
    </row>
    <row r="273" spans="1:51" s="14" customFormat="1" ht="12">
      <c r="A273" s="14"/>
      <c r="B273" s="236"/>
      <c r="C273" s="237"/>
      <c r="D273" s="227" t="s">
        <v>143</v>
      </c>
      <c r="E273" s="237"/>
      <c r="F273" s="239" t="s">
        <v>480</v>
      </c>
      <c r="G273" s="237"/>
      <c r="H273" s="240">
        <v>3.121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143</v>
      </c>
      <c r="AU273" s="246" t="s">
        <v>81</v>
      </c>
      <c r="AV273" s="14" t="s">
        <v>81</v>
      </c>
      <c r="AW273" s="14" t="s">
        <v>4</v>
      </c>
      <c r="AX273" s="14" t="s">
        <v>77</v>
      </c>
      <c r="AY273" s="246" t="s">
        <v>133</v>
      </c>
    </row>
    <row r="274" spans="1:65" s="2" customFormat="1" ht="16.5" customHeight="1">
      <c r="A274" s="41"/>
      <c r="B274" s="42"/>
      <c r="C274" s="207" t="s">
        <v>481</v>
      </c>
      <c r="D274" s="207" t="s">
        <v>135</v>
      </c>
      <c r="E274" s="208" t="s">
        <v>482</v>
      </c>
      <c r="F274" s="209" t="s">
        <v>483</v>
      </c>
      <c r="G274" s="210" t="s">
        <v>148</v>
      </c>
      <c r="H274" s="211">
        <v>6.32</v>
      </c>
      <c r="I274" s="212"/>
      <c r="J274" s="213">
        <f>ROUND(I274*H274,2)</f>
        <v>0</v>
      </c>
      <c r="K274" s="209" t="s">
        <v>139</v>
      </c>
      <c r="L274" s="47"/>
      <c r="M274" s="214" t="s">
        <v>19</v>
      </c>
      <c r="N274" s="215" t="s">
        <v>43</v>
      </c>
      <c r="O274" s="87"/>
      <c r="P274" s="216">
        <f>O274*H274</f>
        <v>0</v>
      </c>
      <c r="Q274" s="216">
        <v>3E-05</v>
      </c>
      <c r="R274" s="216">
        <f>Q274*H274</f>
        <v>0.0001896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239</v>
      </c>
      <c r="AT274" s="218" t="s">
        <v>135</v>
      </c>
      <c r="AU274" s="218" t="s">
        <v>81</v>
      </c>
      <c r="AY274" s="20" t="s">
        <v>133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77</v>
      </c>
      <c r="BK274" s="219">
        <f>ROUND(I274*H274,2)</f>
        <v>0</v>
      </c>
      <c r="BL274" s="20" t="s">
        <v>239</v>
      </c>
      <c r="BM274" s="218" t="s">
        <v>484</v>
      </c>
    </row>
    <row r="275" spans="1:47" s="2" customFormat="1" ht="12">
      <c r="A275" s="41"/>
      <c r="B275" s="42"/>
      <c r="C275" s="43"/>
      <c r="D275" s="220" t="s">
        <v>141</v>
      </c>
      <c r="E275" s="43"/>
      <c r="F275" s="221" t="s">
        <v>485</v>
      </c>
      <c r="G275" s="43"/>
      <c r="H275" s="43"/>
      <c r="I275" s="222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141</v>
      </c>
      <c r="AU275" s="20" t="s">
        <v>81</v>
      </c>
    </row>
    <row r="276" spans="1:51" s="14" customFormat="1" ht="12">
      <c r="A276" s="14"/>
      <c r="B276" s="236"/>
      <c r="C276" s="237"/>
      <c r="D276" s="227" t="s">
        <v>143</v>
      </c>
      <c r="E276" s="238" t="s">
        <v>19</v>
      </c>
      <c r="F276" s="239" t="s">
        <v>486</v>
      </c>
      <c r="G276" s="237"/>
      <c r="H276" s="240">
        <v>6.32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143</v>
      </c>
      <c r="AU276" s="246" t="s">
        <v>81</v>
      </c>
      <c r="AV276" s="14" t="s">
        <v>81</v>
      </c>
      <c r="AW276" s="14" t="s">
        <v>33</v>
      </c>
      <c r="AX276" s="14" t="s">
        <v>77</v>
      </c>
      <c r="AY276" s="246" t="s">
        <v>133</v>
      </c>
    </row>
    <row r="277" spans="1:65" s="2" customFormat="1" ht="24.15" customHeight="1">
      <c r="A277" s="41"/>
      <c r="B277" s="42"/>
      <c r="C277" s="207" t="s">
        <v>487</v>
      </c>
      <c r="D277" s="207" t="s">
        <v>135</v>
      </c>
      <c r="E277" s="208" t="s">
        <v>488</v>
      </c>
      <c r="F277" s="209" t="s">
        <v>489</v>
      </c>
      <c r="G277" s="210" t="s">
        <v>148</v>
      </c>
      <c r="H277" s="211">
        <v>0.6</v>
      </c>
      <c r="I277" s="212"/>
      <c r="J277" s="213">
        <f>ROUND(I277*H277,2)</f>
        <v>0</v>
      </c>
      <c r="K277" s="209" t="s">
        <v>139</v>
      </c>
      <c r="L277" s="47"/>
      <c r="M277" s="214" t="s">
        <v>19</v>
      </c>
      <c r="N277" s="215" t="s">
        <v>43</v>
      </c>
      <c r="O277" s="87"/>
      <c r="P277" s="216">
        <f>O277*H277</f>
        <v>0</v>
      </c>
      <c r="Q277" s="216">
        <v>0.0002</v>
      </c>
      <c r="R277" s="216">
        <f>Q277*H277</f>
        <v>0.00012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239</v>
      </c>
      <c r="AT277" s="218" t="s">
        <v>135</v>
      </c>
      <c r="AU277" s="218" t="s">
        <v>81</v>
      </c>
      <c r="AY277" s="20" t="s">
        <v>133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20" t="s">
        <v>77</v>
      </c>
      <c r="BK277" s="219">
        <f>ROUND(I277*H277,2)</f>
        <v>0</v>
      </c>
      <c r="BL277" s="20" t="s">
        <v>239</v>
      </c>
      <c r="BM277" s="218" t="s">
        <v>490</v>
      </c>
    </row>
    <row r="278" spans="1:47" s="2" customFormat="1" ht="12">
      <c r="A278" s="41"/>
      <c r="B278" s="42"/>
      <c r="C278" s="43"/>
      <c r="D278" s="220" t="s">
        <v>141</v>
      </c>
      <c r="E278" s="43"/>
      <c r="F278" s="221" t="s">
        <v>491</v>
      </c>
      <c r="G278" s="43"/>
      <c r="H278" s="43"/>
      <c r="I278" s="222"/>
      <c r="J278" s="43"/>
      <c r="K278" s="43"/>
      <c r="L278" s="47"/>
      <c r="M278" s="223"/>
      <c r="N278" s="22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141</v>
      </c>
      <c r="AU278" s="20" t="s">
        <v>81</v>
      </c>
    </row>
    <row r="279" spans="1:65" s="2" customFormat="1" ht="16.5" customHeight="1">
      <c r="A279" s="41"/>
      <c r="B279" s="42"/>
      <c r="C279" s="258" t="s">
        <v>492</v>
      </c>
      <c r="D279" s="258" t="s">
        <v>208</v>
      </c>
      <c r="E279" s="259" t="s">
        <v>493</v>
      </c>
      <c r="F279" s="260" t="s">
        <v>494</v>
      </c>
      <c r="G279" s="261" t="s">
        <v>148</v>
      </c>
      <c r="H279" s="262">
        <v>0.66</v>
      </c>
      <c r="I279" s="263"/>
      <c r="J279" s="264">
        <f>ROUND(I279*H279,2)</f>
        <v>0</v>
      </c>
      <c r="K279" s="260" t="s">
        <v>19</v>
      </c>
      <c r="L279" s="265"/>
      <c r="M279" s="266" t="s">
        <v>19</v>
      </c>
      <c r="N279" s="267" t="s">
        <v>43</v>
      </c>
      <c r="O279" s="87"/>
      <c r="P279" s="216">
        <f>O279*H279</f>
        <v>0</v>
      </c>
      <c r="Q279" s="216">
        <v>0.00016</v>
      </c>
      <c r="R279" s="216">
        <f>Q279*H279</f>
        <v>0.00010560000000000002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330</v>
      </c>
      <c r="AT279" s="218" t="s">
        <v>208</v>
      </c>
      <c r="AU279" s="218" t="s">
        <v>81</v>
      </c>
      <c r="AY279" s="20" t="s">
        <v>133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77</v>
      </c>
      <c r="BK279" s="219">
        <f>ROUND(I279*H279,2)</f>
        <v>0</v>
      </c>
      <c r="BL279" s="20" t="s">
        <v>239</v>
      </c>
      <c r="BM279" s="218" t="s">
        <v>495</v>
      </c>
    </row>
    <row r="280" spans="1:51" s="14" customFormat="1" ht="12">
      <c r="A280" s="14"/>
      <c r="B280" s="236"/>
      <c r="C280" s="237"/>
      <c r="D280" s="227" t="s">
        <v>143</v>
      </c>
      <c r="E280" s="237"/>
      <c r="F280" s="239" t="s">
        <v>496</v>
      </c>
      <c r="G280" s="237"/>
      <c r="H280" s="240">
        <v>0.66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143</v>
      </c>
      <c r="AU280" s="246" t="s">
        <v>81</v>
      </c>
      <c r="AV280" s="14" t="s">
        <v>81</v>
      </c>
      <c r="AW280" s="14" t="s">
        <v>4</v>
      </c>
      <c r="AX280" s="14" t="s">
        <v>77</v>
      </c>
      <c r="AY280" s="246" t="s">
        <v>133</v>
      </c>
    </row>
    <row r="281" spans="1:65" s="2" customFormat="1" ht="24.15" customHeight="1">
      <c r="A281" s="41"/>
      <c r="B281" s="42"/>
      <c r="C281" s="207" t="s">
        <v>497</v>
      </c>
      <c r="D281" s="207" t="s">
        <v>135</v>
      </c>
      <c r="E281" s="208" t="s">
        <v>498</v>
      </c>
      <c r="F281" s="209" t="s">
        <v>499</v>
      </c>
      <c r="G281" s="210" t="s">
        <v>392</v>
      </c>
      <c r="H281" s="268"/>
      <c r="I281" s="212"/>
      <c r="J281" s="213">
        <f>ROUND(I281*H281,2)</f>
        <v>0</v>
      </c>
      <c r="K281" s="209" t="s">
        <v>139</v>
      </c>
      <c r="L281" s="47"/>
      <c r="M281" s="214" t="s">
        <v>19</v>
      </c>
      <c r="N281" s="215" t="s">
        <v>43</v>
      </c>
      <c r="O281" s="87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8" t="s">
        <v>239</v>
      </c>
      <c r="AT281" s="218" t="s">
        <v>135</v>
      </c>
      <c r="AU281" s="218" t="s">
        <v>81</v>
      </c>
      <c r="AY281" s="20" t="s">
        <v>133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20" t="s">
        <v>77</v>
      </c>
      <c r="BK281" s="219">
        <f>ROUND(I281*H281,2)</f>
        <v>0</v>
      </c>
      <c r="BL281" s="20" t="s">
        <v>239</v>
      </c>
      <c r="BM281" s="218" t="s">
        <v>500</v>
      </c>
    </row>
    <row r="282" spans="1:47" s="2" customFormat="1" ht="12">
      <c r="A282" s="41"/>
      <c r="B282" s="42"/>
      <c r="C282" s="43"/>
      <c r="D282" s="220" t="s">
        <v>141</v>
      </c>
      <c r="E282" s="43"/>
      <c r="F282" s="221" t="s">
        <v>501</v>
      </c>
      <c r="G282" s="43"/>
      <c r="H282" s="43"/>
      <c r="I282" s="222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141</v>
      </c>
      <c r="AU282" s="20" t="s">
        <v>81</v>
      </c>
    </row>
    <row r="283" spans="1:63" s="12" customFormat="1" ht="22.8" customHeight="1">
      <c r="A283" s="12"/>
      <c r="B283" s="191"/>
      <c r="C283" s="192"/>
      <c r="D283" s="193" t="s">
        <v>71</v>
      </c>
      <c r="E283" s="205" t="s">
        <v>502</v>
      </c>
      <c r="F283" s="205" t="s">
        <v>503</v>
      </c>
      <c r="G283" s="192"/>
      <c r="H283" s="192"/>
      <c r="I283" s="195"/>
      <c r="J283" s="206">
        <f>BK283</f>
        <v>0</v>
      </c>
      <c r="K283" s="192"/>
      <c r="L283" s="197"/>
      <c r="M283" s="198"/>
      <c r="N283" s="199"/>
      <c r="O283" s="199"/>
      <c r="P283" s="200">
        <f>SUM(P284:P305)</f>
        <v>0</v>
      </c>
      <c r="Q283" s="199"/>
      <c r="R283" s="200">
        <f>SUM(R284:R305)</f>
        <v>0.21323632</v>
      </c>
      <c r="S283" s="199"/>
      <c r="T283" s="201">
        <f>SUM(T284:T305)</f>
        <v>0.883623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2" t="s">
        <v>81</v>
      </c>
      <c r="AT283" s="203" t="s">
        <v>71</v>
      </c>
      <c r="AU283" s="203" t="s">
        <v>77</v>
      </c>
      <c r="AY283" s="202" t="s">
        <v>133</v>
      </c>
      <c r="BK283" s="204">
        <f>SUM(BK284:BK305)</f>
        <v>0</v>
      </c>
    </row>
    <row r="284" spans="1:65" s="2" customFormat="1" ht="16.5" customHeight="1">
      <c r="A284" s="41"/>
      <c r="B284" s="42"/>
      <c r="C284" s="207" t="s">
        <v>504</v>
      </c>
      <c r="D284" s="207" t="s">
        <v>135</v>
      </c>
      <c r="E284" s="208" t="s">
        <v>505</v>
      </c>
      <c r="F284" s="209" t="s">
        <v>506</v>
      </c>
      <c r="G284" s="210" t="s">
        <v>138</v>
      </c>
      <c r="H284" s="211">
        <v>11.782</v>
      </c>
      <c r="I284" s="212"/>
      <c r="J284" s="213">
        <f>ROUND(I284*H284,2)</f>
        <v>0</v>
      </c>
      <c r="K284" s="209" t="s">
        <v>139</v>
      </c>
      <c r="L284" s="47"/>
      <c r="M284" s="214" t="s">
        <v>19</v>
      </c>
      <c r="N284" s="215" t="s">
        <v>43</v>
      </c>
      <c r="O284" s="87"/>
      <c r="P284" s="216">
        <f>O284*H284</f>
        <v>0</v>
      </c>
      <c r="Q284" s="216">
        <v>0.0003</v>
      </c>
      <c r="R284" s="216">
        <f>Q284*H284</f>
        <v>0.0035345999999999997</v>
      </c>
      <c r="S284" s="216">
        <v>0</v>
      </c>
      <c r="T284" s="21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239</v>
      </c>
      <c r="AT284" s="218" t="s">
        <v>135</v>
      </c>
      <c r="AU284" s="218" t="s">
        <v>81</v>
      </c>
      <c r="AY284" s="20" t="s">
        <v>133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77</v>
      </c>
      <c r="BK284" s="219">
        <f>ROUND(I284*H284,2)</f>
        <v>0</v>
      </c>
      <c r="BL284" s="20" t="s">
        <v>239</v>
      </c>
      <c r="BM284" s="218" t="s">
        <v>507</v>
      </c>
    </row>
    <row r="285" spans="1:47" s="2" customFormat="1" ht="12">
      <c r="A285" s="41"/>
      <c r="B285" s="42"/>
      <c r="C285" s="43"/>
      <c r="D285" s="220" t="s">
        <v>141</v>
      </c>
      <c r="E285" s="43"/>
      <c r="F285" s="221" t="s">
        <v>508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141</v>
      </c>
      <c r="AU285" s="20" t="s">
        <v>81</v>
      </c>
    </row>
    <row r="286" spans="1:51" s="14" customFormat="1" ht="12">
      <c r="A286" s="14"/>
      <c r="B286" s="236"/>
      <c r="C286" s="237"/>
      <c r="D286" s="227" t="s">
        <v>143</v>
      </c>
      <c r="E286" s="238" t="s">
        <v>19</v>
      </c>
      <c r="F286" s="239" t="s">
        <v>180</v>
      </c>
      <c r="G286" s="237"/>
      <c r="H286" s="240">
        <v>12.04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143</v>
      </c>
      <c r="AU286" s="246" t="s">
        <v>81</v>
      </c>
      <c r="AV286" s="14" t="s">
        <v>81</v>
      </c>
      <c r="AW286" s="14" t="s">
        <v>33</v>
      </c>
      <c r="AX286" s="14" t="s">
        <v>72</v>
      </c>
      <c r="AY286" s="246" t="s">
        <v>133</v>
      </c>
    </row>
    <row r="287" spans="1:51" s="14" customFormat="1" ht="12">
      <c r="A287" s="14"/>
      <c r="B287" s="236"/>
      <c r="C287" s="237"/>
      <c r="D287" s="227" t="s">
        <v>143</v>
      </c>
      <c r="E287" s="238" t="s">
        <v>19</v>
      </c>
      <c r="F287" s="239" t="s">
        <v>181</v>
      </c>
      <c r="G287" s="237"/>
      <c r="H287" s="240">
        <v>-0.258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6" t="s">
        <v>143</v>
      </c>
      <c r="AU287" s="246" t="s">
        <v>81</v>
      </c>
      <c r="AV287" s="14" t="s">
        <v>81</v>
      </c>
      <c r="AW287" s="14" t="s">
        <v>33</v>
      </c>
      <c r="AX287" s="14" t="s">
        <v>72</v>
      </c>
      <c r="AY287" s="246" t="s">
        <v>133</v>
      </c>
    </row>
    <row r="288" spans="1:51" s="15" customFormat="1" ht="12">
      <c r="A288" s="15"/>
      <c r="B288" s="247"/>
      <c r="C288" s="248"/>
      <c r="D288" s="227" t="s">
        <v>143</v>
      </c>
      <c r="E288" s="249" t="s">
        <v>19</v>
      </c>
      <c r="F288" s="250" t="s">
        <v>168</v>
      </c>
      <c r="G288" s="248"/>
      <c r="H288" s="251">
        <v>11.782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7" t="s">
        <v>143</v>
      </c>
      <c r="AU288" s="257" t="s">
        <v>81</v>
      </c>
      <c r="AV288" s="15" t="s">
        <v>87</v>
      </c>
      <c r="AW288" s="15" t="s">
        <v>33</v>
      </c>
      <c r="AX288" s="15" t="s">
        <v>77</v>
      </c>
      <c r="AY288" s="257" t="s">
        <v>133</v>
      </c>
    </row>
    <row r="289" spans="1:65" s="2" customFormat="1" ht="16.5" customHeight="1">
      <c r="A289" s="41"/>
      <c r="B289" s="42"/>
      <c r="C289" s="207" t="s">
        <v>509</v>
      </c>
      <c r="D289" s="207" t="s">
        <v>135</v>
      </c>
      <c r="E289" s="208" t="s">
        <v>510</v>
      </c>
      <c r="F289" s="209" t="s">
        <v>511</v>
      </c>
      <c r="G289" s="210" t="s">
        <v>138</v>
      </c>
      <c r="H289" s="211">
        <v>10.842</v>
      </c>
      <c r="I289" s="212"/>
      <c r="J289" s="213">
        <f>ROUND(I289*H289,2)</f>
        <v>0</v>
      </c>
      <c r="K289" s="209" t="s">
        <v>139</v>
      </c>
      <c r="L289" s="47"/>
      <c r="M289" s="214" t="s">
        <v>19</v>
      </c>
      <c r="N289" s="215" t="s">
        <v>43</v>
      </c>
      <c r="O289" s="87"/>
      <c r="P289" s="216">
        <f>O289*H289</f>
        <v>0</v>
      </c>
      <c r="Q289" s="216">
        <v>0</v>
      </c>
      <c r="R289" s="216">
        <f>Q289*H289</f>
        <v>0</v>
      </c>
      <c r="S289" s="216">
        <v>0.0815</v>
      </c>
      <c r="T289" s="217">
        <f>S289*H289</f>
        <v>0.883623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18" t="s">
        <v>239</v>
      </c>
      <c r="AT289" s="218" t="s">
        <v>135</v>
      </c>
      <c r="AU289" s="218" t="s">
        <v>81</v>
      </c>
      <c r="AY289" s="20" t="s">
        <v>133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20" t="s">
        <v>77</v>
      </c>
      <c r="BK289" s="219">
        <f>ROUND(I289*H289,2)</f>
        <v>0</v>
      </c>
      <c r="BL289" s="20" t="s">
        <v>239</v>
      </c>
      <c r="BM289" s="218" t="s">
        <v>512</v>
      </c>
    </row>
    <row r="290" spans="1:47" s="2" customFormat="1" ht="12">
      <c r="A290" s="41"/>
      <c r="B290" s="42"/>
      <c r="C290" s="43"/>
      <c r="D290" s="220" t="s">
        <v>141</v>
      </c>
      <c r="E290" s="43"/>
      <c r="F290" s="221" t="s">
        <v>513</v>
      </c>
      <c r="G290" s="43"/>
      <c r="H290" s="43"/>
      <c r="I290" s="222"/>
      <c r="J290" s="43"/>
      <c r="K290" s="43"/>
      <c r="L290" s="47"/>
      <c r="M290" s="223"/>
      <c r="N290" s="22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141</v>
      </c>
      <c r="AU290" s="20" t="s">
        <v>81</v>
      </c>
    </row>
    <row r="291" spans="1:51" s="14" customFormat="1" ht="12">
      <c r="A291" s="14"/>
      <c r="B291" s="236"/>
      <c r="C291" s="237"/>
      <c r="D291" s="227" t="s">
        <v>143</v>
      </c>
      <c r="E291" s="238" t="s">
        <v>19</v>
      </c>
      <c r="F291" s="239" t="s">
        <v>514</v>
      </c>
      <c r="G291" s="237"/>
      <c r="H291" s="240">
        <v>10.842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6" t="s">
        <v>143</v>
      </c>
      <c r="AU291" s="246" t="s">
        <v>81</v>
      </c>
      <c r="AV291" s="14" t="s">
        <v>81</v>
      </c>
      <c r="AW291" s="14" t="s">
        <v>33</v>
      </c>
      <c r="AX291" s="14" t="s">
        <v>77</v>
      </c>
      <c r="AY291" s="246" t="s">
        <v>133</v>
      </c>
    </row>
    <row r="292" spans="1:65" s="2" customFormat="1" ht="21.75" customHeight="1">
      <c r="A292" s="41"/>
      <c r="B292" s="42"/>
      <c r="C292" s="207" t="s">
        <v>515</v>
      </c>
      <c r="D292" s="207" t="s">
        <v>135</v>
      </c>
      <c r="E292" s="208" t="s">
        <v>516</v>
      </c>
      <c r="F292" s="209" t="s">
        <v>517</v>
      </c>
      <c r="G292" s="210" t="s">
        <v>138</v>
      </c>
      <c r="H292" s="211">
        <v>11.782</v>
      </c>
      <c r="I292" s="212"/>
      <c r="J292" s="213">
        <f>ROUND(I292*H292,2)</f>
        <v>0</v>
      </c>
      <c r="K292" s="209" t="s">
        <v>139</v>
      </c>
      <c r="L292" s="47"/>
      <c r="M292" s="214" t="s">
        <v>19</v>
      </c>
      <c r="N292" s="215" t="s">
        <v>43</v>
      </c>
      <c r="O292" s="87"/>
      <c r="P292" s="216">
        <f>O292*H292</f>
        <v>0</v>
      </c>
      <c r="Q292" s="216">
        <v>0.00538</v>
      </c>
      <c r="R292" s="216">
        <f>Q292*H292</f>
        <v>0.06338716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239</v>
      </c>
      <c r="AT292" s="218" t="s">
        <v>135</v>
      </c>
      <c r="AU292" s="218" t="s">
        <v>81</v>
      </c>
      <c r="AY292" s="20" t="s">
        <v>133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20" t="s">
        <v>77</v>
      </c>
      <c r="BK292" s="219">
        <f>ROUND(I292*H292,2)</f>
        <v>0</v>
      </c>
      <c r="BL292" s="20" t="s">
        <v>239</v>
      </c>
      <c r="BM292" s="218" t="s">
        <v>518</v>
      </c>
    </row>
    <row r="293" spans="1:47" s="2" customFormat="1" ht="12">
      <c r="A293" s="41"/>
      <c r="B293" s="42"/>
      <c r="C293" s="43"/>
      <c r="D293" s="220" t="s">
        <v>141</v>
      </c>
      <c r="E293" s="43"/>
      <c r="F293" s="221" t="s">
        <v>519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141</v>
      </c>
      <c r="AU293" s="20" t="s">
        <v>81</v>
      </c>
    </row>
    <row r="294" spans="1:65" s="2" customFormat="1" ht="16.5" customHeight="1">
      <c r="A294" s="41"/>
      <c r="B294" s="42"/>
      <c r="C294" s="258" t="s">
        <v>520</v>
      </c>
      <c r="D294" s="258" t="s">
        <v>208</v>
      </c>
      <c r="E294" s="259" t="s">
        <v>521</v>
      </c>
      <c r="F294" s="260" t="s">
        <v>522</v>
      </c>
      <c r="G294" s="261" t="s">
        <v>138</v>
      </c>
      <c r="H294" s="262">
        <v>12.96</v>
      </c>
      <c r="I294" s="263"/>
      <c r="J294" s="264">
        <f>ROUND(I294*H294,2)</f>
        <v>0</v>
      </c>
      <c r="K294" s="260" t="s">
        <v>19</v>
      </c>
      <c r="L294" s="265"/>
      <c r="M294" s="266" t="s">
        <v>19</v>
      </c>
      <c r="N294" s="267" t="s">
        <v>43</v>
      </c>
      <c r="O294" s="87"/>
      <c r="P294" s="216">
        <f>O294*H294</f>
        <v>0</v>
      </c>
      <c r="Q294" s="216">
        <v>0.01112</v>
      </c>
      <c r="R294" s="216">
        <f>Q294*H294</f>
        <v>0.1441152</v>
      </c>
      <c r="S294" s="216">
        <v>0</v>
      </c>
      <c r="T294" s="21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18" t="s">
        <v>330</v>
      </c>
      <c r="AT294" s="218" t="s">
        <v>208</v>
      </c>
      <c r="AU294" s="218" t="s">
        <v>81</v>
      </c>
      <c r="AY294" s="20" t="s">
        <v>133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20" t="s">
        <v>77</v>
      </c>
      <c r="BK294" s="219">
        <f>ROUND(I294*H294,2)</f>
        <v>0</v>
      </c>
      <c r="BL294" s="20" t="s">
        <v>239</v>
      </c>
      <c r="BM294" s="218" t="s">
        <v>523</v>
      </c>
    </row>
    <row r="295" spans="1:51" s="14" customFormat="1" ht="12">
      <c r="A295" s="14"/>
      <c r="B295" s="236"/>
      <c r="C295" s="237"/>
      <c r="D295" s="227" t="s">
        <v>143</v>
      </c>
      <c r="E295" s="237"/>
      <c r="F295" s="239" t="s">
        <v>524</v>
      </c>
      <c r="G295" s="237"/>
      <c r="H295" s="240">
        <v>12.96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143</v>
      </c>
      <c r="AU295" s="246" t="s">
        <v>81</v>
      </c>
      <c r="AV295" s="14" t="s">
        <v>81</v>
      </c>
      <c r="AW295" s="14" t="s">
        <v>4</v>
      </c>
      <c r="AX295" s="14" t="s">
        <v>77</v>
      </c>
      <c r="AY295" s="246" t="s">
        <v>133</v>
      </c>
    </row>
    <row r="296" spans="1:65" s="2" customFormat="1" ht="16.5" customHeight="1">
      <c r="A296" s="41"/>
      <c r="B296" s="42"/>
      <c r="C296" s="207" t="s">
        <v>525</v>
      </c>
      <c r="D296" s="207" t="s">
        <v>135</v>
      </c>
      <c r="E296" s="208" t="s">
        <v>526</v>
      </c>
      <c r="F296" s="209" t="s">
        <v>527</v>
      </c>
      <c r="G296" s="210" t="s">
        <v>148</v>
      </c>
      <c r="H296" s="211">
        <v>6.28</v>
      </c>
      <c r="I296" s="212"/>
      <c r="J296" s="213">
        <f>ROUND(I296*H296,2)</f>
        <v>0</v>
      </c>
      <c r="K296" s="209" t="s">
        <v>139</v>
      </c>
      <c r="L296" s="47"/>
      <c r="M296" s="214" t="s">
        <v>19</v>
      </c>
      <c r="N296" s="215" t="s">
        <v>43</v>
      </c>
      <c r="O296" s="87"/>
      <c r="P296" s="216">
        <f>O296*H296</f>
        <v>0</v>
      </c>
      <c r="Q296" s="216">
        <v>0.00018</v>
      </c>
      <c r="R296" s="216">
        <f>Q296*H296</f>
        <v>0.0011304000000000002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239</v>
      </c>
      <c r="AT296" s="218" t="s">
        <v>135</v>
      </c>
      <c r="AU296" s="218" t="s">
        <v>81</v>
      </c>
      <c r="AY296" s="20" t="s">
        <v>133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77</v>
      </c>
      <c r="BK296" s="219">
        <f>ROUND(I296*H296,2)</f>
        <v>0</v>
      </c>
      <c r="BL296" s="20" t="s">
        <v>239</v>
      </c>
      <c r="BM296" s="218" t="s">
        <v>528</v>
      </c>
    </row>
    <row r="297" spans="1:47" s="2" customFormat="1" ht="12">
      <c r="A297" s="41"/>
      <c r="B297" s="42"/>
      <c r="C297" s="43"/>
      <c r="D297" s="220" t="s">
        <v>141</v>
      </c>
      <c r="E297" s="43"/>
      <c r="F297" s="221" t="s">
        <v>529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141</v>
      </c>
      <c r="AU297" s="20" t="s">
        <v>81</v>
      </c>
    </row>
    <row r="298" spans="1:51" s="14" customFormat="1" ht="12">
      <c r="A298" s="14"/>
      <c r="B298" s="236"/>
      <c r="C298" s="237"/>
      <c r="D298" s="227" t="s">
        <v>143</v>
      </c>
      <c r="E298" s="238" t="s">
        <v>19</v>
      </c>
      <c r="F298" s="239" t="s">
        <v>530</v>
      </c>
      <c r="G298" s="237"/>
      <c r="H298" s="240">
        <v>6.28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143</v>
      </c>
      <c r="AU298" s="246" t="s">
        <v>81</v>
      </c>
      <c r="AV298" s="14" t="s">
        <v>81</v>
      </c>
      <c r="AW298" s="14" t="s">
        <v>33</v>
      </c>
      <c r="AX298" s="14" t="s">
        <v>77</v>
      </c>
      <c r="AY298" s="246" t="s">
        <v>133</v>
      </c>
    </row>
    <row r="299" spans="1:65" s="2" customFormat="1" ht="16.5" customHeight="1">
      <c r="A299" s="41"/>
      <c r="B299" s="42"/>
      <c r="C299" s="258" t="s">
        <v>531</v>
      </c>
      <c r="D299" s="258" t="s">
        <v>208</v>
      </c>
      <c r="E299" s="259" t="s">
        <v>532</v>
      </c>
      <c r="F299" s="260" t="s">
        <v>533</v>
      </c>
      <c r="G299" s="261" t="s">
        <v>148</v>
      </c>
      <c r="H299" s="262">
        <v>6.908</v>
      </c>
      <c r="I299" s="263"/>
      <c r="J299" s="264">
        <f>ROUND(I299*H299,2)</f>
        <v>0</v>
      </c>
      <c r="K299" s="260" t="s">
        <v>19</v>
      </c>
      <c r="L299" s="265"/>
      <c r="M299" s="266" t="s">
        <v>19</v>
      </c>
      <c r="N299" s="267" t="s">
        <v>43</v>
      </c>
      <c r="O299" s="87"/>
      <c r="P299" s="216">
        <f>O299*H299</f>
        <v>0</v>
      </c>
      <c r="Q299" s="216">
        <v>0.00012</v>
      </c>
      <c r="R299" s="216">
        <f>Q299*H299</f>
        <v>0.0008289600000000001</v>
      </c>
      <c r="S299" s="216">
        <v>0</v>
      </c>
      <c r="T299" s="217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8" t="s">
        <v>330</v>
      </c>
      <c r="AT299" s="218" t="s">
        <v>208</v>
      </c>
      <c r="AU299" s="218" t="s">
        <v>81</v>
      </c>
      <c r="AY299" s="20" t="s">
        <v>133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20" t="s">
        <v>77</v>
      </c>
      <c r="BK299" s="219">
        <f>ROUND(I299*H299,2)</f>
        <v>0</v>
      </c>
      <c r="BL299" s="20" t="s">
        <v>239</v>
      </c>
      <c r="BM299" s="218" t="s">
        <v>534</v>
      </c>
    </row>
    <row r="300" spans="1:51" s="14" customFormat="1" ht="12">
      <c r="A300" s="14"/>
      <c r="B300" s="236"/>
      <c r="C300" s="237"/>
      <c r="D300" s="227" t="s">
        <v>143</v>
      </c>
      <c r="E300" s="237"/>
      <c r="F300" s="239" t="s">
        <v>535</v>
      </c>
      <c r="G300" s="237"/>
      <c r="H300" s="240">
        <v>6.908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143</v>
      </c>
      <c r="AU300" s="246" t="s">
        <v>81</v>
      </c>
      <c r="AV300" s="14" t="s">
        <v>81</v>
      </c>
      <c r="AW300" s="14" t="s">
        <v>4</v>
      </c>
      <c r="AX300" s="14" t="s">
        <v>77</v>
      </c>
      <c r="AY300" s="246" t="s">
        <v>133</v>
      </c>
    </row>
    <row r="301" spans="1:65" s="2" customFormat="1" ht="16.5" customHeight="1">
      <c r="A301" s="41"/>
      <c r="B301" s="42"/>
      <c r="C301" s="207" t="s">
        <v>536</v>
      </c>
      <c r="D301" s="207" t="s">
        <v>135</v>
      </c>
      <c r="E301" s="208" t="s">
        <v>537</v>
      </c>
      <c r="F301" s="209" t="s">
        <v>538</v>
      </c>
      <c r="G301" s="210" t="s">
        <v>148</v>
      </c>
      <c r="H301" s="211">
        <v>8</v>
      </c>
      <c r="I301" s="212"/>
      <c r="J301" s="213">
        <f>ROUND(I301*H301,2)</f>
        <v>0</v>
      </c>
      <c r="K301" s="209" t="s">
        <v>139</v>
      </c>
      <c r="L301" s="47"/>
      <c r="M301" s="214" t="s">
        <v>19</v>
      </c>
      <c r="N301" s="215" t="s">
        <v>43</v>
      </c>
      <c r="O301" s="87"/>
      <c r="P301" s="216">
        <f>O301*H301</f>
        <v>0</v>
      </c>
      <c r="Q301" s="216">
        <v>3E-05</v>
      </c>
      <c r="R301" s="216">
        <f>Q301*H301</f>
        <v>0.00024</v>
      </c>
      <c r="S301" s="216">
        <v>0</v>
      </c>
      <c r="T301" s="21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8" t="s">
        <v>239</v>
      </c>
      <c r="AT301" s="218" t="s">
        <v>135</v>
      </c>
      <c r="AU301" s="218" t="s">
        <v>81</v>
      </c>
      <c r="AY301" s="20" t="s">
        <v>133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20" t="s">
        <v>77</v>
      </c>
      <c r="BK301" s="219">
        <f>ROUND(I301*H301,2)</f>
        <v>0</v>
      </c>
      <c r="BL301" s="20" t="s">
        <v>239</v>
      </c>
      <c r="BM301" s="218" t="s">
        <v>539</v>
      </c>
    </row>
    <row r="302" spans="1:47" s="2" customFormat="1" ht="12">
      <c r="A302" s="41"/>
      <c r="B302" s="42"/>
      <c r="C302" s="43"/>
      <c r="D302" s="220" t="s">
        <v>141</v>
      </c>
      <c r="E302" s="43"/>
      <c r="F302" s="221" t="s">
        <v>540</v>
      </c>
      <c r="G302" s="43"/>
      <c r="H302" s="43"/>
      <c r="I302" s="222"/>
      <c r="J302" s="43"/>
      <c r="K302" s="43"/>
      <c r="L302" s="47"/>
      <c r="M302" s="223"/>
      <c r="N302" s="22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141</v>
      </c>
      <c r="AU302" s="20" t="s">
        <v>81</v>
      </c>
    </row>
    <row r="303" spans="1:51" s="14" customFormat="1" ht="12">
      <c r="A303" s="14"/>
      <c r="B303" s="236"/>
      <c r="C303" s="237"/>
      <c r="D303" s="227" t="s">
        <v>143</v>
      </c>
      <c r="E303" s="238" t="s">
        <v>19</v>
      </c>
      <c r="F303" s="239" t="s">
        <v>541</v>
      </c>
      <c r="G303" s="237"/>
      <c r="H303" s="240">
        <v>8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143</v>
      </c>
      <c r="AU303" s="246" t="s">
        <v>81</v>
      </c>
      <c r="AV303" s="14" t="s">
        <v>81</v>
      </c>
      <c r="AW303" s="14" t="s">
        <v>33</v>
      </c>
      <c r="AX303" s="14" t="s">
        <v>77</v>
      </c>
      <c r="AY303" s="246" t="s">
        <v>133</v>
      </c>
    </row>
    <row r="304" spans="1:65" s="2" customFormat="1" ht="24.15" customHeight="1">
      <c r="A304" s="41"/>
      <c r="B304" s="42"/>
      <c r="C304" s="207" t="s">
        <v>542</v>
      </c>
      <c r="D304" s="207" t="s">
        <v>135</v>
      </c>
      <c r="E304" s="208" t="s">
        <v>543</v>
      </c>
      <c r="F304" s="209" t="s">
        <v>544</v>
      </c>
      <c r="G304" s="210" t="s">
        <v>392</v>
      </c>
      <c r="H304" s="268"/>
      <c r="I304" s="212"/>
      <c r="J304" s="213">
        <f>ROUND(I304*H304,2)</f>
        <v>0</v>
      </c>
      <c r="K304" s="209" t="s">
        <v>139</v>
      </c>
      <c r="L304" s="47"/>
      <c r="M304" s="214" t="s">
        <v>19</v>
      </c>
      <c r="N304" s="215" t="s">
        <v>43</v>
      </c>
      <c r="O304" s="87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239</v>
      </c>
      <c r="AT304" s="218" t="s">
        <v>135</v>
      </c>
      <c r="AU304" s="218" t="s">
        <v>81</v>
      </c>
      <c r="AY304" s="20" t="s">
        <v>133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20" t="s">
        <v>77</v>
      </c>
      <c r="BK304" s="219">
        <f>ROUND(I304*H304,2)</f>
        <v>0</v>
      </c>
      <c r="BL304" s="20" t="s">
        <v>239</v>
      </c>
      <c r="BM304" s="218" t="s">
        <v>545</v>
      </c>
    </row>
    <row r="305" spans="1:47" s="2" customFormat="1" ht="12">
      <c r="A305" s="41"/>
      <c r="B305" s="42"/>
      <c r="C305" s="43"/>
      <c r="D305" s="220" t="s">
        <v>141</v>
      </c>
      <c r="E305" s="43"/>
      <c r="F305" s="221" t="s">
        <v>546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141</v>
      </c>
      <c r="AU305" s="20" t="s">
        <v>81</v>
      </c>
    </row>
    <row r="306" spans="1:63" s="12" customFormat="1" ht="22.8" customHeight="1">
      <c r="A306" s="12"/>
      <c r="B306" s="191"/>
      <c r="C306" s="192"/>
      <c r="D306" s="193" t="s">
        <v>71</v>
      </c>
      <c r="E306" s="205" t="s">
        <v>547</v>
      </c>
      <c r="F306" s="205" t="s">
        <v>548</v>
      </c>
      <c r="G306" s="192"/>
      <c r="H306" s="192"/>
      <c r="I306" s="195"/>
      <c r="J306" s="206">
        <f>BK306</f>
        <v>0</v>
      </c>
      <c r="K306" s="192"/>
      <c r="L306" s="197"/>
      <c r="M306" s="198"/>
      <c r="N306" s="199"/>
      <c r="O306" s="199"/>
      <c r="P306" s="200">
        <f>SUM(P307:P314)</f>
        <v>0</v>
      </c>
      <c r="Q306" s="199"/>
      <c r="R306" s="200">
        <f>SUM(R307:R314)</f>
        <v>0.000345</v>
      </c>
      <c r="S306" s="199"/>
      <c r="T306" s="201">
        <f>SUM(T307:T314)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2" t="s">
        <v>81</v>
      </c>
      <c r="AT306" s="203" t="s">
        <v>71</v>
      </c>
      <c r="AU306" s="203" t="s">
        <v>77</v>
      </c>
      <c r="AY306" s="202" t="s">
        <v>133</v>
      </c>
      <c r="BK306" s="204">
        <f>SUM(BK307:BK314)</f>
        <v>0</v>
      </c>
    </row>
    <row r="307" spans="1:65" s="2" customFormat="1" ht="16.5" customHeight="1">
      <c r="A307" s="41"/>
      <c r="B307" s="42"/>
      <c r="C307" s="207" t="s">
        <v>549</v>
      </c>
      <c r="D307" s="207" t="s">
        <v>135</v>
      </c>
      <c r="E307" s="208" t="s">
        <v>550</v>
      </c>
      <c r="F307" s="209" t="s">
        <v>551</v>
      </c>
      <c r="G307" s="210" t="s">
        <v>138</v>
      </c>
      <c r="H307" s="211">
        <v>1.15</v>
      </c>
      <c r="I307" s="212"/>
      <c r="J307" s="213">
        <f>ROUND(I307*H307,2)</f>
        <v>0</v>
      </c>
      <c r="K307" s="209" t="s">
        <v>139</v>
      </c>
      <c r="L307" s="47"/>
      <c r="M307" s="214" t="s">
        <v>19</v>
      </c>
      <c r="N307" s="215" t="s">
        <v>43</v>
      </c>
      <c r="O307" s="87"/>
      <c r="P307" s="216">
        <f>O307*H307</f>
        <v>0</v>
      </c>
      <c r="Q307" s="216">
        <v>6E-05</v>
      </c>
      <c r="R307" s="216">
        <f>Q307*H307</f>
        <v>6.9E-05</v>
      </c>
      <c r="S307" s="216">
        <v>0</v>
      </c>
      <c r="T307" s="217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18" t="s">
        <v>239</v>
      </c>
      <c r="AT307" s="218" t="s">
        <v>135</v>
      </c>
      <c r="AU307" s="218" t="s">
        <v>81</v>
      </c>
      <c r="AY307" s="20" t="s">
        <v>133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20" t="s">
        <v>77</v>
      </c>
      <c r="BK307" s="219">
        <f>ROUND(I307*H307,2)</f>
        <v>0</v>
      </c>
      <c r="BL307" s="20" t="s">
        <v>239</v>
      </c>
      <c r="BM307" s="218" t="s">
        <v>552</v>
      </c>
    </row>
    <row r="308" spans="1:47" s="2" customFormat="1" ht="12">
      <c r="A308" s="41"/>
      <c r="B308" s="42"/>
      <c r="C308" s="43"/>
      <c r="D308" s="220" t="s">
        <v>141</v>
      </c>
      <c r="E308" s="43"/>
      <c r="F308" s="221" t="s">
        <v>553</v>
      </c>
      <c r="G308" s="43"/>
      <c r="H308" s="43"/>
      <c r="I308" s="222"/>
      <c r="J308" s="43"/>
      <c r="K308" s="43"/>
      <c r="L308" s="47"/>
      <c r="M308" s="223"/>
      <c r="N308" s="224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20" t="s">
        <v>141</v>
      </c>
      <c r="AU308" s="20" t="s">
        <v>81</v>
      </c>
    </row>
    <row r="309" spans="1:51" s="13" customFormat="1" ht="12">
      <c r="A309" s="13"/>
      <c r="B309" s="225"/>
      <c r="C309" s="226"/>
      <c r="D309" s="227" t="s">
        <v>143</v>
      </c>
      <c r="E309" s="228" t="s">
        <v>19</v>
      </c>
      <c r="F309" s="229" t="s">
        <v>554</v>
      </c>
      <c r="G309" s="226"/>
      <c r="H309" s="228" t="s">
        <v>19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143</v>
      </c>
      <c r="AU309" s="235" t="s">
        <v>81</v>
      </c>
      <c r="AV309" s="13" t="s">
        <v>77</v>
      </c>
      <c r="AW309" s="13" t="s">
        <v>33</v>
      </c>
      <c r="AX309" s="13" t="s">
        <v>72</v>
      </c>
      <c r="AY309" s="235" t="s">
        <v>133</v>
      </c>
    </row>
    <row r="310" spans="1:51" s="14" customFormat="1" ht="12">
      <c r="A310" s="14"/>
      <c r="B310" s="236"/>
      <c r="C310" s="237"/>
      <c r="D310" s="227" t="s">
        <v>143</v>
      </c>
      <c r="E310" s="238" t="s">
        <v>19</v>
      </c>
      <c r="F310" s="239" t="s">
        <v>555</v>
      </c>
      <c r="G310" s="237"/>
      <c r="H310" s="240">
        <v>1.15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143</v>
      </c>
      <c r="AU310" s="246" t="s">
        <v>81</v>
      </c>
      <c r="AV310" s="14" t="s">
        <v>81</v>
      </c>
      <c r="AW310" s="14" t="s">
        <v>33</v>
      </c>
      <c r="AX310" s="14" t="s">
        <v>77</v>
      </c>
      <c r="AY310" s="246" t="s">
        <v>133</v>
      </c>
    </row>
    <row r="311" spans="1:65" s="2" customFormat="1" ht="16.5" customHeight="1">
      <c r="A311" s="41"/>
      <c r="B311" s="42"/>
      <c r="C311" s="207" t="s">
        <v>556</v>
      </c>
      <c r="D311" s="207" t="s">
        <v>135</v>
      </c>
      <c r="E311" s="208" t="s">
        <v>557</v>
      </c>
      <c r="F311" s="209" t="s">
        <v>558</v>
      </c>
      <c r="G311" s="210" t="s">
        <v>138</v>
      </c>
      <c r="H311" s="211">
        <v>1.15</v>
      </c>
      <c r="I311" s="212"/>
      <c r="J311" s="213">
        <f>ROUND(I311*H311,2)</f>
        <v>0</v>
      </c>
      <c r="K311" s="209" t="s">
        <v>139</v>
      </c>
      <c r="L311" s="47"/>
      <c r="M311" s="214" t="s">
        <v>19</v>
      </c>
      <c r="N311" s="215" t="s">
        <v>43</v>
      </c>
      <c r="O311" s="87"/>
      <c r="P311" s="216">
        <f>O311*H311</f>
        <v>0</v>
      </c>
      <c r="Q311" s="216">
        <v>0.00012</v>
      </c>
      <c r="R311" s="216">
        <f>Q311*H311</f>
        <v>0.000138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239</v>
      </c>
      <c r="AT311" s="218" t="s">
        <v>135</v>
      </c>
      <c r="AU311" s="218" t="s">
        <v>81</v>
      </c>
      <c r="AY311" s="20" t="s">
        <v>133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20" t="s">
        <v>77</v>
      </c>
      <c r="BK311" s="219">
        <f>ROUND(I311*H311,2)</f>
        <v>0</v>
      </c>
      <c r="BL311" s="20" t="s">
        <v>239</v>
      </c>
      <c r="BM311" s="218" t="s">
        <v>559</v>
      </c>
    </row>
    <row r="312" spans="1:47" s="2" customFormat="1" ht="12">
      <c r="A312" s="41"/>
      <c r="B312" s="42"/>
      <c r="C312" s="43"/>
      <c r="D312" s="220" t="s">
        <v>141</v>
      </c>
      <c r="E312" s="43"/>
      <c r="F312" s="221" t="s">
        <v>560</v>
      </c>
      <c r="G312" s="43"/>
      <c r="H312" s="43"/>
      <c r="I312" s="222"/>
      <c r="J312" s="43"/>
      <c r="K312" s="43"/>
      <c r="L312" s="47"/>
      <c r="M312" s="223"/>
      <c r="N312" s="22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141</v>
      </c>
      <c r="AU312" s="20" t="s">
        <v>81</v>
      </c>
    </row>
    <row r="313" spans="1:65" s="2" customFormat="1" ht="16.5" customHeight="1">
      <c r="A313" s="41"/>
      <c r="B313" s="42"/>
      <c r="C313" s="207" t="s">
        <v>561</v>
      </c>
      <c r="D313" s="207" t="s">
        <v>135</v>
      </c>
      <c r="E313" s="208" t="s">
        <v>562</v>
      </c>
      <c r="F313" s="209" t="s">
        <v>563</v>
      </c>
      <c r="G313" s="210" t="s">
        <v>138</v>
      </c>
      <c r="H313" s="211">
        <v>1.15</v>
      </c>
      <c r="I313" s="212"/>
      <c r="J313" s="213">
        <f>ROUND(I313*H313,2)</f>
        <v>0</v>
      </c>
      <c r="K313" s="209" t="s">
        <v>139</v>
      </c>
      <c r="L313" s="47"/>
      <c r="M313" s="214" t="s">
        <v>19</v>
      </c>
      <c r="N313" s="215" t="s">
        <v>43</v>
      </c>
      <c r="O313" s="87"/>
      <c r="P313" s="216">
        <f>O313*H313</f>
        <v>0</v>
      </c>
      <c r="Q313" s="216">
        <v>0.00012</v>
      </c>
      <c r="R313" s="216">
        <f>Q313*H313</f>
        <v>0.000138</v>
      </c>
      <c r="S313" s="216">
        <v>0</v>
      </c>
      <c r="T313" s="21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8" t="s">
        <v>239</v>
      </c>
      <c r="AT313" s="218" t="s">
        <v>135</v>
      </c>
      <c r="AU313" s="218" t="s">
        <v>81</v>
      </c>
      <c r="AY313" s="20" t="s">
        <v>133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20" t="s">
        <v>77</v>
      </c>
      <c r="BK313" s="219">
        <f>ROUND(I313*H313,2)</f>
        <v>0</v>
      </c>
      <c r="BL313" s="20" t="s">
        <v>239</v>
      </c>
      <c r="BM313" s="218" t="s">
        <v>564</v>
      </c>
    </row>
    <row r="314" spans="1:47" s="2" customFormat="1" ht="12">
      <c r="A314" s="41"/>
      <c r="B314" s="42"/>
      <c r="C314" s="43"/>
      <c r="D314" s="220" t="s">
        <v>141</v>
      </c>
      <c r="E314" s="43"/>
      <c r="F314" s="221" t="s">
        <v>565</v>
      </c>
      <c r="G314" s="43"/>
      <c r="H314" s="43"/>
      <c r="I314" s="222"/>
      <c r="J314" s="43"/>
      <c r="K314" s="43"/>
      <c r="L314" s="47"/>
      <c r="M314" s="223"/>
      <c r="N314" s="22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141</v>
      </c>
      <c r="AU314" s="20" t="s">
        <v>81</v>
      </c>
    </row>
    <row r="315" spans="1:63" s="12" customFormat="1" ht="22.8" customHeight="1">
      <c r="A315" s="12"/>
      <c r="B315" s="191"/>
      <c r="C315" s="192"/>
      <c r="D315" s="193" t="s">
        <v>71</v>
      </c>
      <c r="E315" s="205" t="s">
        <v>566</v>
      </c>
      <c r="F315" s="205" t="s">
        <v>567</v>
      </c>
      <c r="G315" s="192"/>
      <c r="H315" s="192"/>
      <c r="I315" s="195"/>
      <c r="J315" s="206">
        <f>BK315</f>
        <v>0</v>
      </c>
      <c r="K315" s="192"/>
      <c r="L315" s="197"/>
      <c r="M315" s="198"/>
      <c r="N315" s="199"/>
      <c r="O315" s="199"/>
      <c r="P315" s="200">
        <f>SUM(P316:P328)</f>
        <v>0</v>
      </c>
      <c r="Q315" s="199"/>
      <c r="R315" s="200">
        <f>SUM(R316:R328)</f>
        <v>0.011954320000000001</v>
      </c>
      <c r="S315" s="199"/>
      <c r="T315" s="201">
        <f>SUM(T316:T328)</f>
        <v>0.00241645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2" t="s">
        <v>81</v>
      </c>
      <c r="AT315" s="203" t="s">
        <v>71</v>
      </c>
      <c r="AU315" s="203" t="s">
        <v>77</v>
      </c>
      <c r="AY315" s="202" t="s">
        <v>133</v>
      </c>
      <c r="BK315" s="204">
        <f>SUM(BK316:BK328)</f>
        <v>0</v>
      </c>
    </row>
    <row r="316" spans="1:65" s="2" customFormat="1" ht="16.5" customHeight="1">
      <c r="A316" s="41"/>
      <c r="B316" s="42"/>
      <c r="C316" s="207" t="s">
        <v>568</v>
      </c>
      <c r="D316" s="207" t="s">
        <v>135</v>
      </c>
      <c r="E316" s="208" t="s">
        <v>569</v>
      </c>
      <c r="F316" s="209" t="s">
        <v>570</v>
      </c>
      <c r="G316" s="210" t="s">
        <v>138</v>
      </c>
      <c r="H316" s="211">
        <v>7.795</v>
      </c>
      <c r="I316" s="212"/>
      <c r="J316" s="213">
        <f>ROUND(I316*H316,2)</f>
        <v>0</v>
      </c>
      <c r="K316" s="209" t="s">
        <v>139</v>
      </c>
      <c r="L316" s="47"/>
      <c r="M316" s="214" t="s">
        <v>19</v>
      </c>
      <c r="N316" s="215" t="s">
        <v>43</v>
      </c>
      <c r="O316" s="87"/>
      <c r="P316" s="216">
        <f>O316*H316</f>
        <v>0</v>
      </c>
      <c r="Q316" s="216">
        <v>0.001</v>
      </c>
      <c r="R316" s="216">
        <f>Q316*H316</f>
        <v>0.007795</v>
      </c>
      <c r="S316" s="216">
        <v>0.00031</v>
      </c>
      <c r="T316" s="217">
        <f>S316*H316</f>
        <v>0.00241645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8" t="s">
        <v>239</v>
      </c>
      <c r="AT316" s="218" t="s">
        <v>135</v>
      </c>
      <c r="AU316" s="218" t="s">
        <v>81</v>
      </c>
      <c r="AY316" s="20" t="s">
        <v>133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20" t="s">
        <v>77</v>
      </c>
      <c r="BK316" s="219">
        <f>ROUND(I316*H316,2)</f>
        <v>0</v>
      </c>
      <c r="BL316" s="20" t="s">
        <v>239</v>
      </c>
      <c r="BM316" s="218" t="s">
        <v>571</v>
      </c>
    </row>
    <row r="317" spans="1:47" s="2" customFormat="1" ht="12">
      <c r="A317" s="41"/>
      <c r="B317" s="42"/>
      <c r="C317" s="43"/>
      <c r="D317" s="220" t="s">
        <v>141</v>
      </c>
      <c r="E317" s="43"/>
      <c r="F317" s="221" t="s">
        <v>572</v>
      </c>
      <c r="G317" s="43"/>
      <c r="H317" s="43"/>
      <c r="I317" s="222"/>
      <c r="J317" s="43"/>
      <c r="K317" s="43"/>
      <c r="L317" s="47"/>
      <c r="M317" s="223"/>
      <c r="N317" s="22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141</v>
      </c>
      <c r="AU317" s="20" t="s">
        <v>81</v>
      </c>
    </row>
    <row r="318" spans="1:51" s="13" customFormat="1" ht="12">
      <c r="A318" s="13"/>
      <c r="B318" s="225"/>
      <c r="C318" s="226"/>
      <c r="D318" s="227" t="s">
        <v>143</v>
      </c>
      <c r="E318" s="228" t="s">
        <v>19</v>
      </c>
      <c r="F318" s="229" t="s">
        <v>573</v>
      </c>
      <c r="G318" s="226"/>
      <c r="H318" s="228" t="s">
        <v>19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143</v>
      </c>
      <c r="AU318" s="235" t="s">
        <v>81</v>
      </c>
      <c r="AV318" s="13" t="s">
        <v>77</v>
      </c>
      <c r="AW318" s="13" t="s">
        <v>33</v>
      </c>
      <c r="AX318" s="13" t="s">
        <v>72</v>
      </c>
      <c r="AY318" s="235" t="s">
        <v>133</v>
      </c>
    </row>
    <row r="319" spans="1:51" s="14" customFormat="1" ht="12">
      <c r="A319" s="14"/>
      <c r="B319" s="236"/>
      <c r="C319" s="237"/>
      <c r="D319" s="227" t="s">
        <v>143</v>
      </c>
      <c r="E319" s="238" t="s">
        <v>19</v>
      </c>
      <c r="F319" s="239" t="s">
        <v>574</v>
      </c>
      <c r="G319" s="237"/>
      <c r="H319" s="240">
        <v>8.411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143</v>
      </c>
      <c r="AU319" s="246" t="s">
        <v>81</v>
      </c>
      <c r="AV319" s="14" t="s">
        <v>81</v>
      </c>
      <c r="AW319" s="14" t="s">
        <v>33</v>
      </c>
      <c r="AX319" s="14" t="s">
        <v>72</v>
      </c>
      <c r="AY319" s="246" t="s">
        <v>133</v>
      </c>
    </row>
    <row r="320" spans="1:51" s="14" customFormat="1" ht="12">
      <c r="A320" s="14"/>
      <c r="B320" s="236"/>
      <c r="C320" s="237"/>
      <c r="D320" s="227" t="s">
        <v>143</v>
      </c>
      <c r="E320" s="238" t="s">
        <v>19</v>
      </c>
      <c r="F320" s="239" t="s">
        <v>575</v>
      </c>
      <c r="G320" s="237"/>
      <c r="H320" s="240">
        <v>-0.35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6" t="s">
        <v>143</v>
      </c>
      <c r="AU320" s="246" t="s">
        <v>81</v>
      </c>
      <c r="AV320" s="14" t="s">
        <v>81</v>
      </c>
      <c r="AW320" s="14" t="s">
        <v>33</v>
      </c>
      <c r="AX320" s="14" t="s">
        <v>72</v>
      </c>
      <c r="AY320" s="246" t="s">
        <v>133</v>
      </c>
    </row>
    <row r="321" spans="1:51" s="14" customFormat="1" ht="12">
      <c r="A321" s="14"/>
      <c r="B321" s="236"/>
      <c r="C321" s="237"/>
      <c r="D321" s="227" t="s">
        <v>143</v>
      </c>
      <c r="E321" s="238" t="s">
        <v>19</v>
      </c>
      <c r="F321" s="239" t="s">
        <v>576</v>
      </c>
      <c r="G321" s="237"/>
      <c r="H321" s="240">
        <v>-0.942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6" t="s">
        <v>143</v>
      </c>
      <c r="AU321" s="246" t="s">
        <v>81</v>
      </c>
      <c r="AV321" s="14" t="s">
        <v>81</v>
      </c>
      <c r="AW321" s="14" t="s">
        <v>33</v>
      </c>
      <c r="AX321" s="14" t="s">
        <v>72</v>
      </c>
      <c r="AY321" s="246" t="s">
        <v>133</v>
      </c>
    </row>
    <row r="322" spans="1:51" s="14" customFormat="1" ht="12">
      <c r="A322" s="14"/>
      <c r="B322" s="236"/>
      <c r="C322" s="237"/>
      <c r="D322" s="227" t="s">
        <v>143</v>
      </c>
      <c r="E322" s="238" t="s">
        <v>19</v>
      </c>
      <c r="F322" s="239" t="s">
        <v>167</v>
      </c>
      <c r="G322" s="237"/>
      <c r="H322" s="240">
        <v>0.676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6" t="s">
        <v>143</v>
      </c>
      <c r="AU322" s="246" t="s">
        <v>81</v>
      </c>
      <c r="AV322" s="14" t="s">
        <v>81</v>
      </c>
      <c r="AW322" s="14" t="s">
        <v>33</v>
      </c>
      <c r="AX322" s="14" t="s">
        <v>72</v>
      </c>
      <c r="AY322" s="246" t="s">
        <v>133</v>
      </c>
    </row>
    <row r="323" spans="1:51" s="15" customFormat="1" ht="12">
      <c r="A323" s="15"/>
      <c r="B323" s="247"/>
      <c r="C323" s="248"/>
      <c r="D323" s="227" t="s">
        <v>143</v>
      </c>
      <c r="E323" s="249" t="s">
        <v>19</v>
      </c>
      <c r="F323" s="250" t="s">
        <v>168</v>
      </c>
      <c r="G323" s="248"/>
      <c r="H323" s="251">
        <v>7.795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7" t="s">
        <v>143</v>
      </c>
      <c r="AU323" s="257" t="s">
        <v>81</v>
      </c>
      <c r="AV323" s="15" t="s">
        <v>87</v>
      </c>
      <c r="AW323" s="15" t="s">
        <v>33</v>
      </c>
      <c r="AX323" s="15" t="s">
        <v>77</v>
      </c>
      <c r="AY323" s="257" t="s">
        <v>133</v>
      </c>
    </row>
    <row r="324" spans="1:65" s="2" customFormat="1" ht="16.5" customHeight="1">
      <c r="A324" s="41"/>
      <c r="B324" s="42"/>
      <c r="C324" s="207" t="s">
        <v>577</v>
      </c>
      <c r="D324" s="207" t="s">
        <v>135</v>
      </c>
      <c r="E324" s="208" t="s">
        <v>578</v>
      </c>
      <c r="F324" s="209" t="s">
        <v>579</v>
      </c>
      <c r="G324" s="210" t="s">
        <v>138</v>
      </c>
      <c r="H324" s="211">
        <v>9.042</v>
      </c>
      <c r="I324" s="212"/>
      <c r="J324" s="213">
        <f>ROUND(I324*H324,2)</f>
        <v>0</v>
      </c>
      <c r="K324" s="209" t="s">
        <v>139</v>
      </c>
      <c r="L324" s="47"/>
      <c r="M324" s="214" t="s">
        <v>19</v>
      </c>
      <c r="N324" s="215" t="s">
        <v>43</v>
      </c>
      <c r="O324" s="87"/>
      <c r="P324" s="216">
        <f>O324*H324</f>
        <v>0</v>
      </c>
      <c r="Q324" s="216">
        <v>0.0002</v>
      </c>
      <c r="R324" s="216">
        <f>Q324*H324</f>
        <v>0.0018084000000000002</v>
      </c>
      <c r="S324" s="216">
        <v>0</v>
      </c>
      <c r="T324" s="21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18" t="s">
        <v>239</v>
      </c>
      <c r="AT324" s="218" t="s">
        <v>135</v>
      </c>
      <c r="AU324" s="218" t="s">
        <v>81</v>
      </c>
      <c r="AY324" s="20" t="s">
        <v>133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20" t="s">
        <v>77</v>
      </c>
      <c r="BK324" s="219">
        <f>ROUND(I324*H324,2)</f>
        <v>0</v>
      </c>
      <c r="BL324" s="20" t="s">
        <v>239</v>
      </c>
      <c r="BM324" s="218" t="s">
        <v>580</v>
      </c>
    </row>
    <row r="325" spans="1:47" s="2" customFormat="1" ht="12">
      <c r="A325" s="41"/>
      <c r="B325" s="42"/>
      <c r="C325" s="43"/>
      <c r="D325" s="220" t="s">
        <v>141</v>
      </c>
      <c r="E325" s="43"/>
      <c r="F325" s="221" t="s">
        <v>581</v>
      </c>
      <c r="G325" s="43"/>
      <c r="H325" s="43"/>
      <c r="I325" s="222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141</v>
      </c>
      <c r="AU325" s="20" t="s">
        <v>81</v>
      </c>
    </row>
    <row r="326" spans="1:51" s="14" customFormat="1" ht="12">
      <c r="A326" s="14"/>
      <c r="B326" s="236"/>
      <c r="C326" s="237"/>
      <c r="D326" s="227" t="s">
        <v>143</v>
      </c>
      <c r="E326" s="238" t="s">
        <v>19</v>
      </c>
      <c r="F326" s="239" t="s">
        <v>582</v>
      </c>
      <c r="G326" s="237"/>
      <c r="H326" s="240">
        <v>9.042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143</v>
      </c>
      <c r="AU326" s="246" t="s">
        <v>81</v>
      </c>
      <c r="AV326" s="14" t="s">
        <v>81</v>
      </c>
      <c r="AW326" s="14" t="s">
        <v>33</v>
      </c>
      <c r="AX326" s="14" t="s">
        <v>77</v>
      </c>
      <c r="AY326" s="246" t="s">
        <v>133</v>
      </c>
    </row>
    <row r="327" spans="1:65" s="2" customFormat="1" ht="24.15" customHeight="1">
      <c r="A327" s="41"/>
      <c r="B327" s="42"/>
      <c r="C327" s="207" t="s">
        <v>583</v>
      </c>
      <c r="D327" s="207" t="s">
        <v>135</v>
      </c>
      <c r="E327" s="208" t="s">
        <v>584</v>
      </c>
      <c r="F327" s="209" t="s">
        <v>585</v>
      </c>
      <c r="G327" s="210" t="s">
        <v>138</v>
      </c>
      <c r="H327" s="211">
        <v>9.042</v>
      </c>
      <c r="I327" s="212"/>
      <c r="J327" s="213">
        <f>ROUND(I327*H327,2)</f>
        <v>0</v>
      </c>
      <c r="K327" s="209" t="s">
        <v>139</v>
      </c>
      <c r="L327" s="47"/>
      <c r="M327" s="214" t="s">
        <v>19</v>
      </c>
      <c r="N327" s="215" t="s">
        <v>43</v>
      </c>
      <c r="O327" s="87"/>
      <c r="P327" s="216">
        <f>O327*H327</f>
        <v>0</v>
      </c>
      <c r="Q327" s="216">
        <v>0.00026</v>
      </c>
      <c r="R327" s="216">
        <f>Q327*H327</f>
        <v>0.00235092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239</v>
      </c>
      <c r="AT327" s="218" t="s">
        <v>135</v>
      </c>
      <c r="AU327" s="218" t="s">
        <v>81</v>
      </c>
      <c r="AY327" s="20" t="s">
        <v>133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20" t="s">
        <v>77</v>
      </c>
      <c r="BK327" s="219">
        <f>ROUND(I327*H327,2)</f>
        <v>0</v>
      </c>
      <c r="BL327" s="20" t="s">
        <v>239</v>
      </c>
      <c r="BM327" s="218" t="s">
        <v>586</v>
      </c>
    </row>
    <row r="328" spans="1:47" s="2" customFormat="1" ht="12">
      <c r="A328" s="41"/>
      <c r="B328" s="42"/>
      <c r="C328" s="43"/>
      <c r="D328" s="220" t="s">
        <v>141</v>
      </c>
      <c r="E328" s="43"/>
      <c r="F328" s="221" t="s">
        <v>587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141</v>
      </c>
      <c r="AU328" s="20" t="s">
        <v>81</v>
      </c>
    </row>
    <row r="329" spans="1:63" s="12" customFormat="1" ht="25.9" customHeight="1">
      <c r="A329" s="12"/>
      <c r="B329" s="191"/>
      <c r="C329" s="192"/>
      <c r="D329" s="193" t="s">
        <v>71</v>
      </c>
      <c r="E329" s="194" t="s">
        <v>588</v>
      </c>
      <c r="F329" s="194" t="s">
        <v>589</v>
      </c>
      <c r="G329" s="192"/>
      <c r="H329" s="192"/>
      <c r="I329" s="195"/>
      <c r="J329" s="196">
        <f>BK329</f>
        <v>0</v>
      </c>
      <c r="K329" s="192"/>
      <c r="L329" s="197"/>
      <c r="M329" s="198"/>
      <c r="N329" s="199"/>
      <c r="O329" s="199"/>
      <c r="P329" s="200">
        <f>P330</f>
        <v>0</v>
      </c>
      <c r="Q329" s="199"/>
      <c r="R329" s="200">
        <f>R330</f>
        <v>0</v>
      </c>
      <c r="S329" s="199"/>
      <c r="T329" s="201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2" t="s">
        <v>90</v>
      </c>
      <c r="AT329" s="203" t="s">
        <v>71</v>
      </c>
      <c r="AU329" s="203" t="s">
        <v>72</v>
      </c>
      <c r="AY329" s="202" t="s">
        <v>133</v>
      </c>
      <c r="BK329" s="204">
        <f>BK330</f>
        <v>0</v>
      </c>
    </row>
    <row r="330" spans="1:65" s="2" customFormat="1" ht="16.5" customHeight="1">
      <c r="A330" s="41"/>
      <c r="B330" s="42"/>
      <c r="C330" s="207" t="s">
        <v>590</v>
      </c>
      <c r="D330" s="207" t="s">
        <v>135</v>
      </c>
      <c r="E330" s="208" t="s">
        <v>591</v>
      </c>
      <c r="F330" s="209" t="s">
        <v>589</v>
      </c>
      <c r="G330" s="210" t="s">
        <v>392</v>
      </c>
      <c r="H330" s="268"/>
      <c r="I330" s="212"/>
      <c r="J330" s="213">
        <f>ROUND(I330*H330,2)</f>
        <v>0</v>
      </c>
      <c r="K330" s="209" t="s">
        <v>19</v>
      </c>
      <c r="L330" s="47"/>
      <c r="M330" s="280" t="s">
        <v>19</v>
      </c>
      <c r="N330" s="281" t="s">
        <v>43</v>
      </c>
      <c r="O330" s="282"/>
      <c r="P330" s="283">
        <f>O330*H330</f>
        <v>0</v>
      </c>
      <c r="Q330" s="283">
        <v>0</v>
      </c>
      <c r="R330" s="283">
        <f>Q330*H330</f>
        <v>0</v>
      </c>
      <c r="S330" s="283">
        <v>0</v>
      </c>
      <c r="T330" s="284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87</v>
      </c>
      <c r="AT330" s="218" t="s">
        <v>135</v>
      </c>
      <c r="AU330" s="218" t="s">
        <v>77</v>
      </c>
      <c r="AY330" s="20" t="s">
        <v>133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20" t="s">
        <v>77</v>
      </c>
      <c r="BK330" s="219">
        <f>ROUND(I330*H330,2)</f>
        <v>0</v>
      </c>
      <c r="BL330" s="20" t="s">
        <v>87</v>
      </c>
      <c r="BM330" s="218" t="s">
        <v>592</v>
      </c>
    </row>
    <row r="331" spans="1:31" s="2" customFormat="1" ht="6.95" customHeight="1">
      <c r="A331" s="41"/>
      <c r="B331" s="62"/>
      <c r="C331" s="63"/>
      <c r="D331" s="63"/>
      <c r="E331" s="63"/>
      <c r="F331" s="63"/>
      <c r="G331" s="63"/>
      <c r="H331" s="63"/>
      <c r="I331" s="63"/>
      <c r="J331" s="63"/>
      <c r="K331" s="63"/>
      <c r="L331" s="47"/>
      <c r="M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</row>
  </sheetData>
  <sheetProtection password="80EB" sheet="1" objects="1" scenarios="1" formatColumns="0" formatRows="0" autoFilter="0"/>
  <autoFilter ref="C96:K330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4_01/340271021"/>
    <hyperlink ref="F105" r:id="rId2" display="https://podminky.urs.cz/item/CS_URS_2024_01/342291111"/>
    <hyperlink ref="F108" r:id="rId3" display="https://podminky.urs.cz/item/CS_URS_2024_01/342291121"/>
    <hyperlink ref="F112" r:id="rId4" display="https://podminky.urs.cz/item/CS_URS_2024_01/612325411"/>
    <hyperlink ref="F120" r:id="rId5" display="https://podminky.urs.cz/item/CS_URS_2024_01/612325111"/>
    <hyperlink ref="F124" r:id="rId6" display="https://podminky.urs.cz/item/CS_URS_2024_01/612135001"/>
    <hyperlink ref="F130" r:id="rId7" display="https://podminky.urs.cz/item/CS_URS_2024_01/612142001"/>
    <hyperlink ref="F134" r:id="rId8" display="https://podminky.urs.cz/item/CS_URS_2024_01/612131121"/>
    <hyperlink ref="F142" r:id="rId9" display="https://podminky.urs.cz/item/CS_URS_2024_01/612311131"/>
    <hyperlink ref="F144" r:id="rId10" display="https://podminky.urs.cz/item/CS_URS_2024_01/644941112"/>
    <hyperlink ref="F150" r:id="rId11" display="https://podminky.urs.cz/item/CS_URS_2024_01/968062374"/>
    <hyperlink ref="F153" r:id="rId12" display="https://podminky.urs.cz/item/CS_URS_2024_01/968072455"/>
    <hyperlink ref="F157" r:id="rId13" display="https://podminky.urs.cz/item/CS_URS_2024_01/965081213"/>
    <hyperlink ref="F164" r:id="rId14" display="https://podminky.urs.cz/item/CS_URS_2024_01/965046111"/>
    <hyperlink ref="F169" r:id="rId15" display="https://podminky.urs.cz/item/CS_URS_2024_01/965046119"/>
    <hyperlink ref="F172" r:id="rId16" display="https://podminky.urs.cz/item/CS_URS_2024_01/978013121"/>
    <hyperlink ref="F180" r:id="rId17" display="https://podminky.urs.cz/item/CS_URS_2024_01/949101111"/>
    <hyperlink ref="F182" r:id="rId18" display="https://podminky.urs.cz/item/CS_URS_2024_01/952901111"/>
    <hyperlink ref="F185" r:id="rId19" display="https://podminky.urs.cz/item/CS_URS_2024_01/997002611"/>
    <hyperlink ref="F187" r:id="rId20" display="https://podminky.urs.cz/item/CS_URS_2024_01/997013211"/>
    <hyperlink ref="F189" r:id="rId21" display="https://podminky.urs.cz/item/CS_URS_2024_01/997013501"/>
    <hyperlink ref="F191" r:id="rId22" display="https://podminky.urs.cz/item/CS_URS_2024_01/997013509"/>
    <hyperlink ref="F194" r:id="rId23" display="https://podminky.urs.cz/item/CS_URS_2024_01/997013631"/>
    <hyperlink ref="F197" r:id="rId24" display="https://podminky.urs.cz/item/CS_URS_2024_01/998018001"/>
    <hyperlink ref="F204" r:id="rId25" display="https://podminky.urs.cz/item/CS_URS_2024_01/725110811"/>
    <hyperlink ref="F206" r:id="rId26" display="https://podminky.urs.cz/item/CS_URS_2024_01/725210821"/>
    <hyperlink ref="F208" r:id="rId27" display="https://podminky.urs.cz/item/CS_URS_2024_01/725820801"/>
    <hyperlink ref="F210" r:id="rId28" display="https://podminky.urs.cz/item/CS_URS_2024_01/725860811"/>
    <hyperlink ref="F214" r:id="rId29" display="https://podminky.urs.cz/item/CS_URS_2024_01/725211601"/>
    <hyperlink ref="F216" r:id="rId30" display="https://podminky.urs.cz/item/CS_URS_2024_01/725822611"/>
    <hyperlink ref="F218" r:id="rId31" display="https://podminky.urs.cz/item/CS_URS_2024_01/725861102"/>
    <hyperlink ref="F220" r:id="rId32" display="https://podminky.urs.cz/item/CS_URS_2024_01/725291652"/>
    <hyperlink ref="F223" r:id="rId33" display="https://podminky.urs.cz/item/CS_URS_2024_01/725291653"/>
    <hyperlink ref="F226" r:id="rId34" display="https://podminky.urs.cz/item/CS_URS_2024_01/725291654"/>
    <hyperlink ref="F229" r:id="rId35" display="https://podminky.urs.cz/item/CS_URS_2024_01/725291664"/>
    <hyperlink ref="F232" r:id="rId36" display="https://podminky.urs.cz/item/CS_URS_2024_01/998725311"/>
    <hyperlink ref="F240" r:id="rId37" display="https://podminky.urs.cz/item/CS_URS_2024_01/763131451"/>
    <hyperlink ref="F244" r:id="rId38" display="https://podminky.urs.cz/item/CS_URS_2024_01/998763511"/>
    <hyperlink ref="F247" r:id="rId39" display="https://podminky.urs.cz/item/CS_URS_2024_01/766691914"/>
    <hyperlink ref="F251" r:id="rId40" display="https://podminky.urs.cz/item/CS_URS_2024_01/766660001"/>
    <hyperlink ref="F254" r:id="rId41" display="https://podminky.urs.cz/item/CS_URS_2024_01/766660730"/>
    <hyperlink ref="F257" r:id="rId42" display="https://podminky.urs.cz/item/CS_URS_2024_01/998766311"/>
    <hyperlink ref="F260" r:id="rId43" display="https://podminky.urs.cz/item/CS_URS_2024_01/771121011"/>
    <hyperlink ref="F269" r:id="rId44" display="https://podminky.urs.cz/item/CS_URS_2024_01/771151014"/>
    <hyperlink ref="F271" r:id="rId45" display="https://podminky.urs.cz/item/CS_URS_2024_01/771574419"/>
    <hyperlink ref="F275" r:id="rId46" display="https://podminky.urs.cz/item/CS_URS_2024_01/771591115"/>
    <hyperlink ref="F278" r:id="rId47" display="https://podminky.urs.cz/item/CS_URS_2024_01/771161021"/>
    <hyperlink ref="F282" r:id="rId48" display="https://podminky.urs.cz/item/CS_URS_2024_01/998771311"/>
    <hyperlink ref="F285" r:id="rId49" display="https://podminky.urs.cz/item/CS_URS_2024_01/781121011"/>
    <hyperlink ref="F290" r:id="rId50" display="https://podminky.urs.cz/item/CS_URS_2024_01/781471810"/>
    <hyperlink ref="F293" r:id="rId51" display="https://podminky.urs.cz/item/CS_URS_2024_01/781472219"/>
    <hyperlink ref="F297" r:id="rId52" display="https://podminky.urs.cz/item/CS_URS_2024_01/781492251"/>
    <hyperlink ref="F302" r:id="rId53" display="https://podminky.urs.cz/item/CS_URS_2024_01/781495115"/>
    <hyperlink ref="F305" r:id="rId54" display="https://podminky.urs.cz/item/CS_URS_2024_01/998781311"/>
    <hyperlink ref="F308" r:id="rId55" display="https://podminky.urs.cz/item/CS_URS_2024_01/783306801"/>
    <hyperlink ref="F312" r:id="rId56" display="https://podminky.urs.cz/item/CS_URS_2024_01/783315101"/>
    <hyperlink ref="F314" r:id="rId57" display="https://podminky.urs.cz/item/CS_URS_2024_01/783317101"/>
    <hyperlink ref="F317" r:id="rId58" display="https://podminky.urs.cz/item/CS_URS_2024_01/784121001"/>
    <hyperlink ref="F325" r:id="rId59" display="https://podminky.urs.cz/item/CS_URS_2024_01/784181121"/>
    <hyperlink ref="F328" r:id="rId60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93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MŠ Vítězná - oprava sociálních zařízení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593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20. 2. 2024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ROUND((SUM(BE95:BE302)),2)</f>
        <v>0</v>
      </c>
      <c r="G33" s="41"/>
      <c r="H33" s="41"/>
      <c r="I33" s="151">
        <v>0.21</v>
      </c>
      <c r="J33" s="150">
        <f>ROUND(((SUM(BE95:BE302))*I33),2)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ROUND((SUM(BF95:BF302)),2)</f>
        <v>0</v>
      </c>
      <c r="G34" s="41"/>
      <c r="H34" s="41"/>
      <c r="I34" s="151">
        <v>0.12</v>
      </c>
      <c r="J34" s="150">
        <f>ROUND(((SUM(BF95:BF302))*I34),2)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ROUND((SUM(BG95:BG302)),2)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ROUND((SUM(BH95:BH302)),2)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ROUND((SUM(BI95:BI302)),2)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MŠ Vítězná - oprava sociálních zařízení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2 - Žlutý pavilon - 2.NP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Sokolov, Vítězná 725</v>
      </c>
      <c r="G52" s="43"/>
      <c r="H52" s="43"/>
      <c r="I52" s="35" t="s">
        <v>23</v>
      </c>
      <c r="J52" s="75" t="str">
        <f>IF(J12="","",J12)</f>
        <v>20. 2. 2024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Sokolov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97</v>
      </c>
      <c r="D57" s="165"/>
      <c r="E57" s="165"/>
      <c r="F57" s="165"/>
      <c r="G57" s="165"/>
      <c r="H57" s="165"/>
      <c r="I57" s="165"/>
      <c r="J57" s="166" t="s">
        <v>98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99</v>
      </c>
    </row>
    <row r="60" spans="1:31" s="9" customFormat="1" ht="24.95" customHeight="1">
      <c r="A60" s="9"/>
      <c r="B60" s="168"/>
      <c r="C60" s="169"/>
      <c r="D60" s="170" t="s">
        <v>100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102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103</v>
      </c>
      <c r="E62" s="177"/>
      <c r="F62" s="177"/>
      <c r="G62" s="177"/>
      <c r="H62" s="177"/>
      <c r="I62" s="177"/>
      <c r="J62" s="178">
        <f>J124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104</v>
      </c>
      <c r="E63" s="177"/>
      <c r="F63" s="177"/>
      <c r="G63" s="177"/>
      <c r="H63" s="177"/>
      <c r="I63" s="177"/>
      <c r="J63" s="178">
        <f>J151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105</v>
      </c>
      <c r="E64" s="177"/>
      <c r="F64" s="177"/>
      <c r="G64" s="177"/>
      <c r="H64" s="177"/>
      <c r="I64" s="177"/>
      <c r="J64" s="178">
        <f>J163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106</v>
      </c>
      <c r="E65" s="171"/>
      <c r="F65" s="171"/>
      <c r="G65" s="171"/>
      <c r="H65" s="171"/>
      <c r="I65" s="171"/>
      <c r="J65" s="172">
        <f>J166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107</v>
      </c>
      <c r="E66" s="177"/>
      <c r="F66" s="177"/>
      <c r="G66" s="177"/>
      <c r="H66" s="177"/>
      <c r="I66" s="177"/>
      <c r="J66" s="178">
        <f>J167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108</v>
      </c>
      <c r="E67" s="177"/>
      <c r="F67" s="177"/>
      <c r="G67" s="177"/>
      <c r="H67" s="177"/>
      <c r="I67" s="177"/>
      <c r="J67" s="178">
        <f>J170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110</v>
      </c>
      <c r="E68" s="177"/>
      <c r="F68" s="177"/>
      <c r="G68" s="177"/>
      <c r="H68" s="177"/>
      <c r="I68" s="177"/>
      <c r="J68" s="178">
        <f>J201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594</v>
      </c>
      <c r="E69" s="177"/>
      <c r="F69" s="177"/>
      <c r="G69" s="177"/>
      <c r="H69" s="177"/>
      <c r="I69" s="177"/>
      <c r="J69" s="178">
        <f>J205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112</v>
      </c>
      <c r="E70" s="177"/>
      <c r="F70" s="177"/>
      <c r="G70" s="177"/>
      <c r="H70" s="177"/>
      <c r="I70" s="177"/>
      <c r="J70" s="178">
        <f>J208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113</v>
      </c>
      <c r="E71" s="177"/>
      <c r="F71" s="177"/>
      <c r="G71" s="177"/>
      <c r="H71" s="177"/>
      <c r="I71" s="177"/>
      <c r="J71" s="178">
        <f>J220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114</v>
      </c>
      <c r="E72" s="177"/>
      <c r="F72" s="177"/>
      <c r="G72" s="177"/>
      <c r="H72" s="177"/>
      <c r="I72" s="177"/>
      <c r="J72" s="178">
        <f>J245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115</v>
      </c>
      <c r="E73" s="177"/>
      <c r="F73" s="177"/>
      <c r="G73" s="177"/>
      <c r="H73" s="177"/>
      <c r="I73" s="177"/>
      <c r="J73" s="178">
        <f>J276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116</v>
      </c>
      <c r="E74" s="177"/>
      <c r="F74" s="177"/>
      <c r="G74" s="177"/>
      <c r="H74" s="177"/>
      <c r="I74" s="177"/>
      <c r="J74" s="178">
        <f>J289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68"/>
      <c r="C75" s="169"/>
      <c r="D75" s="170" t="s">
        <v>117</v>
      </c>
      <c r="E75" s="171"/>
      <c r="F75" s="171"/>
      <c r="G75" s="171"/>
      <c r="H75" s="171"/>
      <c r="I75" s="171"/>
      <c r="J75" s="172">
        <f>J301</f>
        <v>0</v>
      </c>
      <c r="K75" s="169"/>
      <c r="L75" s="17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6" t="s">
        <v>118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63" t="str">
        <f>E7</f>
        <v>MŠ Vítězná - oprava sociálních zařízení</v>
      </c>
      <c r="F85" s="35"/>
      <c r="G85" s="35"/>
      <c r="H85" s="35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94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E9</f>
        <v>2 - Žlutý pavilon - 2.NP</v>
      </c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F12</f>
        <v>Sokolov, Vítězná 725</v>
      </c>
      <c r="G89" s="43"/>
      <c r="H89" s="43"/>
      <c r="I89" s="35" t="s">
        <v>23</v>
      </c>
      <c r="J89" s="75" t="str">
        <f>IF(J12="","",J12)</f>
        <v>20. 2. 2024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25</v>
      </c>
      <c r="D91" s="43"/>
      <c r="E91" s="43"/>
      <c r="F91" s="30" t="str">
        <f>E15</f>
        <v>Město Sokolov</v>
      </c>
      <c r="G91" s="43"/>
      <c r="H91" s="43"/>
      <c r="I91" s="35" t="s">
        <v>31</v>
      </c>
      <c r="J91" s="39" t="str">
        <f>E21</f>
        <v xml:space="preserve"> 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IF(E18="","",E18)</f>
        <v>Vyplň údaj</v>
      </c>
      <c r="G92" s="43"/>
      <c r="H92" s="43"/>
      <c r="I92" s="35" t="s">
        <v>34</v>
      </c>
      <c r="J92" s="39" t="str">
        <f>E24</f>
        <v>Michal Kubelka</v>
      </c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0"/>
      <c r="B94" s="181"/>
      <c r="C94" s="182" t="s">
        <v>119</v>
      </c>
      <c r="D94" s="183" t="s">
        <v>57</v>
      </c>
      <c r="E94" s="183" t="s">
        <v>53</v>
      </c>
      <c r="F94" s="183" t="s">
        <v>54</v>
      </c>
      <c r="G94" s="183" t="s">
        <v>120</v>
      </c>
      <c r="H94" s="183" t="s">
        <v>121</v>
      </c>
      <c r="I94" s="183" t="s">
        <v>122</v>
      </c>
      <c r="J94" s="183" t="s">
        <v>98</v>
      </c>
      <c r="K94" s="184" t="s">
        <v>123</v>
      </c>
      <c r="L94" s="185"/>
      <c r="M94" s="95" t="s">
        <v>19</v>
      </c>
      <c r="N94" s="96" t="s">
        <v>42</v>
      </c>
      <c r="O94" s="96" t="s">
        <v>124</v>
      </c>
      <c r="P94" s="96" t="s">
        <v>125</v>
      </c>
      <c r="Q94" s="96" t="s">
        <v>126</v>
      </c>
      <c r="R94" s="96" t="s">
        <v>127</v>
      </c>
      <c r="S94" s="96" t="s">
        <v>128</v>
      </c>
      <c r="T94" s="97" t="s">
        <v>129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1"/>
      <c r="B95" s="42"/>
      <c r="C95" s="102" t="s">
        <v>130</v>
      </c>
      <c r="D95" s="43"/>
      <c r="E95" s="43"/>
      <c r="F95" s="43"/>
      <c r="G95" s="43"/>
      <c r="H95" s="43"/>
      <c r="I95" s="43"/>
      <c r="J95" s="186">
        <f>BK95</f>
        <v>0</v>
      </c>
      <c r="K95" s="43"/>
      <c r="L95" s="47"/>
      <c r="M95" s="98"/>
      <c r="N95" s="187"/>
      <c r="O95" s="99"/>
      <c r="P95" s="188">
        <f>P96+P166+P301</f>
        <v>0</v>
      </c>
      <c r="Q95" s="99"/>
      <c r="R95" s="188">
        <f>R96+R166+R301</f>
        <v>0.5896961300000001</v>
      </c>
      <c r="S95" s="99"/>
      <c r="T95" s="189">
        <f>T96+T166+T301</f>
        <v>0.6181182700000001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71</v>
      </c>
      <c r="AU95" s="20" t="s">
        <v>99</v>
      </c>
      <c r="BK95" s="190">
        <f>BK96+BK166+BK301</f>
        <v>0</v>
      </c>
    </row>
    <row r="96" spans="1:63" s="12" customFormat="1" ht="25.9" customHeight="1">
      <c r="A96" s="12"/>
      <c r="B96" s="191"/>
      <c r="C96" s="192"/>
      <c r="D96" s="193" t="s">
        <v>71</v>
      </c>
      <c r="E96" s="194" t="s">
        <v>131</v>
      </c>
      <c r="F96" s="194" t="s">
        <v>132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P97+P124+P151+P163</f>
        <v>0</v>
      </c>
      <c r="Q96" s="199"/>
      <c r="R96" s="200">
        <f>R97+R124+R151+R163</f>
        <v>0.28160385000000004</v>
      </c>
      <c r="S96" s="199"/>
      <c r="T96" s="201">
        <f>T97+T124+T151+T163</f>
        <v>0.11080100000000001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77</v>
      </c>
      <c r="AT96" s="203" t="s">
        <v>71</v>
      </c>
      <c r="AU96" s="203" t="s">
        <v>72</v>
      </c>
      <c r="AY96" s="202" t="s">
        <v>133</v>
      </c>
      <c r="BK96" s="204">
        <f>BK97+BK124+BK151+BK163</f>
        <v>0</v>
      </c>
    </row>
    <row r="97" spans="1:63" s="12" customFormat="1" ht="22.8" customHeight="1">
      <c r="A97" s="12"/>
      <c r="B97" s="191"/>
      <c r="C97" s="192"/>
      <c r="D97" s="193" t="s">
        <v>71</v>
      </c>
      <c r="E97" s="205" t="s">
        <v>157</v>
      </c>
      <c r="F97" s="205" t="s">
        <v>158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SUM(P98:P123)</f>
        <v>0</v>
      </c>
      <c r="Q97" s="199"/>
      <c r="R97" s="200">
        <f>SUM(R98:R123)</f>
        <v>0.28133610000000003</v>
      </c>
      <c r="S97" s="199"/>
      <c r="T97" s="201">
        <f>SUM(T98:T123)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77</v>
      </c>
      <c r="AT97" s="203" t="s">
        <v>71</v>
      </c>
      <c r="AU97" s="203" t="s">
        <v>77</v>
      </c>
      <c r="AY97" s="202" t="s">
        <v>133</v>
      </c>
      <c r="BK97" s="204">
        <f>SUM(BK98:BK123)</f>
        <v>0</v>
      </c>
    </row>
    <row r="98" spans="1:65" s="2" customFormat="1" ht="24.15" customHeight="1">
      <c r="A98" s="41"/>
      <c r="B98" s="42"/>
      <c r="C98" s="207" t="s">
        <v>77</v>
      </c>
      <c r="D98" s="207" t="s">
        <v>135</v>
      </c>
      <c r="E98" s="208" t="s">
        <v>595</v>
      </c>
      <c r="F98" s="209" t="s">
        <v>596</v>
      </c>
      <c r="G98" s="210" t="s">
        <v>138</v>
      </c>
      <c r="H98" s="211">
        <v>1.558</v>
      </c>
      <c r="I98" s="212"/>
      <c r="J98" s="213">
        <f>ROUND(I98*H98,2)</f>
        <v>0</v>
      </c>
      <c r="K98" s="209" t="s">
        <v>139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0.0092</v>
      </c>
      <c r="R98" s="216">
        <f>Q98*H98</f>
        <v>0.0143336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87</v>
      </c>
      <c r="AT98" s="218" t="s">
        <v>135</v>
      </c>
      <c r="AU98" s="218" t="s">
        <v>81</v>
      </c>
      <c r="AY98" s="20" t="s">
        <v>133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77</v>
      </c>
      <c r="BK98" s="219">
        <f>ROUND(I98*H98,2)</f>
        <v>0</v>
      </c>
      <c r="BL98" s="20" t="s">
        <v>87</v>
      </c>
      <c r="BM98" s="218" t="s">
        <v>597</v>
      </c>
    </row>
    <row r="99" spans="1:47" s="2" customFormat="1" ht="12">
      <c r="A99" s="41"/>
      <c r="B99" s="42"/>
      <c r="C99" s="43"/>
      <c r="D99" s="220" t="s">
        <v>141</v>
      </c>
      <c r="E99" s="43"/>
      <c r="F99" s="221" t="s">
        <v>598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141</v>
      </c>
      <c r="AU99" s="20" t="s">
        <v>81</v>
      </c>
    </row>
    <row r="100" spans="1:51" s="14" customFormat="1" ht="12">
      <c r="A100" s="14"/>
      <c r="B100" s="236"/>
      <c r="C100" s="237"/>
      <c r="D100" s="227" t="s">
        <v>143</v>
      </c>
      <c r="E100" s="238" t="s">
        <v>19</v>
      </c>
      <c r="F100" s="239" t="s">
        <v>599</v>
      </c>
      <c r="G100" s="237"/>
      <c r="H100" s="240">
        <v>1.558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143</v>
      </c>
      <c r="AU100" s="246" t="s">
        <v>81</v>
      </c>
      <c r="AV100" s="14" t="s">
        <v>81</v>
      </c>
      <c r="AW100" s="14" t="s">
        <v>33</v>
      </c>
      <c r="AX100" s="14" t="s">
        <v>77</v>
      </c>
      <c r="AY100" s="246" t="s">
        <v>133</v>
      </c>
    </row>
    <row r="101" spans="1:65" s="2" customFormat="1" ht="24.15" customHeight="1">
      <c r="A101" s="41"/>
      <c r="B101" s="42"/>
      <c r="C101" s="207" t="s">
        <v>81</v>
      </c>
      <c r="D101" s="207" t="s">
        <v>135</v>
      </c>
      <c r="E101" s="208" t="s">
        <v>159</v>
      </c>
      <c r="F101" s="209" t="s">
        <v>160</v>
      </c>
      <c r="G101" s="210" t="s">
        <v>138</v>
      </c>
      <c r="H101" s="211">
        <v>12.361</v>
      </c>
      <c r="I101" s="212"/>
      <c r="J101" s="213">
        <f>ROUND(I101*H101,2)</f>
        <v>0</v>
      </c>
      <c r="K101" s="209" t="s">
        <v>139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0.0052</v>
      </c>
      <c r="R101" s="216">
        <f>Q101*H101</f>
        <v>0.0642772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87</v>
      </c>
      <c r="AT101" s="218" t="s">
        <v>135</v>
      </c>
      <c r="AU101" s="218" t="s">
        <v>81</v>
      </c>
      <c r="AY101" s="20" t="s">
        <v>133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77</v>
      </c>
      <c r="BK101" s="219">
        <f>ROUND(I101*H101,2)</f>
        <v>0</v>
      </c>
      <c r="BL101" s="20" t="s">
        <v>87</v>
      </c>
      <c r="BM101" s="218" t="s">
        <v>600</v>
      </c>
    </row>
    <row r="102" spans="1:47" s="2" customFormat="1" ht="12">
      <c r="A102" s="41"/>
      <c r="B102" s="42"/>
      <c r="C102" s="43"/>
      <c r="D102" s="220" t="s">
        <v>141</v>
      </c>
      <c r="E102" s="43"/>
      <c r="F102" s="221" t="s">
        <v>162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141</v>
      </c>
      <c r="AU102" s="20" t="s">
        <v>81</v>
      </c>
    </row>
    <row r="103" spans="1:51" s="14" customFormat="1" ht="12">
      <c r="A103" s="14"/>
      <c r="B103" s="236"/>
      <c r="C103" s="237"/>
      <c r="D103" s="227" t="s">
        <v>143</v>
      </c>
      <c r="E103" s="238" t="s">
        <v>19</v>
      </c>
      <c r="F103" s="239" t="s">
        <v>601</v>
      </c>
      <c r="G103" s="237"/>
      <c r="H103" s="240">
        <v>13.674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143</v>
      </c>
      <c r="AU103" s="246" t="s">
        <v>81</v>
      </c>
      <c r="AV103" s="14" t="s">
        <v>81</v>
      </c>
      <c r="AW103" s="14" t="s">
        <v>33</v>
      </c>
      <c r="AX103" s="14" t="s">
        <v>72</v>
      </c>
      <c r="AY103" s="246" t="s">
        <v>133</v>
      </c>
    </row>
    <row r="104" spans="1:51" s="14" customFormat="1" ht="12">
      <c r="A104" s="14"/>
      <c r="B104" s="236"/>
      <c r="C104" s="237"/>
      <c r="D104" s="227" t="s">
        <v>143</v>
      </c>
      <c r="E104" s="238" t="s">
        <v>19</v>
      </c>
      <c r="F104" s="239" t="s">
        <v>602</v>
      </c>
      <c r="G104" s="237"/>
      <c r="H104" s="240">
        <v>-0.236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143</v>
      </c>
      <c r="AU104" s="246" t="s">
        <v>81</v>
      </c>
      <c r="AV104" s="14" t="s">
        <v>81</v>
      </c>
      <c r="AW104" s="14" t="s">
        <v>33</v>
      </c>
      <c r="AX104" s="14" t="s">
        <v>72</v>
      </c>
      <c r="AY104" s="246" t="s">
        <v>133</v>
      </c>
    </row>
    <row r="105" spans="1:51" s="14" customFormat="1" ht="12">
      <c r="A105" s="14"/>
      <c r="B105" s="236"/>
      <c r="C105" s="237"/>
      <c r="D105" s="227" t="s">
        <v>143</v>
      </c>
      <c r="E105" s="238" t="s">
        <v>19</v>
      </c>
      <c r="F105" s="239" t="s">
        <v>603</v>
      </c>
      <c r="G105" s="237"/>
      <c r="H105" s="240">
        <v>0.088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143</v>
      </c>
      <c r="AU105" s="246" t="s">
        <v>81</v>
      </c>
      <c r="AV105" s="14" t="s">
        <v>81</v>
      </c>
      <c r="AW105" s="14" t="s">
        <v>33</v>
      </c>
      <c r="AX105" s="14" t="s">
        <v>72</v>
      </c>
      <c r="AY105" s="246" t="s">
        <v>133</v>
      </c>
    </row>
    <row r="106" spans="1:51" s="14" customFormat="1" ht="12">
      <c r="A106" s="14"/>
      <c r="B106" s="236"/>
      <c r="C106" s="237"/>
      <c r="D106" s="227" t="s">
        <v>143</v>
      </c>
      <c r="E106" s="238" t="s">
        <v>19</v>
      </c>
      <c r="F106" s="239" t="s">
        <v>165</v>
      </c>
      <c r="G106" s="237"/>
      <c r="H106" s="240">
        <v>-1.4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143</v>
      </c>
      <c r="AU106" s="246" t="s">
        <v>81</v>
      </c>
      <c r="AV106" s="14" t="s">
        <v>81</v>
      </c>
      <c r="AW106" s="14" t="s">
        <v>33</v>
      </c>
      <c r="AX106" s="14" t="s">
        <v>72</v>
      </c>
      <c r="AY106" s="246" t="s">
        <v>133</v>
      </c>
    </row>
    <row r="107" spans="1:51" s="14" customFormat="1" ht="12">
      <c r="A107" s="14"/>
      <c r="B107" s="236"/>
      <c r="C107" s="237"/>
      <c r="D107" s="227" t="s">
        <v>143</v>
      </c>
      <c r="E107" s="238" t="s">
        <v>19</v>
      </c>
      <c r="F107" s="239" t="s">
        <v>604</v>
      </c>
      <c r="G107" s="237"/>
      <c r="H107" s="240">
        <v>0.235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143</v>
      </c>
      <c r="AU107" s="246" t="s">
        <v>81</v>
      </c>
      <c r="AV107" s="14" t="s">
        <v>81</v>
      </c>
      <c r="AW107" s="14" t="s">
        <v>33</v>
      </c>
      <c r="AX107" s="14" t="s">
        <v>72</v>
      </c>
      <c r="AY107" s="246" t="s">
        <v>133</v>
      </c>
    </row>
    <row r="108" spans="1:51" s="15" customFormat="1" ht="12">
      <c r="A108" s="15"/>
      <c r="B108" s="247"/>
      <c r="C108" s="248"/>
      <c r="D108" s="227" t="s">
        <v>143</v>
      </c>
      <c r="E108" s="249" t="s">
        <v>19</v>
      </c>
      <c r="F108" s="250" t="s">
        <v>168</v>
      </c>
      <c r="G108" s="248"/>
      <c r="H108" s="251">
        <v>12.360999999999997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143</v>
      </c>
      <c r="AU108" s="257" t="s">
        <v>81</v>
      </c>
      <c r="AV108" s="15" t="s">
        <v>87</v>
      </c>
      <c r="AW108" s="15" t="s">
        <v>33</v>
      </c>
      <c r="AX108" s="15" t="s">
        <v>77</v>
      </c>
      <c r="AY108" s="257" t="s">
        <v>133</v>
      </c>
    </row>
    <row r="109" spans="1:65" s="2" customFormat="1" ht="21.75" customHeight="1">
      <c r="A109" s="41"/>
      <c r="B109" s="42"/>
      <c r="C109" s="207" t="s">
        <v>84</v>
      </c>
      <c r="D109" s="207" t="s">
        <v>135</v>
      </c>
      <c r="E109" s="208" t="s">
        <v>175</v>
      </c>
      <c r="F109" s="209" t="s">
        <v>176</v>
      </c>
      <c r="G109" s="210" t="s">
        <v>138</v>
      </c>
      <c r="H109" s="211">
        <v>9.252</v>
      </c>
      <c r="I109" s="212"/>
      <c r="J109" s="213">
        <f>ROUND(I109*H109,2)</f>
        <v>0</v>
      </c>
      <c r="K109" s="209" t="s">
        <v>139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0.02048</v>
      </c>
      <c r="R109" s="216">
        <f>Q109*H109</f>
        <v>0.18948096000000003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87</v>
      </c>
      <c r="AT109" s="218" t="s">
        <v>135</v>
      </c>
      <c r="AU109" s="218" t="s">
        <v>81</v>
      </c>
      <c r="AY109" s="20" t="s">
        <v>133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77</v>
      </c>
      <c r="BK109" s="219">
        <f>ROUND(I109*H109,2)</f>
        <v>0</v>
      </c>
      <c r="BL109" s="20" t="s">
        <v>87</v>
      </c>
      <c r="BM109" s="218" t="s">
        <v>605</v>
      </c>
    </row>
    <row r="110" spans="1:47" s="2" customFormat="1" ht="12">
      <c r="A110" s="41"/>
      <c r="B110" s="42"/>
      <c r="C110" s="43"/>
      <c r="D110" s="220" t="s">
        <v>141</v>
      </c>
      <c r="E110" s="43"/>
      <c r="F110" s="221" t="s">
        <v>178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141</v>
      </c>
      <c r="AU110" s="20" t="s">
        <v>81</v>
      </c>
    </row>
    <row r="111" spans="1:51" s="13" customFormat="1" ht="12">
      <c r="A111" s="13"/>
      <c r="B111" s="225"/>
      <c r="C111" s="226"/>
      <c r="D111" s="227" t="s">
        <v>143</v>
      </c>
      <c r="E111" s="228" t="s">
        <v>19</v>
      </c>
      <c r="F111" s="229" t="s">
        <v>179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143</v>
      </c>
      <c r="AU111" s="235" t="s">
        <v>81</v>
      </c>
      <c r="AV111" s="13" t="s">
        <v>77</v>
      </c>
      <c r="AW111" s="13" t="s">
        <v>33</v>
      </c>
      <c r="AX111" s="13" t="s">
        <v>72</v>
      </c>
      <c r="AY111" s="235" t="s">
        <v>133</v>
      </c>
    </row>
    <row r="112" spans="1:51" s="14" customFormat="1" ht="12">
      <c r="A112" s="14"/>
      <c r="B112" s="236"/>
      <c r="C112" s="237"/>
      <c r="D112" s="227" t="s">
        <v>143</v>
      </c>
      <c r="E112" s="238" t="s">
        <v>19</v>
      </c>
      <c r="F112" s="239" t="s">
        <v>606</v>
      </c>
      <c r="G112" s="237"/>
      <c r="H112" s="240">
        <v>9.2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143</v>
      </c>
      <c r="AU112" s="246" t="s">
        <v>81</v>
      </c>
      <c r="AV112" s="14" t="s">
        <v>81</v>
      </c>
      <c r="AW112" s="14" t="s">
        <v>33</v>
      </c>
      <c r="AX112" s="14" t="s">
        <v>72</v>
      </c>
      <c r="AY112" s="246" t="s">
        <v>133</v>
      </c>
    </row>
    <row r="113" spans="1:51" s="14" customFormat="1" ht="12">
      <c r="A113" s="14"/>
      <c r="B113" s="236"/>
      <c r="C113" s="237"/>
      <c r="D113" s="227" t="s">
        <v>143</v>
      </c>
      <c r="E113" s="238" t="s">
        <v>19</v>
      </c>
      <c r="F113" s="239" t="s">
        <v>602</v>
      </c>
      <c r="G113" s="237"/>
      <c r="H113" s="240">
        <v>-0.236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143</v>
      </c>
      <c r="AU113" s="246" t="s">
        <v>81</v>
      </c>
      <c r="AV113" s="14" t="s">
        <v>81</v>
      </c>
      <c r="AW113" s="14" t="s">
        <v>33</v>
      </c>
      <c r="AX113" s="14" t="s">
        <v>72</v>
      </c>
      <c r="AY113" s="246" t="s">
        <v>133</v>
      </c>
    </row>
    <row r="114" spans="1:51" s="14" customFormat="1" ht="12">
      <c r="A114" s="14"/>
      <c r="B114" s="236"/>
      <c r="C114" s="237"/>
      <c r="D114" s="227" t="s">
        <v>143</v>
      </c>
      <c r="E114" s="238" t="s">
        <v>19</v>
      </c>
      <c r="F114" s="239" t="s">
        <v>603</v>
      </c>
      <c r="G114" s="237"/>
      <c r="H114" s="240">
        <v>0.088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143</v>
      </c>
      <c r="AU114" s="246" t="s">
        <v>81</v>
      </c>
      <c r="AV114" s="14" t="s">
        <v>81</v>
      </c>
      <c r="AW114" s="14" t="s">
        <v>33</v>
      </c>
      <c r="AX114" s="14" t="s">
        <v>72</v>
      </c>
      <c r="AY114" s="246" t="s">
        <v>133</v>
      </c>
    </row>
    <row r="115" spans="1:51" s="14" customFormat="1" ht="12">
      <c r="A115" s="14"/>
      <c r="B115" s="236"/>
      <c r="C115" s="237"/>
      <c r="D115" s="227" t="s">
        <v>143</v>
      </c>
      <c r="E115" s="238" t="s">
        <v>19</v>
      </c>
      <c r="F115" s="239" t="s">
        <v>607</v>
      </c>
      <c r="G115" s="237"/>
      <c r="H115" s="240">
        <v>0.2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143</v>
      </c>
      <c r="AU115" s="246" t="s">
        <v>81</v>
      </c>
      <c r="AV115" s="14" t="s">
        <v>81</v>
      </c>
      <c r="AW115" s="14" t="s">
        <v>33</v>
      </c>
      <c r="AX115" s="14" t="s">
        <v>72</v>
      </c>
      <c r="AY115" s="246" t="s">
        <v>133</v>
      </c>
    </row>
    <row r="116" spans="1:51" s="15" customFormat="1" ht="12">
      <c r="A116" s="15"/>
      <c r="B116" s="247"/>
      <c r="C116" s="248"/>
      <c r="D116" s="227" t="s">
        <v>143</v>
      </c>
      <c r="E116" s="249" t="s">
        <v>19</v>
      </c>
      <c r="F116" s="250" t="s">
        <v>168</v>
      </c>
      <c r="G116" s="248"/>
      <c r="H116" s="251">
        <v>9.251999999999997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7" t="s">
        <v>143</v>
      </c>
      <c r="AU116" s="257" t="s">
        <v>81</v>
      </c>
      <c r="AV116" s="15" t="s">
        <v>87</v>
      </c>
      <c r="AW116" s="15" t="s">
        <v>33</v>
      </c>
      <c r="AX116" s="15" t="s">
        <v>77</v>
      </c>
      <c r="AY116" s="257" t="s">
        <v>133</v>
      </c>
    </row>
    <row r="117" spans="1:65" s="2" customFormat="1" ht="16.5" customHeight="1">
      <c r="A117" s="41"/>
      <c r="B117" s="42"/>
      <c r="C117" s="207" t="s">
        <v>87</v>
      </c>
      <c r="D117" s="207" t="s">
        <v>135</v>
      </c>
      <c r="E117" s="208" t="s">
        <v>188</v>
      </c>
      <c r="F117" s="209" t="s">
        <v>189</v>
      </c>
      <c r="G117" s="210" t="s">
        <v>138</v>
      </c>
      <c r="H117" s="211">
        <v>3.109</v>
      </c>
      <c r="I117" s="212"/>
      <c r="J117" s="213">
        <f>ROUND(I117*H117,2)</f>
        <v>0</v>
      </c>
      <c r="K117" s="209" t="s">
        <v>139</v>
      </c>
      <c r="L117" s="47"/>
      <c r="M117" s="214" t="s">
        <v>19</v>
      </c>
      <c r="N117" s="215" t="s">
        <v>43</v>
      </c>
      <c r="O117" s="87"/>
      <c r="P117" s="216">
        <f>O117*H117</f>
        <v>0</v>
      </c>
      <c r="Q117" s="216">
        <v>0.00026</v>
      </c>
      <c r="R117" s="216">
        <f>Q117*H117</f>
        <v>0.00080834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87</v>
      </c>
      <c r="AT117" s="218" t="s">
        <v>135</v>
      </c>
      <c r="AU117" s="218" t="s">
        <v>81</v>
      </c>
      <c r="AY117" s="20" t="s">
        <v>133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77</v>
      </c>
      <c r="BK117" s="219">
        <f>ROUND(I117*H117,2)</f>
        <v>0</v>
      </c>
      <c r="BL117" s="20" t="s">
        <v>87</v>
      </c>
      <c r="BM117" s="218" t="s">
        <v>608</v>
      </c>
    </row>
    <row r="118" spans="1:47" s="2" customFormat="1" ht="12">
      <c r="A118" s="41"/>
      <c r="B118" s="42"/>
      <c r="C118" s="43"/>
      <c r="D118" s="220" t="s">
        <v>141</v>
      </c>
      <c r="E118" s="43"/>
      <c r="F118" s="221" t="s">
        <v>191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141</v>
      </c>
      <c r="AU118" s="20" t="s">
        <v>81</v>
      </c>
    </row>
    <row r="119" spans="1:51" s="14" customFormat="1" ht="12">
      <c r="A119" s="14"/>
      <c r="B119" s="236"/>
      <c r="C119" s="237"/>
      <c r="D119" s="227" t="s">
        <v>143</v>
      </c>
      <c r="E119" s="238" t="s">
        <v>19</v>
      </c>
      <c r="F119" s="239" t="s">
        <v>609</v>
      </c>
      <c r="G119" s="237"/>
      <c r="H119" s="240">
        <v>3.074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143</v>
      </c>
      <c r="AU119" s="246" t="s">
        <v>81</v>
      </c>
      <c r="AV119" s="14" t="s">
        <v>81</v>
      </c>
      <c r="AW119" s="14" t="s">
        <v>33</v>
      </c>
      <c r="AX119" s="14" t="s">
        <v>72</v>
      </c>
      <c r="AY119" s="246" t="s">
        <v>133</v>
      </c>
    </row>
    <row r="120" spans="1:51" s="14" customFormat="1" ht="12">
      <c r="A120" s="14"/>
      <c r="B120" s="236"/>
      <c r="C120" s="237"/>
      <c r="D120" s="227" t="s">
        <v>143</v>
      </c>
      <c r="E120" s="238" t="s">
        <v>19</v>
      </c>
      <c r="F120" s="239" t="s">
        <v>610</v>
      </c>
      <c r="G120" s="237"/>
      <c r="H120" s="240">
        <v>0.035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143</v>
      </c>
      <c r="AU120" s="246" t="s">
        <v>81</v>
      </c>
      <c r="AV120" s="14" t="s">
        <v>81</v>
      </c>
      <c r="AW120" s="14" t="s">
        <v>33</v>
      </c>
      <c r="AX120" s="14" t="s">
        <v>72</v>
      </c>
      <c r="AY120" s="246" t="s">
        <v>133</v>
      </c>
    </row>
    <row r="121" spans="1:51" s="15" customFormat="1" ht="12">
      <c r="A121" s="15"/>
      <c r="B121" s="247"/>
      <c r="C121" s="248"/>
      <c r="D121" s="227" t="s">
        <v>143</v>
      </c>
      <c r="E121" s="249" t="s">
        <v>19</v>
      </c>
      <c r="F121" s="250" t="s">
        <v>168</v>
      </c>
      <c r="G121" s="248"/>
      <c r="H121" s="251">
        <v>3.109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7" t="s">
        <v>143</v>
      </c>
      <c r="AU121" s="257" t="s">
        <v>81</v>
      </c>
      <c r="AV121" s="15" t="s">
        <v>87</v>
      </c>
      <c r="AW121" s="15" t="s">
        <v>33</v>
      </c>
      <c r="AX121" s="15" t="s">
        <v>77</v>
      </c>
      <c r="AY121" s="257" t="s">
        <v>133</v>
      </c>
    </row>
    <row r="122" spans="1:65" s="2" customFormat="1" ht="16.5" customHeight="1">
      <c r="A122" s="41"/>
      <c r="B122" s="42"/>
      <c r="C122" s="207" t="s">
        <v>90</v>
      </c>
      <c r="D122" s="207" t="s">
        <v>135</v>
      </c>
      <c r="E122" s="208" t="s">
        <v>196</v>
      </c>
      <c r="F122" s="209" t="s">
        <v>197</v>
      </c>
      <c r="G122" s="210" t="s">
        <v>138</v>
      </c>
      <c r="H122" s="211">
        <v>3.109</v>
      </c>
      <c r="I122" s="212"/>
      <c r="J122" s="213">
        <f>ROUND(I122*H122,2)</f>
        <v>0</v>
      </c>
      <c r="K122" s="209" t="s">
        <v>139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0.004</v>
      </c>
      <c r="R122" s="216">
        <f>Q122*H122</f>
        <v>0.012436000000000001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87</v>
      </c>
      <c r="AT122" s="218" t="s">
        <v>135</v>
      </c>
      <c r="AU122" s="218" t="s">
        <v>81</v>
      </c>
      <c r="AY122" s="20" t="s">
        <v>133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77</v>
      </c>
      <c r="BK122" s="219">
        <f>ROUND(I122*H122,2)</f>
        <v>0</v>
      </c>
      <c r="BL122" s="20" t="s">
        <v>87</v>
      </c>
      <c r="BM122" s="218" t="s">
        <v>611</v>
      </c>
    </row>
    <row r="123" spans="1:47" s="2" customFormat="1" ht="12">
      <c r="A123" s="41"/>
      <c r="B123" s="42"/>
      <c r="C123" s="43"/>
      <c r="D123" s="220" t="s">
        <v>141</v>
      </c>
      <c r="E123" s="43"/>
      <c r="F123" s="221" t="s">
        <v>199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141</v>
      </c>
      <c r="AU123" s="20" t="s">
        <v>81</v>
      </c>
    </row>
    <row r="124" spans="1:63" s="12" customFormat="1" ht="22.8" customHeight="1">
      <c r="A124" s="12"/>
      <c r="B124" s="191"/>
      <c r="C124" s="192"/>
      <c r="D124" s="193" t="s">
        <v>71</v>
      </c>
      <c r="E124" s="205" t="s">
        <v>195</v>
      </c>
      <c r="F124" s="205" t="s">
        <v>212</v>
      </c>
      <c r="G124" s="192"/>
      <c r="H124" s="192"/>
      <c r="I124" s="195"/>
      <c r="J124" s="206">
        <f>BK124</f>
        <v>0</v>
      </c>
      <c r="K124" s="192"/>
      <c r="L124" s="197"/>
      <c r="M124" s="198"/>
      <c r="N124" s="199"/>
      <c r="O124" s="199"/>
      <c r="P124" s="200">
        <f>SUM(P125:P150)</f>
        <v>0</v>
      </c>
      <c r="Q124" s="199"/>
      <c r="R124" s="200">
        <f>SUM(R125:R150)</f>
        <v>0.00026775</v>
      </c>
      <c r="S124" s="199"/>
      <c r="T124" s="201">
        <f>SUM(T125:T150)</f>
        <v>0.11080100000000001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77</v>
      </c>
      <c r="AT124" s="203" t="s">
        <v>71</v>
      </c>
      <c r="AU124" s="203" t="s">
        <v>77</v>
      </c>
      <c r="AY124" s="202" t="s">
        <v>133</v>
      </c>
      <c r="BK124" s="204">
        <f>SUM(BK125:BK150)</f>
        <v>0</v>
      </c>
    </row>
    <row r="125" spans="1:65" s="2" customFormat="1" ht="24.15" customHeight="1">
      <c r="A125" s="41"/>
      <c r="B125" s="42"/>
      <c r="C125" s="207" t="s">
        <v>157</v>
      </c>
      <c r="D125" s="207" t="s">
        <v>135</v>
      </c>
      <c r="E125" s="208" t="s">
        <v>225</v>
      </c>
      <c r="F125" s="209" t="s">
        <v>226</v>
      </c>
      <c r="G125" s="210" t="s">
        <v>138</v>
      </c>
      <c r="H125" s="211">
        <v>1.575</v>
      </c>
      <c r="I125" s="212"/>
      <c r="J125" s="213">
        <f>ROUND(I125*H125,2)</f>
        <v>0</v>
      </c>
      <c r="K125" s="209" t="s">
        <v>139</v>
      </c>
      <c r="L125" s="47"/>
      <c r="M125" s="214" t="s">
        <v>19</v>
      </c>
      <c r="N125" s="215" t="s">
        <v>43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0.035</v>
      </c>
      <c r="T125" s="217">
        <f>S125*H125</f>
        <v>0.055125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87</v>
      </c>
      <c r="AT125" s="218" t="s">
        <v>135</v>
      </c>
      <c r="AU125" s="218" t="s">
        <v>81</v>
      </c>
      <c r="AY125" s="20" t="s">
        <v>133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77</v>
      </c>
      <c r="BK125" s="219">
        <f>ROUND(I125*H125,2)</f>
        <v>0</v>
      </c>
      <c r="BL125" s="20" t="s">
        <v>87</v>
      </c>
      <c r="BM125" s="218" t="s">
        <v>612</v>
      </c>
    </row>
    <row r="126" spans="1:47" s="2" customFormat="1" ht="12">
      <c r="A126" s="41"/>
      <c r="B126" s="42"/>
      <c r="C126" s="43"/>
      <c r="D126" s="220" t="s">
        <v>141</v>
      </c>
      <c r="E126" s="43"/>
      <c r="F126" s="221" t="s">
        <v>228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141</v>
      </c>
      <c r="AU126" s="20" t="s">
        <v>81</v>
      </c>
    </row>
    <row r="127" spans="1:51" s="14" customFormat="1" ht="12">
      <c r="A127" s="14"/>
      <c r="B127" s="236"/>
      <c r="C127" s="237"/>
      <c r="D127" s="227" t="s">
        <v>143</v>
      </c>
      <c r="E127" s="238" t="s">
        <v>19</v>
      </c>
      <c r="F127" s="239" t="s">
        <v>613</v>
      </c>
      <c r="G127" s="237"/>
      <c r="H127" s="240">
        <v>1.47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143</v>
      </c>
      <c r="AU127" s="246" t="s">
        <v>81</v>
      </c>
      <c r="AV127" s="14" t="s">
        <v>81</v>
      </c>
      <c r="AW127" s="14" t="s">
        <v>33</v>
      </c>
      <c r="AX127" s="14" t="s">
        <v>72</v>
      </c>
      <c r="AY127" s="246" t="s">
        <v>133</v>
      </c>
    </row>
    <row r="128" spans="1:51" s="14" customFormat="1" ht="12">
      <c r="A128" s="14"/>
      <c r="B128" s="236"/>
      <c r="C128" s="237"/>
      <c r="D128" s="227" t="s">
        <v>143</v>
      </c>
      <c r="E128" s="238" t="s">
        <v>19</v>
      </c>
      <c r="F128" s="239" t="s">
        <v>232</v>
      </c>
      <c r="G128" s="237"/>
      <c r="H128" s="240">
        <v>0.105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143</v>
      </c>
      <c r="AU128" s="246" t="s">
        <v>81</v>
      </c>
      <c r="AV128" s="14" t="s">
        <v>81</v>
      </c>
      <c r="AW128" s="14" t="s">
        <v>33</v>
      </c>
      <c r="AX128" s="14" t="s">
        <v>72</v>
      </c>
      <c r="AY128" s="246" t="s">
        <v>133</v>
      </c>
    </row>
    <row r="129" spans="1:51" s="15" customFormat="1" ht="12">
      <c r="A129" s="15"/>
      <c r="B129" s="247"/>
      <c r="C129" s="248"/>
      <c r="D129" s="227" t="s">
        <v>143</v>
      </c>
      <c r="E129" s="249" t="s">
        <v>19</v>
      </c>
      <c r="F129" s="250" t="s">
        <v>168</v>
      </c>
      <c r="G129" s="248"/>
      <c r="H129" s="251">
        <v>1.575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7" t="s">
        <v>143</v>
      </c>
      <c r="AU129" s="257" t="s">
        <v>81</v>
      </c>
      <c r="AV129" s="15" t="s">
        <v>87</v>
      </c>
      <c r="AW129" s="15" t="s">
        <v>33</v>
      </c>
      <c r="AX129" s="15" t="s">
        <v>77</v>
      </c>
      <c r="AY129" s="257" t="s">
        <v>133</v>
      </c>
    </row>
    <row r="130" spans="1:65" s="2" customFormat="1" ht="16.5" customHeight="1">
      <c r="A130" s="41"/>
      <c r="B130" s="42"/>
      <c r="C130" s="207" t="s">
        <v>182</v>
      </c>
      <c r="D130" s="207" t="s">
        <v>135</v>
      </c>
      <c r="E130" s="208" t="s">
        <v>234</v>
      </c>
      <c r="F130" s="209" t="s">
        <v>235</v>
      </c>
      <c r="G130" s="210" t="s">
        <v>138</v>
      </c>
      <c r="H130" s="211">
        <v>1.575</v>
      </c>
      <c r="I130" s="212"/>
      <c r="J130" s="213">
        <f>ROUND(I130*H130,2)</f>
        <v>0</v>
      </c>
      <c r="K130" s="209" t="s">
        <v>139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87</v>
      </c>
      <c r="AT130" s="218" t="s">
        <v>135</v>
      </c>
      <c r="AU130" s="218" t="s">
        <v>81</v>
      </c>
      <c r="AY130" s="20" t="s">
        <v>133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77</v>
      </c>
      <c r="BK130" s="219">
        <f>ROUND(I130*H130,2)</f>
        <v>0</v>
      </c>
      <c r="BL130" s="20" t="s">
        <v>87</v>
      </c>
      <c r="BM130" s="218" t="s">
        <v>614</v>
      </c>
    </row>
    <row r="131" spans="1:47" s="2" customFormat="1" ht="12">
      <c r="A131" s="41"/>
      <c r="B131" s="42"/>
      <c r="C131" s="43"/>
      <c r="D131" s="220" t="s">
        <v>141</v>
      </c>
      <c r="E131" s="43"/>
      <c r="F131" s="221" t="s">
        <v>237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141</v>
      </c>
      <c r="AU131" s="20" t="s">
        <v>81</v>
      </c>
    </row>
    <row r="132" spans="1:51" s="14" customFormat="1" ht="12">
      <c r="A132" s="14"/>
      <c r="B132" s="236"/>
      <c r="C132" s="237"/>
      <c r="D132" s="227" t="s">
        <v>143</v>
      </c>
      <c r="E132" s="238" t="s">
        <v>19</v>
      </c>
      <c r="F132" s="239" t="s">
        <v>615</v>
      </c>
      <c r="G132" s="237"/>
      <c r="H132" s="240">
        <v>1.575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143</v>
      </c>
      <c r="AU132" s="246" t="s">
        <v>81</v>
      </c>
      <c r="AV132" s="14" t="s">
        <v>81</v>
      </c>
      <c r="AW132" s="14" t="s">
        <v>33</v>
      </c>
      <c r="AX132" s="14" t="s">
        <v>77</v>
      </c>
      <c r="AY132" s="246" t="s">
        <v>133</v>
      </c>
    </row>
    <row r="133" spans="1:65" s="2" customFormat="1" ht="16.5" customHeight="1">
      <c r="A133" s="41"/>
      <c r="B133" s="42"/>
      <c r="C133" s="207" t="s">
        <v>187</v>
      </c>
      <c r="D133" s="207" t="s">
        <v>135</v>
      </c>
      <c r="E133" s="208" t="s">
        <v>240</v>
      </c>
      <c r="F133" s="209" t="s">
        <v>241</v>
      </c>
      <c r="G133" s="210" t="s">
        <v>138</v>
      </c>
      <c r="H133" s="211">
        <v>3.15</v>
      </c>
      <c r="I133" s="212"/>
      <c r="J133" s="213">
        <f>ROUND(I133*H133,2)</f>
        <v>0</v>
      </c>
      <c r="K133" s="209" t="s">
        <v>139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87</v>
      </c>
      <c r="AT133" s="218" t="s">
        <v>135</v>
      </c>
      <c r="AU133" s="218" t="s">
        <v>81</v>
      </c>
      <c r="AY133" s="20" t="s">
        <v>133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77</v>
      </c>
      <c r="BK133" s="219">
        <f>ROUND(I133*H133,2)</f>
        <v>0</v>
      </c>
      <c r="BL133" s="20" t="s">
        <v>87</v>
      </c>
      <c r="BM133" s="218" t="s">
        <v>616</v>
      </c>
    </row>
    <row r="134" spans="1:47" s="2" customFormat="1" ht="12">
      <c r="A134" s="41"/>
      <c r="B134" s="42"/>
      <c r="C134" s="43"/>
      <c r="D134" s="220" t="s">
        <v>141</v>
      </c>
      <c r="E134" s="43"/>
      <c r="F134" s="221" t="s">
        <v>243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141</v>
      </c>
      <c r="AU134" s="20" t="s">
        <v>81</v>
      </c>
    </row>
    <row r="135" spans="1:51" s="14" customFormat="1" ht="12">
      <c r="A135" s="14"/>
      <c r="B135" s="236"/>
      <c r="C135" s="237"/>
      <c r="D135" s="227" t="s">
        <v>143</v>
      </c>
      <c r="E135" s="238" t="s">
        <v>19</v>
      </c>
      <c r="F135" s="239" t="s">
        <v>617</v>
      </c>
      <c r="G135" s="237"/>
      <c r="H135" s="240">
        <v>3.15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143</v>
      </c>
      <c r="AU135" s="246" t="s">
        <v>81</v>
      </c>
      <c r="AV135" s="14" t="s">
        <v>81</v>
      </c>
      <c r="AW135" s="14" t="s">
        <v>33</v>
      </c>
      <c r="AX135" s="14" t="s">
        <v>77</v>
      </c>
      <c r="AY135" s="246" t="s">
        <v>133</v>
      </c>
    </row>
    <row r="136" spans="1:65" s="2" customFormat="1" ht="21.75" customHeight="1">
      <c r="A136" s="41"/>
      <c r="B136" s="42"/>
      <c r="C136" s="207" t="s">
        <v>195</v>
      </c>
      <c r="D136" s="207" t="s">
        <v>135</v>
      </c>
      <c r="E136" s="208" t="s">
        <v>618</v>
      </c>
      <c r="F136" s="209" t="s">
        <v>619</v>
      </c>
      <c r="G136" s="210" t="s">
        <v>138</v>
      </c>
      <c r="H136" s="211">
        <v>1.558</v>
      </c>
      <c r="I136" s="212"/>
      <c r="J136" s="213">
        <f>ROUND(I136*H136,2)</f>
        <v>0</v>
      </c>
      <c r="K136" s="209" t="s">
        <v>139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0.004</v>
      </c>
      <c r="T136" s="217">
        <f>S136*H136</f>
        <v>0.0062320000000000006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87</v>
      </c>
      <c r="AT136" s="218" t="s">
        <v>135</v>
      </c>
      <c r="AU136" s="218" t="s">
        <v>81</v>
      </c>
      <c r="AY136" s="20" t="s">
        <v>133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77</v>
      </c>
      <c r="BK136" s="219">
        <f>ROUND(I136*H136,2)</f>
        <v>0</v>
      </c>
      <c r="BL136" s="20" t="s">
        <v>87</v>
      </c>
      <c r="BM136" s="218" t="s">
        <v>620</v>
      </c>
    </row>
    <row r="137" spans="1:47" s="2" customFormat="1" ht="12">
      <c r="A137" s="41"/>
      <c r="B137" s="42"/>
      <c r="C137" s="43"/>
      <c r="D137" s="220" t="s">
        <v>141</v>
      </c>
      <c r="E137" s="43"/>
      <c r="F137" s="221" t="s">
        <v>621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141</v>
      </c>
      <c r="AU137" s="20" t="s">
        <v>81</v>
      </c>
    </row>
    <row r="138" spans="1:51" s="14" customFormat="1" ht="12">
      <c r="A138" s="14"/>
      <c r="B138" s="236"/>
      <c r="C138" s="237"/>
      <c r="D138" s="227" t="s">
        <v>143</v>
      </c>
      <c r="E138" s="238" t="s">
        <v>19</v>
      </c>
      <c r="F138" s="239" t="s">
        <v>599</v>
      </c>
      <c r="G138" s="237"/>
      <c r="H138" s="240">
        <v>1.558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143</v>
      </c>
      <c r="AU138" s="246" t="s">
        <v>81</v>
      </c>
      <c r="AV138" s="14" t="s">
        <v>81</v>
      </c>
      <c r="AW138" s="14" t="s">
        <v>33</v>
      </c>
      <c r="AX138" s="14" t="s">
        <v>77</v>
      </c>
      <c r="AY138" s="246" t="s">
        <v>133</v>
      </c>
    </row>
    <row r="139" spans="1:65" s="2" customFormat="1" ht="24.15" customHeight="1">
      <c r="A139" s="41"/>
      <c r="B139" s="42"/>
      <c r="C139" s="207" t="s">
        <v>200</v>
      </c>
      <c r="D139" s="207" t="s">
        <v>135</v>
      </c>
      <c r="E139" s="208" t="s">
        <v>246</v>
      </c>
      <c r="F139" s="209" t="s">
        <v>247</v>
      </c>
      <c r="G139" s="210" t="s">
        <v>138</v>
      </c>
      <c r="H139" s="211">
        <v>12.361</v>
      </c>
      <c r="I139" s="212"/>
      <c r="J139" s="213">
        <f>ROUND(I139*H139,2)</f>
        <v>0</v>
      </c>
      <c r="K139" s="209" t="s">
        <v>139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0.004</v>
      </c>
      <c r="T139" s="217">
        <f>S139*H139</f>
        <v>0.049444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87</v>
      </c>
      <c r="AT139" s="218" t="s">
        <v>135</v>
      </c>
      <c r="AU139" s="218" t="s">
        <v>81</v>
      </c>
      <c r="AY139" s="20" t="s">
        <v>133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77</v>
      </c>
      <c r="BK139" s="219">
        <f>ROUND(I139*H139,2)</f>
        <v>0</v>
      </c>
      <c r="BL139" s="20" t="s">
        <v>87</v>
      </c>
      <c r="BM139" s="218" t="s">
        <v>622</v>
      </c>
    </row>
    <row r="140" spans="1:47" s="2" customFormat="1" ht="12">
      <c r="A140" s="41"/>
      <c r="B140" s="42"/>
      <c r="C140" s="43"/>
      <c r="D140" s="220" t="s">
        <v>141</v>
      </c>
      <c r="E140" s="43"/>
      <c r="F140" s="221" t="s">
        <v>249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141</v>
      </c>
      <c r="AU140" s="20" t="s">
        <v>81</v>
      </c>
    </row>
    <row r="141" spans="1:51" s="14" customFormat="1" ht="12">
      <c r="A141" s="14"/>
      <c r="B141" s="236"/>
      <c r="C141" s="237"/>
      <c r="D141" s="227" t="s">
        <v>143</v>
      </c>
      <c r="E141" s="238" t="s">
        <v>19</v>
      </c>
      <c r="F141" s="239" t="s">
        <v>601</v>
      </c>
      <c r="G141" s="237"/>
      <c r="H141" s="240">
        <v>13.674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143</v>
      </c>
      <c r="AU141" s="246" t="s">
        <v>81</v>
      </c>
      <c r="AV141" s="14" t="s">
        <v>81</v>
      </c>
      <c r="AW141" s="14" t="s">
        <v>33</v>
      </c>
      <c r="AX141" s="14" t="s">
        <v>72</v>
      </c>
      <c r="AY141" s="246" t="s">
        <v>133</v>
      </c>
    </row>
    <row r="142" spans="1:51" s="14" customFormat="1" ht="12">
      <c r="A142" s="14"/>
      <c r="B142" s="236"/>
      <c r="C142" s="237"/>
      <c r="D142" s="227" t="s">
        <v>143</v>
      </c>
      <c r="E142" s="238" t="s">
        <v>19</v>
      </c>
      <c r="F142" s="239" t="s">
        <v>602</v>
      </c>
      <c r="G142" s="237"/>
      <c r="H142" s="240">
        <v>-0.236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143</v>
      </c>
      <c r="AU142" s="246" t="s">
        <v>81</v>
      </c>
      <c r="AV142" s="14" t="s">
        <v>81</v>
      </c>
      <c r="AW142" s="14" t="s">
        <v>33</v>
      </c>
      <c r="AX142" s="14" t="s">
        <v>72</v>
      </c>
      <c r="AY142" s="246" t="s">
        <v>133</v>
      </c>
    </row>
    <row r="143" spans="1:51" s="14" customFormat="1" ht="12">
      <c r="A143" s="14"/>
      <c r="B143" s="236"/>
      <c r="C143" s="237"/>
      <c r="D143" s="227" t="s">
        <v>143</v>
      </c>
      <c r="E143" s="238" t="s">
        <v>19</v>
      </c>
      <c r="F143" s="239" t="s">
        <v>603</v>
      </c>
      <c r="G143" s="237"/>
      <c r="H143" s="240">
        <v>0.088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143</v>
      </c>
      <c r="AU143" s="246" t="s">
        <v>81</v>
      </c>
      <c r="AV143" s="14" t="s">
        <v>81</v>
      </c>
      <c r="AW143" s="14" t="s">
        <v>33</v>
      </c>
      <c r="AX143" s="14" t="s">
        <v>72</v>
      </c>
      <c r="AY143" s="246" t="s">
        <v>133</v>
      </c>
    </row>
    <row r="144" spans="1:51" s="14" customFormat="1" ht="12">
      <c r="A144" s="14"/>
      <c r="B144" s="236"/>
      <c r="C144" s="237"/>
      <c r="D144" s="227" t="s">
        <v>143</v>
      </c>
      <c r="E144" s="238" t="s">
        <v>19</v>
      </c>
      <c r="F144" s="239" t="s">
        <v>165</v>
      </c>
      <c r="G144" s="237"/>
      <c r="H144" s="240">
        <v>-1.4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143</v>
      </c>
      <c r="AU144" s="246" t="s">
        <v>81</v>
      </c>
      <c r="AV144" s="14" t="s">
        <v>81</v>
      </c>
      <c r="AW144" s="14" t="s">
        <v>33</v>
      </c>
      <c r="AX144" s="14" t="s">
        <v>72</v>
      </c>
      <c r="AY144" s="246" t="s">
        <v>133</v>
      </c>
    </row>
    <row r="145" spans="1:51" s="14" customFormat="1" ht="12">
      <c r="A145" s="14"/>
      <c r="B145" s="236"/>
      <c r="C145" s="237"/>
      <c r="D145" s="227" t="s">
        <v>143</v>
      </c>
      <c r="E145" s="238" t="s">
        <v>19</v>
      </c>
      <c r="F145" s="239" t="s">
        <v>604</v>
      </c>
      <c r="G145" s="237"/>
      <c r="H145" s="240">
        <v>0.235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143</v>
      </c>
      <c r="AU145" s="246" t="s">
        <v>81</v>
      </c>
      <c r="AV145" s="14" t="s">
        <v>81</v>
      </c>
      <c r="AW145" s="14" t="s">
        <v>33</v>
      </c>
      <c r="AX145" s="14" t="s">
        <v>72</v>
      </c>
      <c r="AY145" s="246" t="s">
        <v>133</v>
      </c>
    </row>
    <row r="146" spans="1:51" s="15" customFormat="1" ht="12">
      <c r="A146" s="15"/>
      <c r="B146" s="247"/>
      <c r="C146" s="248"/>
      <c r="D146" s="227" t="s">
        <v>143</v>
      </c>
      <c r="E146" s="249" t="s">
        <v>19</v>
      </c>
      <c r="F146" s="250" t="s">
        <v>168</v>
      </c>
      <c r="G146" s="248"/>
      <c r="H146" s="251">
        <v>12.360999999999997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143</v>
      </c>
      <c r="AU146" s="257" t="s">
        <v>81</v>
      </c>
      <c r="AV146" s="15" t="s">
        <v>87</v>
      </c>
      <c r="AW146" s="15" t="s">
        <v>33</v>
      </c>
      <c r="AX146" s="15" t="s">
        <v>77</v>
      </c>
      <c r="AY146" s="257" t="s">
        <v>133</v>
      </c>
    </row>
    <row r="147" spans="1:65" s="2" customFormat="1" ht="24.15" customHeight="1">
      <c r="A147" s="41"/>
      <c r="B147" s="42"/>
      <c r="C147" s="207" t="s">
        <v>207</v>
      </c>
      <c r="D147" s="207" t="s">
        <v>135</v>
      </c>
      <c r="E147" s="208" t="s">
        <v>251</v>
      </c>
      <c r="F147" s="209" t="s">
        <v>252</v>
      </c>
      <c r="G147" s="210" t="s">
        <v>138</v>
      </c>
      <c r="H147" s="211">
        <v>1.575</v>
      </c>
      <c r="I147" s="212"/>
      <c r="J147" s="213">
        <f>ROUND(I147*H147,2)</f>
        <v>0</v>
      </c>
      <c r="K147" s="209" t="s">
        <v>139</v>
      </c>
      <c r="L147" s="47"/>
      <c r="M147" s="214" t="s">
        <v>19</v>
      </c>
      <c r="N147" s="215" t="s">
        <v>43</v>
      </c>
      <c r="O147" s="87"/>
      <c r="P147" s="216">
        <f>O147*H147</f>
        <v>0</v>
      </c>
      <c r="Q147" s="216">
        <v>0.00013</v>
      </c>
      <c r="R147" s="216">
        <f>Q147*H147</f>
        <v>0.00020475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87</v>
      </c>
      <c r="AT147" s="218" t="s">
        <v>135</v>
      </c>
      <c r="AU147" s="218" t="s">
        <v>81</v>
      </c>
      <c r="AY147" s="20" t="s">
        <v>133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77</v>
      </c>
      <c r="BK147" s="219">
        <f>ROUND(I147*H147,2)</f>
        <v>0</v>
      </c>
      <c r="BL147" s="20" t="s">
        <v>87</v>
      </c>
      <c r="BM147" s="218" t="s">
        <v>623</v>
      </c>
    </row>
    <row r="148" spans="1:47" s="2" customFormat="1" ht="12">
      <c r="A148" s="41"/>
      <c r="B148" s="42"/>
      <c r="C148" s="43"/>
      <c r="D148" s="220" t="s">
        <v>141</v>
      </c>
      <c r="E148" s="43"/>
      <c r="F148" s="221" t="s">
        <v>254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141</v>
      </c>
      <c r="AU148" s="20" t="s">
        <v>81</v>
      </c>
    </row>
    <row r="149" spans="1:65" s="2" customFormat="1" ht="24.15" customHeight="1">
      <c r="A149" s="41"/>
      <c r="B149" s="42"/>
      <c r="C149" s="207" t="s">
        <v>8</v>
      </c>
      <c r="D149" s="207" t="s">
        <v>135</v>
      </c>
      <c r="E149" s="208" t="s">
        <v>256</v>
      </c>
      <c r="F149" s="209" t="s">
        <v>257</v>
      </c>
      <c r="G149" s="210" t="s">
        <v>138</v>
      </c>
      <c r="H149" s="211">
        <v>1.575</v>
      </c>
      <c r="I149" s="212"/>
      <c r="J149" s="213">
        <f>ROUND(I149*H149,2)</f>
        <v>0</v>
      </c>
      <c r="K149" s="209" t="s">
        <v>139</v>
      </c>
      <c r="L149" s="47"/>
      <c r="M149" s="214" t="s">
        <v>19</v>
      </c>
      <c r="N149" s="215" t="s">
        <v>43</v>
      </c>
      <c r="O149" s="87"/>
      <c r="P149" s="216">
        <f>O149*H149</f>
        <v>0</v>
      </c>
      <c r="Q149" s="216">
        <v>4E-05</v>
      </c>
      <c r="R149" s="216">
        <f>Q149*H149</f>
        <v>6.3E-05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87</v>
      </c>
      <c r="AT149" s="218" t="s">
        <v>135</v>
      </c>
      <c r="AU149" s="218" t="s">
        <v>81</v>
      </c>
      <c r="AY149" s="20" t="s">
        <v>133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77</v>
      </c>
      <c r="BK149" s="219">
        <f>ROUND(I149*H149,2)</f>
        <v>0</v>
      </c>
      <c r="BL149" s="20" t="s">
        <v>87</v>
      </c>
      <c r="BM149" s="218" t="s">
        <v>624</v>
      </c>
    </row>
    <row r="150" spans="1:47" s="2" customFormat="1" ht="12">
      <c r="A150" s="41"/>
      <c r="B150" s="42"/>
      <c r="C150" s="43"/>
      <c r="D150" s="220" t="s">
        <v>141</v>
      </c>
      <c r="E150" s="43"/>
      <c r="F150" s="221" t="s">
        <v>259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141</v>
      </c>
      <c r="AU150" s="20" t="s">
        <v>81</v>
      </c>
    </row>
    <row r="151" spans="1:63" s="12" customFormat="1" ht="22.8" customHeight="1">
      <c r="A151" s="12"/>
      <c r="B151" s="191"/>
      <c r="C151" s="192"/>
      <c r="D151" s="193" t="s">
        <v>71</v>
      </c>
      <c r="E151" s="205" t="s">
        <v>260</v>
      </c>
      <c r="F151" s="205" t="s">
        <v>261</v>
      </c>
      <c r="G151" s="192"/>
      <c r="H151" s="192"/>
      <c r="I151" s="195"/>
      <c r="J151" s="206">
        <f>BK151</f>
        <v>0</v>
      </c>
      <c r="K151" s="192"/>
      <c r="L151" s="197"/>
      <c r="M151" s="198"/>
      <c r="N151" s="199"/>
      <c r="O151" s="199"/>
      <c r="P151" s="200">
        <f>SUM(P152:P162)</f>
        <v>0</v>
      </c>
      <c r="Q151" s="199"/>
      <c r="R151" s="200">
        <f>SUM(R152:R162)</f>
        <v>0</v>
      </c>
      <c r="S151" s="199"/>
      <c r="T151" s="201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77</v>
      </c>
      <c r="AT151" s="203" t="s">
        <v>71</v>
      </c>
      <c r="AU151" s="203" t="s">
        <v>77</v>
      </c>
      <c r="AY151" s="202" t="s">
        <v>133</v>
      </c>
      <c r="BK151" s="204">
        <f>SUM(BK152:BK162)</f>
        <v>0</v>
      </c>
    </row>
    <row r="152" spans="1:65" s="2" customFormat="1" ht="16.5" customHeight="1">
      <c r="A152" s="41"/>
      <c r="B152" s="42"/>
      <c r="C152" s="207" t="s">
        <v>217</v>
      </c>
      <c r="D152" s="207" t="s">
        <v>135</v>
      </c>
      <c r="E152" s="208" t="s">
        <v>263</v>
      </c>
      <c r="F152" s="209" t="s">
        <v>264</v>
      </c>
      <c r="G152" s="210" t="s">
        <v>265</v>
      </c>
      <c r="H152" s="211">
        <v>0.618</v>
      </c>
      <c r="I152" s="212"/>
      <c r="J152" s="213">
        <f>ROUND(I152*H152,2)</f>
        <v>0</v>
      </c>
      <c r="K152" s="209" t="s">
        <v>139</v>
      </c>
      <c r="L152" s="47"/>
      <c r="M152" s="214" t="s">
        <v>19</v>
      </c>
      <c r="N152" s="215" t="s">
        <v>43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87</v>
      </c>
      <c r="AT152" s="218" t="s">
        <v>135</v>
      </c>
      <c r="AU152" s="218" t="s">
        <v>81</v>
      </c>
      <c r="AY152" s="20" t="s">
        <v>133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77</v>
      </c>
      <c r="BK152" s="219">
        <f>ROUND(I152*H152,2)</f>
        <v>0</v>
      </c>
      <c r="BL152" s="20" t="s">
        <v>87</v>
      </c>
      <c r="BM152" s="218" t="s">
        <v>625</v>
      </c>
    </row>
    <row r="153" spans="1:47" s="2" customFormat="1" ht="12">
      <c r="A153" s="41"/>
      <c r="B153" s="42"/>
      <c r="C153" s="43"/>
      <c r="D153" s="220" t="s">
        <v>141</v>
      </c>
      <c r="E153" s="43"/>
      <c r="F153" s="221" t="s">
        <v>267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141</v>
      </c>
      <c r="AU153" s="20" t="s">
        <v>81</v>
      </c>
    </row>
    <row r="154" spans="1:65" s="2" customFormat="1" ht="24.15" customHeight="1">
      <c r="A154" s="41"/>
      <c r="B154" s="42"/>
      <c r="C154" s="207" t="s">
        <v>224</v>
      </c>
      <c r="D154" s="207" t="s">
        <v>135</v>
      </c>
      <c r="E154" s="208" t="s">
        <v>268</v>
      </c>
      <c r="F154" s="209" t="s">
        <v>269</v>
      </c>
      <c r="G154" s="210" t="s">
        <v>265</v>
      </c>
      <c r="H154" s="211">
        <v>0.618</v>
      </c>
      <c r="I154" s="212"/>
      <c r="J154" s="213">
        <f>ROUND(I154*H154,2)</f>
        <v>0</v>
      </c>
      <c r="K154" s="209" t="s">
        <v>139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87</v>
      </c>
      <c r="AT154" s="218" t="s">
        <v>135</v>
      </c>
      <c r="AU154" s="218" t="s">
        <v>81</v>
      </c>
      <c r="AY154" s="20" t="s">
        <v>133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77</v>
      </c>
      <c r="BK154" s="219">
        <f>ROUND(I154*H154,2)</f>
        <v>0</v>
      </c>
      <c r="BL154" s="20" t="s">
        <v>87</v>
      </c>
      <c r="BM154" s="218" t="s">
        <v>626</v>
      </c>
    </row>
    <row r="155" spans="1:47" s="2" customFormat="1" ht="12">
      <c r="A155" s="41"/>
      <c r="B155" s="42"/>
      <c r="C155" s="43"/>
      <c r="D155" s="220" t="s">
        <v>141</v>
      </c>
      <c r="E155" s="43"/>
      <c r="F155" s="221" t="s">
        <v>271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141</v>
      </c>
      <c r="AU155" s="20" t="s">
        <v>81</v>
      </c>
    </row>
    <row r="156" spans="1:65" s="2" customFormat="1" ht="21.75" customHeight="1">
      <c r="A156" s="41"/>
      <c r="B156" s="42"/>
      <c r="C156" s="207" t="s">
        <v>233</v>
      </c>
      <c r="D156" s="207" t="s">
        <v>135</v>
      </c>
      <c r="E156" s="208" t="s">
        <v>273</v>
      </c>
      <c r="F156" s="209" t="s">
        <v>274</v>
      </c>
      <c r="G156" s="210" t="s">
        <v>265</v>
      </c>
      <c r="H156" s="211">
        <v>0.618</v>
      </c>
      <c r="I156" s="212"/>
      <c r="J156" s="213">
        <f>ROUND(I156*H156,2)</f>
        <v>0</v>
      </c>
      <c r="K156" s="209" t="s">
        <v>139</v>
      </c>
      <c r="L156" s="47"/>
      <c r="M156" s="214" t="s">
        <v>19</v>
      </c>
      <c r="N156" s="215" t="s">
        <v>43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87</v>
      </c>
      <c r="AT156" s="218" t="s">
        <v>135</v>
      </c>
      <c r="AU156" s="218" t="s">
        <v>81</v>
      </c>
      <c r="AY156" s="20" t="s">
        <v>133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77</v>
      </c>
      <c r="BK156" s="219">
        <f>ROUND(I156*H156,2)</f>
        <v>0</v>
      </c>
      <c r="BL156" s="20" t="s">
        <v>87</v>
      </c>
      <c r="BM156" s="218" t="s">
        <v>627</v>
      </c>
    </row>
    <row r="157" spans="1:47" s="2" customFormat="1" ht="12">
      <c r="A157" s="41"/>
      <c r="B157" s="42"/>
      <c r="C157" s="43"/>
      <c r="D157" s="220" t="s">
        <v>141</v>
      </c>
      <c r="E157" s="43"/>
      <c r="F157" s="221" t="s">
        <v>276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141</v>
      </c>
      <c r="AU157" s="20" t="s">
        <v>81</v>
      </c>
    </row>
    <row r="158" spans="1:65" s="2" customFormat="1" ht="24.15" customHeight="1">
      <c r="A158" s="41"/>
      <c r="B158" s="42"/>
      <c r="C158" s="207" t="s">
        <v>239</v>
      </c>
      <c r="D158" s="207" t="s">
        <v>135</v>
      </c>
      <c r="E158" s="208" t="s">
        <v>278</v>
      </c>
      <c r="F158" s="209" t="s">
        <v>279</v>
      </c>
      <c r="G158" s="210" t="s">
        <v>265</v>
      </c>
      <c r="H158" s="211">
        <v>3.708</v>
      </c>
      <c r="I158" s="212"/>
      <c r="J158" s="213">
        <f>ROUND(I158*H158,2)</f>
        <v>0</v>
      </c>
      <c r="K158" s="209" t="s">
        <v>139</v>
      </c>
      <c r="L158" s="47"/>
      <c r="M158" s="214" t="s">
        <v>19</v>
      </c>
      <c r="N158" s="215" t="s">
        <v>43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87</v>
      </c>
      <c r="AT158" s="218" t="s">
        <v>135</v>
      </c>
      <c r="AU158" s="218" t="s">
        <v>81</v>
      </c>
      <c r="AY158" s="20" t="s">
        <v>133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77</v>
      </c>
      <c r="BK158" s="219">
        <f>ROUND(I158*H158,2)</f>
        <v>0</v>
      </c>
      <c r="BL158" s="20" t="s">
        <v>87</v>
      </c>
      <c r="BM158" s="218" t="s">
        <v>628</v>
      </c>
    </row>
    <row r="159" spans="1:47" s="2" customFormat="1" ht="12">
      <c r="A159" s="41"/>
      <c r="B159" s="42"/>
      <c r="C159" s="43"/>
      <c r="D159" s="220" t="s">
        <v>141</v>
      </c>
      <c r="E159" s="43"/>
      <c r="F159" s="221" t="s">
        <v>281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141</v>
      </c>
      <c r="AU159" s="20" t="s">
        <v>81</v>
      </c>
    </row>
    <row r="160" spans="1:51" s="14" customFormat="1" ht="12">
      <c r="A160" s="14"/>
      <c r="B160" s="236"/>
      <c r="C160" s="237"/>
      <c r="D160" s="227" t="s">
        <v>143</v>
      </c>
      <c r="E160" s="238" t="s">
        <v>19</v>
      </c>
      <c r="F160" s="239" t="s">
        <v>629</v>
      </c>
      <c r="G160" s="237"/>
      <c r="H160" s="240">
        <v>3.708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143</v>
      </c>
      <c r="AU160" s="246" t="s">
        <v>81</v>
      </c>
      <c r="AV160" s="14" t="s">
        <v>81</v>
      </c>
      <c r="AW160" s="14" t="s">
        <v>33</v>
      </c>
      <c r="AX160" s="14" t="s">
        <v>77</v>
      </c>
      <c r="AY160" s="246" t="s">
        <v>133</v>
      </c>
    </row>
    <row r="161" spans="1:65" s="2" customFormat="1" ht="24.15" customHeight="1">
      <c r="A161" s="41"/>
      <c r="B161" s="42"/>
      <c r="C161" s="207" t="s">
        <v>245</v>
      </c>
      <c r="D161" s="207" t="s">
        <v>135</v>
      </c>
      <c r="E161" s="208" t="s">
        <v>284</v>
      </c>
      <c r="F161" s="209" t="s">
        <v>285</v>
      </c>
      <c r="G161" s="210" t="s">
        <v>265</v>
      </c>
      <c r="H161" s="211">
        <v>0.618</v>
      </c>
      <c r="I161" s="212"/>
      <c r="J161" s="213">
        <f>ROUND(I161*H161,2)</f>
        <v>0</v>
      </c>
      <c r="K161" s="209" t="s">
        <v>139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87</v>
      </c>
      <c r="AT161" s="218" t="s">
        <v>135</v>
      </c>
      <c r="AU161" s="218" t="s">
        <v>81</v>
      </c>
      <c r="AY161" s="20" t="s">
        <v>133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77</v>
      </c>
      <c r="BK161" s="219">
        <f>ROUND(I161*H161,2)</f>
        <v>0</v>
      </c>
      <c r="BL161" s="20" t="s">
        <v>87</v>
      </c>
      <c r="BM161" s="218" t="s">
        <v>630</v>
      </c>
    </row>
    <row r="162" spans="1:47" s="2" customFormat="1" ht="12">
      <c r="A162" s="41"/>
      <c r="B162" s="42"/>
      <c r="C162" s="43"/>
      <c r="D162" s="220" t="s">
        <v>141</v>
      </c>
      <c r="E162" s="43"/>
      <c r="F162" s="221" t="s">
        <v>287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141</v>
      </c>
      <c r="AU162" s="20" t="s">
        <v>81</v>
      </c>
    </row>
    <row r="163" spans="1:63" s="12" customFormat="1" ht="22.8" customHeight="1">
      <c r="A163" s="12"/>
      <c r="B163" s="191"/>
      <c r="C163" s="192"/>
      <c r="D163" s="193" t="s">
        <v>71</v>
      </c>
      <c r="E163" s="205" t="s">
        <v>288</v>
      </c>
      <c r="F163" s="205" t="s">
        <v>289</v>
      </c>
      <c r="G163" s="192"/>
      <c r="H163" s="192"/>
      <c r="I163" s="195"/>
      <c r="J163" s="206">
        <f>BK163</f>
        <v>0</v>
      </c>
      <c r="K163" s="192"/>
      <c r="L163" s="197"/>
      <c r="M163" s="198"/>
      <c r="N163" s="199"/>
      <c r="O163" s="199"/>
      <c r="P163" s="200">
        <f>SUM(P164:P165)</f>
        <v>0</v>
      </c>
      <c r="Q163" s="199"/>
      <c r="R163" s="200">
        <f>SUM(R164:R165)</f>
        <v>0</v>
      </c>
      <c r="S163" s="199"/>
      <c r="T163" s="201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2" t="s">
        <v>77</v>
      </c>
      <c r="AT163" s="203" t="s">
        <v>71</v>
      </c>
      <c r="AU163" s="203" t="s">
        <v>77</v>
      </c>
      <c r="AY163" s="202" t="s">
        <v>133</v>
      </c>
      <c r="BK163" s="204">
        <f>SUM(BK164:BK165)</f>
        <v>0</v>
      </c>
    </row>
    <row r="164" spans="1:65" s="2" customFormat="1" ht="33" customHeight="1">
      <c r="A164" s="41"/>
      <c r="B164" s="42"/>
      <c r="C164" s="207" t="s">
        <v>250</v>
      </c>
      <c r="D164" s="207" t="s">
        <v>135</v>
      </c>
      <c r="E164" s="208" t="s">
        <v>291</v>
      </c>
      <c r="F164" s="209" t="s">
        <v>292</v>
      </c>
      <c r="G164" s="210" t="s">
        <v>265</v>
      </c>
      <c r="H164" s="211">
        <v>0.282</v>
      </c>
      <c r="I164" s="212"/>
      <c r="J164" s="213">
        <f>ROUND(I164*H164,2)</f>
        <v>0</v>
      </c>
      <c r="K164" s="209" t="s">
        <v>139</v>
      </c>
      <c r="L164" s="47"/>
      <c r="M164" s="214" t="s">
        <v>19</v>
      </c>
      <c r="N164" s="215" t="s">
        <v>43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87</v>
      </c>
      <c r="AT164" s="218" t="s">
        <v>135</v>
      </c>
      <c r="AU164" s="218" t="s">
        <v>81</v>
      </c>
      <c r="AY164" s="20" t="s">
        <v>133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77</v>
      </c>
      <c r="BK164" s="219">
        <f>ROUND(I164*H164,2)</f>
        <v>0</v>
      </c>
      <c r="BL164" s="20" t="s">
        <v>87</v>
      </c>
      <c r="BM164" s="218" t="s">
        <v>631</v>
      </c>
    </row>
    <row r="165" spans="1:47" s="2" customFormat="1" ht="12">
      <c r="A165" s="41"/>
      <c r="B165" s="42"/>
      <c r="C165" s="43"/>
      <c r="D165" s="220" t="s">
        <v>141</v>
      </c>
      <c r="E165" s="43"/>
      <c r="F165" s="221" t="s">
        <v>294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141</v>
      </c>
      <c r="AU165" s="20" t="s">
        <v>81</v>
      </c>
    </row>
    <row r="166" spans="1:63" s="12" customFormat="1" ht="25.9" customHeight="1">
      <c r="A166" s="12"/>
      <c r="B166" s="191"/>
      <c r="C166" s="192"/>
      <c r="D166" s="193" t="s">
        <v>71</v>
      </c>
      <c r="E166" s="194" t="s">
        <v>295</v>
      </c>
      <c r="F166" s="194" t="s">
        <v>296</v>
      </c>
      <c r="G166" s="192"/>
      <c r="H166" s="192"/>
      <c r="I166" s="195"/>
      <c r="J166" s="196">
        <f>BK166</f>
        <v>0</v>
      </c>
      <c r="K166" s="192"/>
      <c r="L166" s="197"/>
      <c r="M166" s="198"/>
      <c r="N166" s="199"/>
      <c r="O166" s="199"/>
      <c r="P166" s="200">
        <f>P167+P170+P201+P205+P208+P220+P245+P276+P289</f>
        <v>0</v>
      </c>
      <c r="Q166" s="199"/>
      <c r="R166" s="200">
        <f>R167+R170+R201+R205+R208+R220+R245+R276+R289</f>
        <v>0.30809228</v>
      </c>
      <c r="S166" s="199"/>
      <c r="T166" s="201">
        <f>T167+T170+T201+T205+T208+T220+T245+T276+T289</f>
        <v>0.50731727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2" t="s">
        <v>81</v>
      </c>
      <c r="AT166" s="203" t="s">
        <v>71</v>
      </c>
      <c r="AU166" s="203" t="s">
        <v>72</v>
      </c>
      <c r="AY166" s="202" t="s">
        <v>133</v>
      </c>
      <c r="BK166" s="204">
        <f>BK167+BK170+BK201+BK205+BK208+BK220+BK245+BK276+BK289</f>
        <v>0</v>
      </c>
    </row>
    <row r="167" spans="1:63" s="12" customFormat="1" ht="22.8" customHeight="1">
      <c r="A167" s="12"/>
      <c r="B167" s="191"/>
      <c r="C167" s="192"/>
      <c r="D167" s="193" t="s">
        <v>71</v>
      </c>
      <c r="E167" s="205" t="s">
        <v>297</v>
      </c>
      <c r="F167" s="205" t="s">
        <v>298</v>
      </c>
      <c r="G167" s="192"/>
      <c r="H167" s="192"/>
      <c r="I167" s="195"/>
      <c r="J167" s="206">
        <f>BK167</f>
        <v>0</v>
      </c>
      <c r="K167" s="192"/>
      <c r="L167" s="197"/>
      <c r="M167" s="198"/>
      <c r="N167" s="199"/>
      <c r="O167" s="199"/>
      <c r="P167" s="200">
        <f>SUM(P168:P169)</f>
        <v>0</v>
      </c>
      <c r="Q167" s="199"/>
      <c r="R167" s="200">
        <f>SUM(R168:R169)</f>
        <v>0</v>
      </c>
      <c r="S167" s="199"/>
      <c r="T167" s="201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2" t="s">
        <v>81</v>
      </c>
      <c r="AT167" s="203" t="s">
        <v>71</v>
      </c>
      <c r="AU167" s="203" t="s">
        <v>77</v>
      </c>
      <c r="AY167" s="202" t="s">
        <v>133</v>
      </c>
      <c r="BK167" s="204">
        <f>SUM(BK168:BK169)</f>
        <v>0</v>
      </c>
    </row>
    <row r="168" spans="1:65" s="2" customFormat="1" ht="16.5" customHeight="1">
      <c r="A168" s="41"/>
      <c r="B168" s="42"/>
      <c r="C168" s="207" t="s">
        <v>255</v>
      </c>
      <c r="D168" s="207" t="s">
        <v>135</v>
      </c>
      <c r="E168" s="208" t="s">
        <v>300</v>
      </c>
      <c r="F168" s="209" t="s">
        <v>301</v>
      </c>
      <c r="G168" s="210" t="s">
        <v>302</v>
      </c>
      <c r="H168" s="211">
        <v>1</v>
      </c>
      <c r="I168" s="212"/>
      <c r="J168" s="213">
        <f>ROUND(I168*H168,2)</f>
        <v>0</v>
      </c>
      <c r="K168" s="209" t="s">
        <v>19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239</v>
      </c>
      <c r="AT168" s="218" t="s">
        <v>135</v>
      </c>
      <c r="AU168" s="218" t="s">
        <v>81</v>
      </c>
      <c r="AY168" s="20" t="s">
        <v>133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77</v>
      </c>
      <c r="BK168" s="219">
        <f>ROUND(I168*H168,2)</f>
        <v>0</v>
      </c>
      <c r="BL168" s="20" t="s">
        <v>239</v>
      </c>
      <c r="BM168" s="218" t="s">
        <v>632</v>
      </c>
    </row>
    <row r="169" spans="1:65" s="2" customFormat="1" ht="24.15" customHeight="1">
      <c r="A169" s="41"/>
      <c r="B169" s="42"/>
      <c r="C169" s="207" t="s">
        <v>262</v>
      </c>
      <c r="D169" s="207" t="s">
        <v>135</v>
      </c>
      <c r="E169" s="208" t="s">
        <v>305</v>
      </c>
      <c r="F169" s="209" t="s">
        <v>306</v>
      </c>
      <c r="G169" s="210" t="s">
        <v>302</v>
      </c>
      <c r="H169" s="211">
        <v>1</v>
      </c>
      <c r="I169" s="212"/>
      <c r="J169" s="213">
        <f>ROUND(I169*H169,2)</f>
        <v>0</v>
      </c>
      <c r="K169" s="209" t="s">
        <v>19</v>
      </c>
      <c r="L169" s="47"/>
      <c r="M169" s="214" t="s">
        <v>19</v>
      </c>
      <c r="N169" s="215" t="s">
        <v>43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239</v>
      </c>
      <c r="AT169" s="218" t="s">
        <v>135</v>
      </c>
      <c r="AU169" s="218" t="s">
        <v>81</v>
      </c>
      <c r="AY169" s="20" t="s">
        <v>133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77</v>
      </c>
      <c r="BK169" s="219">
        <f>ROUND(I169*H169,2)</f>
        <v>0</v>
      </c>
      <c r="BL169" s="20" t="s">
        <v>239</v>
      </c>
      <c r="BM169" s="218" t="s">
        <v>633</v>
      </c>
    </row>
    <row r="170" spans="1:63" s="12" customFormat="1" ht="22.8" customHeight="1">
      <c r="A170" s="12"/>
      <c r="B170" s="191"/>
      <c r="C170" s="192"/>
      <c r="D170" s="193" t="s">
        <v>71</v>
      </c>
      <c r="E170" s="205" t="s">
        <v>308</v>
      </c>
      <c r="F170" s="205" t="s">
        <v>309</v>
      </c>
      <c r="G170" s="192"/>
      <c r="H170" s="192"/>
      <c r="I170" s="195"/>
      <c r="J170" s="206">
        <f>BK170</f>
        <v>0</v>
      </c>
      <c r="K170" s="192"/>
      <c r="L170" s="197"/>
      <c r="M170" s="198"/>
      <c r="N170" s="199"/>
      <c r="O170" s="199"/>
      <c r="P170" s="200">
        <f>SUM(P171:P200)</f>
        <v>0</v>
      </c>
      <c r="Q170" s="199"/>
      <c r="R170" s="200">
        <f>SUM(R171:R200)</f>
        <v>0.04503</v>
      </c>
      <c r="S170" s="199"/>
      <c r="T170" s="201">
        <f>SUM(T171:T200)</f>
        <v>0.0412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2" t="s">
        <v>81</v>
      </c>
      <c r="AT170" s="203" t="s">
        <v>71</v>
      </c>
      <c r="AU170" s="203" t="s">
        <v>77</v>
      </c>
      <c r="AY170" s="202" t="s">
        <v>133</v>
      </c>
      <c r="BK170" s="204">
        <f>SUM(BK171:BK200)</f>
        <v>0</v>
      </c>
    </row>
    <row r="171" spans="1:65" s="2" customFormat="1" ht="16.5" customHeight="1">
      <c r="A171" s="41"/>
      <c r="B171" s="42"/>
      <c r="C171" s="207" t="s">
        <v>7</v>
      </c>
      <c r="D171" s="207" t="s">
        <v>135</v>
      </c>
      <c r="E171" s="208" t="s">
        <v>311</v>
      </c>
      <c r="F171" s="209" t="s">
        <v>312</v>
      </c>
      <c r="G171" s="210" t="s">
        <v>302</v>
      </c>
      <c r="H171" s="211">
        <v>1</v>
      </c>
      <c r="I171" s="212"/>
      <c r="J171" s="213">
        <f>ROUND(I171*H171,2)</f>
        <v>0</v>
      </c>
      <c r="K171" s="209" t="s">
        <v>139</v>
      </c>
      <c r="L171" s="47"/>
      <c r="M171" s="214" t="s">
        <v>19</v>
      </c>
      <c r="N171" s="215" t="s">
        <v>43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0.01933</v>
      </c>
      <c r="T171" s="217">
        <f>S171*H171</f>
        <v>0.01933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239</v>
      </c>
      <c r="AT171" s="218" t="s">
        <v>135</v>
      </c>
      <c r="AU171" s="218" t="s">
        <v>81</v>
      </c>
      <c r="AY171" s="20" t="s">
        <v>133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77</v>
      </c>
      <c r="BK171" s="219">
        <f>ROUND(I171*H171,2)</f>
        <v>0</v>
      </c>
      <c r="BL171" s="20" t="s">
        <v>239</v>
      </c>
      <c r="BM171" s="218" t="s">
        <v>634</v>
      </c>
    </row>
    <row r="172" spans="1:47" s="2" customFormat="1" ht="12">
      <c r="A172" s="41"/>
      <c r="B172" s="42"/>
      <c r="C172" s="43"/>
      <c r="D172" s="220" t="s">
        <v>141</v>
      </c>
      <c r="E172" s="43"/>
      <c r="F172" s="221" t="s">
        <v>314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141</v>
      </c>
      <c r="AU172" s="20" t="s">
        <v>81</v>
      </c>
    </row>
    <row r="173" spans="1:65" s="2" customFormat="1" ht="16.5" customHeight="1">
      <c r="A173" s="41"/>
      <c r="B173" s="42"/>
      <c r="C173" s="207" t="s">
        <v>272</v>
      </c>
      <c r="D173" s="207" t="s">
        <v>135</v>
      </c>
      <c r="E173" s="208" t="s">
        <v>316</v>
      </c>
      <c r="F173" s="209" t="s">
        <v>317</v>
      </c>
      <c r="G173" s="210" t="s">
        <v>302</v>
      </c>
      <c r="H173" s="211">
        <v>1</v>
      </c>
      <c r="I173" s="212"/>
      <c r="J173" s="213">
        <f>ROUND(I173*H173,2)</f>
        <v>0</v>
      </c>
      <c r="K173" s="209" t="s">
        <v>139</v>
      </c>
      <c r="L173" s="47"/>
      <c r="M173" s="214" t="s">
        <v>19</v>
      </c>
      <c r="N173" s="215" t="s">
        <v>43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0.01946</v>
      </c>
      <c r="T173" s="217">
        <f>S173*H173</f>
        <v>0.01946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239</v>
      </c>
      <c r="AT173" s="218" t="s">
        <v>135</v>
      </c>
      <c r="AU173" s="218" t="s">
        <v>81</v>
      </c>
      <c r="AY173" s="20" t="s">
        <v>133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77</v>
      </c>
      <c r="BK173" s="219">
        <f>ROUND(I173*H173,2)</f>
        <v>0</v>
      </c>
      <c r="BL173" s="20" t="s">
        <v>239</v>
      </c>
      <c r="BM173" s="218" t="s">
        <v>635</v>
      </c>
    </row>
    <row r="174" spans="1:47" s="2" customFormat="1" ht="12">
      <c r="A174" s="41"/>
      <c r="B174" s="42"/>
      <c r="C174" s="43"/>
      <c r="D174" s="220" t="s">
        <v>141</v>
      </c>
      <c r="E174" s="43"/>
      <c r="F174" s="221" t="s">
        <v>319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141</v>
      </c>
      <c r="AU174" s="20" t="s">
        <v>81</v>
      </c>
    </row>
    <row r="175" spans="1:65" s="2" customFormat="1" ht="16.5" customHeight="1">
      <c r="A175" s="41"/>
      <c r="B175" s="42"/>
      <c r="C175" s="207" t="s">
        <v>277</v>
      </c>
      <c r="D175" s="207" t="s">
        <v>135</v>
      </c>
      <c r="E175" s="208" t="s">
        <v>321</v>
      </c>
      <c r="F175" s="209" t="s">
        <v>322</v>
      </c>
      <c r="G175" s="210" t="s">
        <v>302</v>
      </c>
      <c r="H175" s="211">
        <v>1</v>
      </c>
      <c r="I175" s="212"/>
      <c r="J175" s="213">
        <f>ROUND(I175*H175,2)</f>
        <v>0</v>
      </c>
      <c r="K175" s="209" t="s">
        <v>139</v>
      </c>
      <c r="L175" s="47"/>
      <c r="M175" s="214" t="s">
        <v>19</v>
      </c>
      <c r="N175" s="215" t="s">
        <v>43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0.00156</v>
      </c>
      <c r="T175" s="217">
        <f>S175*H175</f>
        <v>0.00156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239</v>
      </c>
      <c r="AT175" s="218" t="s">
        <v>135</v>
      </c>
      <c r="AU175" s="218" t="s">
        <v>81</v>
      </c>
      <c r="AY175" s="20" t="s">
        <v>133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77</v>
      </c>
      <c r="BK175" s="219">
        <f>ROUND(I175*H175,2)</f>
        <v>0</v>
      </c>
      <c r="BL175" s="20" t="s">
        <v>239</v>
      </c>
      <c r="BM175" s="218" t="s">
        <v>636</v>
      </c>
    </row>
    <row r="176" spans="1:47" s="2" customFormat="1" ht="12">
      <c r="A176" s="41"/>
      <c r="B176" s="42"/>
      <c r="C176" s="43"/>
      <c r="D176" s="220" t="s">
        <v>141</v>
      </c>
      <c r="E176" s="43"/>
      <c r="F176" s="221" t="s">
        <v>324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141</v>
      </c>
      <c r="AU176" s="20" t="s">
        <v>81</v>
      </c>
    </row>
    <row r="177" spans="1:65" s="2" customFormat="1" ht="16.5" customHeight="1">
      <c r="A177" s="41"/>
      <c r="B177" s="42"/>
      <c r="C177" s="207" t="s">
        <v>283</v>
      </c>
      <c r="D177" s="207" t="s">
        <v>135</v>
      </c>
      <c r="E177" s="208" t="s">
        <v>326</v>
      </c>
      <c r="F177" s="209" t="s">
        <v>327</v>
      </c>
      <c r="G177" s="210" t="s">
        <v>203</v>
      </c>
      <c r="H177" s="211">
        <v>1</v>
      </c>
      <c r="I177" s="212"/>
      <c r="J177" s="213">
        <f>ROUND(I177*H177,2)</f>
        <v>0</v>
      </c>
      <c r="K177" s="209" t="s">
        <v>139</v>
      </c>
      <c r="L177" s="47"/>
      <c r="M177" s="214" t="s">
        <v>19</v>
      </c>
      <c r="N177" s="215" t="s">
        <v>43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0.00085</v>
      </c>
      <c r="T177" s="217">
        <f>S177*H177</f>
        <v>0.00085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239</v>
      </c>
      <c r="AT177" s="218" t="s">
        <v>135</v>
      </c>
      <c r="AU177" s="218" t="s">
        <v>81</v>
      </c>
      <c r="AY177" s="20" t="s">
        <v>133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77</v>
      </c>
      <c r="BK177" s="219">
        <f>ROUND(I177*H177,2)</f>
        <v>0</v>
      </c>
      <c r="BL177" s="20" t="s">
        <v>239</v>
      </c>
      <c r="BM177" s="218" t="s">
        <v>637</v>
      </c>
    </row>
    <row r="178" spans="1:47" s="2" customFormat="1" ht="12">
      <c r="A178" s="41"/>
      <c r="B178" s="42"/>
      <c r="C178" s="43"/>
      <c r="D178" s="220" t="s">
        <v>141</v>
      </c>
      <c r="E178" s="43"/>
      <c r="F178" s="221" t="s">
        <v>329</v>
      </c>
      <c r="G178" s="43"/>
      <c r="H178" s="43"/>
      <c r="I178" s="222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141</v>
      </c>
      <c r="AU178" s="20" t="s">
        <v>81</v>
      </c>
    </row>
    <row r="179" spans="1:65" s="2" customFormat="1" ht="16.5" customHeight="1">
      <c r="A179" s="41"/>
      <c r="B179" s="42"/>
      <c r="C179" s="207" t="s">
        <v>290</v>
      </c>
      <c r="D179" s="207" t="s">
        <v>135</v>
      </c>
      <c r="E179" s="208" t="s">
        <v>331</v>
      </c>
      <c r="F179" s="209" t="s">
        <v>332</v>
      </c>
      <c r="G179" s="210" t="s">
        <v>302</v>
      </c>
      <c r="H179" s="211">
        <v>1</v>
      </c>
      <c r="I179" s="212"/>
      <c r="J179" s="213">
        <f>ROUND(I179*H179,2)</f>
        <v>0</v>
      </c>
      <c r="K179" s="209" t="s">
        <v>19</v>
      </c>
      <c r="L179" s="47"/>
      <c r="M179" s="214" t="s">
        <v>19</v>
      </c>
      <c r="N179" s="215" t="s">
        <v>43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239</v>
      </c>
      <c r="AT179" s="218" t="s">
        <v>135</v>
      </c>
      <c r="AU179" s="218" t="s">
        <v>81</v>
      </c>
      <c r="AY179" s="20" t="s">
        <v>133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77</v>
      </c>
      <c r="BK179" s="219">
        <f>ROUND(I179*H179,2)</f>
        <v>0</v>
      </c>
      <c r="BL179" s="20" t="s">
        <v>239</v>
      </c>
      <c r="BM179" s="218" t="s">
        <v>638</v>
      </c>
    </row>
    <row r="180" spans="1:65" s="2" customFormat="1" ht="16.5" customHeight="1">
      <c r="A180" s="41"/>
      <c r="B180" s="42"/>
      <c r="C180" s="207" t="s">
        <v>299</v>
      </c>
      <c r="D180" s="207" t="s">
        <v>135</v>
      </c>
      <c r="E180" s="208" t="s">
        <v>335</v>
      </c>
      <c r="F180" s="209" t="s">
        <v>336</v>
      </c>
      <c r="G180" s="210" t="s">
        <v>302</v>
      </c>
      <c r="H180" s="211">
        <v>1</v>
      </c>
      <c r="I180" s="212"/>
      <c r="J180" s="213">
        <f>ROUND(I180*H180,2)</f>
        <v>0</v>
      </c>
      <c r="K180" s="209" t="s">
        <v>19</v>
      </c>
      <c r="L180" s="47"/>
      <c r="M180" s="214" t="s">
        <v>19</v>
      </c>
      <c r="N180" s="215" t="s">
        <v>43</v>
      </c>
      <c r="O180" s="87"/>
      <c r="P180" s="216">
        <f>O180*H180</f>
        <v>0</v>
      </c>
      <c r="Q180" s="216">
        <v>0.02822</v>
      </c>
      <c r="R180" s="216">
        <f>Q180*H180</f>
        <v>0.02822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239</v>
      </c>
      <c r="AT180" s="218" t="s">
        <v>135</v>
      </c>
      <c r="AU180" s="218" t="s">
        <v>81</v>
      </c>
      <c r="AY180" s="20" t="s">
        <v>133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77</v>
      </c>
      <c r="BK180" s="219">
        <f>ROUND(I180*H180,2)</f>
        <v>0</v>
      </c>
      <c r="BL180" s="20" t="s">
        <v>239</v>
      </c>
      <c r="BM180" s="218" t="s">
        <v>639</v>
      </c>
    </row>
    <row r="181" spans="1:65" s="2" customFormat="1" ht="24.15" customHeight="1">
      <c r="A181" s="41"/>
      <c r="B181" s="42"/>
      <c r="C181" s="207" t="s">
        <v>304</v>
      </c>
      <c r="D181" s="207" t="s">
        <v>135</v>
      </c>
      <c r="E181" s="208" t="s">
        <v>339</v>
      </c>
      <c r="F181" s="209" t="s">
        <v>340</v>
      </c>
      <c r="G181" s="210" t="s">
        <v>302</v>
      </c>
      <c r="H181" s="211">
        <v>1</v>
      </c>
      <c r="I181" s="212"/>
      <c r="J181" s="213">
        <f>ROUND(I181*H181,2)</f>
        <v>0</v>
      </c>
      <c r="K181" s="209" t="s">
        <v>139</v>
      </c>
      <c r="L181" s="47"/>
      <c r="M181" s="214" t="s">
        <v>19</v>
      </c>
      <c r="N181" s="215" t="s">
        <v>43</v>
      </c>
      <c r="O181" s="87"/>
      <c r="P181" s="216">
        <f>O181*H181</f>
        <v>0</v>
      </c>
      <c r="Q181" s="216">
        <v>0.01197</v>
      </c>
      <c r="R181" s="216">
        <f>Q181*H181</f>
        <v>0.01197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239</v>
      </c>
      <c r="AT181" s="218" t="s">
        <v>135</v>
      </c>
      <c r="AU181" s="218" t="s">
        <v>81</v>
      </c>
      <c r="AY181" s="20" t="s">
        <v>133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77</v>
      </c>
      <c r="BK181" s="219">
        <f>ROUND(I181*H181,2)</f>
        <v>0</v>
      </c>
      <c r="BL181" s="20" t="s">
        <v>239</v>
      </c>
      <c r="BM181" s="218" t="s">
        <v>640</v>
      </c>
    </row>
    <row r="182" spans="1:47" s="2" customFormat="1" ht="12">
      <c r="A182" s="41"/>
      <c r="B182" s="42"/>
      <c r="C182" s="43"/>
      <c r="D182" s="220" t="s">
        <v>141</v>
      </c>
      <c r="E182" s="43"/>
      <c r="F182" s="221" t="s">
        <v>342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141</v>
      </c>
      <c r="AU182" s="20" t="s">
        <v>81</v>
      </c>
    </row>
    <row r="183" spans="1:65" s="2" customFormat="1" ht="16.5" customHeight="1">
      <c r="A183" s="41"/>
      <c r="B183" s="42"/>
      <c r="C183" s="207" t="s">
        <v>310</v>
      </c>
      <c r="D183" s="207" t="s">
        <v>135</v>
      </c>
      <c r="E183" s="208" t="s">
        <v>344</v>
      </c>
      <c r="F183" s="209" t="s">
        <v>345</v>
      </c>
      <c r="G183" s="210" t="s">
        <v>302</v>
      </c>
      <c r="H183" s="211">
        <v>1</v>
      </c>
      <c r="I183" s="212"/>
      <c r="J183" s="213">
        <f>ROUND(I183*H183,2)</f>
        <v>0</v>
      </c>
      <c r="K183" s="209" t="s">
        <v>139</v>
      </c>
      <c r="L183" s="47"/>
      <c r="M183" s="214" t="s">
        <v>19</v>
      </c>
      <c r="N183" s="215" t="s">
        <v>43</v>
      </c>
      <c r="O183" s="87"/>
      <c r="P183" s="216">
        <f>O183*H183</f>
        <v>0</v>
      </c>
      <c r="Q183" s="216">
        <v>0.0018</v>
      </c>
      <c r="R183" s="216">
        <f>Q183*H183</f>
        <v>0.0018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239</v>
      </c>
      <c r="AT183" s="218" t="s">
        <v>135</v>
      </c>
      <c r="AU183" s="218" t="s">
        <v>81</v>
      </c>
      <c r="AY183" s="20" t="s">
        <v>133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77</v>
      </c>
      <c r="BK183" s="219">
        <f>ROUND(I183*H183,2)</f>
        <v>0</v>
      </c>
      <c r="BL183" s="20" t="s">
        <v>239</v>
      </c>
      <c r="BM183" s="218" t="s">
        <v>641</v>
      </c>
    </row>
    <row r="184" spans="1:47" s="2" customFormat="1" ht="12">
      <c r="A184" s="41"/>
      <c r="B184" s="42"/>
      <c r="C184" s="43"/>
      <c r="D184" s="220" t="s">
        <v>141</v>
      </c>
      <c r="E184" s="43"/>
      <c r="F184" s="221" t="s">
        <v>347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141</v>
      </c>
      <c r="AU184" s="20" t="s">
        <v>81</v>
      </c>
    </row>
    <row r="185" spans="1:65" s="2" customFormat="1" ht="16.5" customHeight="1">
      <c r="A185" s="41"/>
      <c r="B185" s="42"/>
      <c r="C185" s="207" t="s">
        <v>315</v>
      </c>
      <c r="D185" s="207" t="s">
        <v>135</v>
      </c>
      <c r="E185" s="208" t="s">
        <v>349</v>
      </c>
      <c r="F185" s="209" t="s">
        <v>350</v>
      </c>
      <c r="G185" s="210" t="s">
        <v>203</v>
      </c>
      <c r="H185" s="211">
        <v>1</v>
      </c>
      <c r="I185" s="212"/>
      <c r="J185" s="213">
        <f>ROUND(I185*H185,2)</f>
        <v>0</v>
      </c>
      <c r="K185" s="209" t="s">
        <v>139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0.00024</v>
      </c>
      <c r="R185" s="216">
        <f>Q185*H185</f>
        <v>0.00024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239</v>
      </c>
      <c r="AT185" s="218" t="s">
        <v>135</v>
      </c>
      <c r="AU185" s="218" t="s">
        <v>81</v>
      </c>
      <c r="AY185" s="20" t="s">
        <v>133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77</v>
      </c>
      <c r="BK185" s="219">
        <f>ROUND(I185*H185,2)</f>
        <v>0</v>
      </c>
      <c r="BL185" s="20" t="s">
        <v>239</v>
      </c>
      <c r="BM185" s="218" t="s">
        <v>642</v>
      </c>
    </row>
    <row r="186" spans="1:47" s="2" customFormat="1" ht="12">
      <c r="A186" s="41"/>
      <c r="B186" s="42"/>
      <c r="C186" s="43"/>
      <c r="D186" s="220" t="s">
        <v>141</v>
      </c>
      <c r="E186" s="43"/>
      <c r="F186" s="221" t="s">
        <v>352</v>
      </c>
      <c r="G186" s="43"/>
      <c r="H186" s="43"/>
      <c r="I186" s="222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141</v>
      </c>
      <c r="AU186" s="20" t="s">
        <v>81</v>
      </c>
    </row>
    <row r="187" spans="1:65" s="2" customFormat="1" ht="16.5" customHeight="1">
      <c r="A187" s="41"/>
      <c r="B187" s="42"/>
      <c r="C187" s="207" t="s">
        <v>320</v>
      </c>
      <c r="D187" s="207" t="s">
        <v>135</v>
      </c>
      <c r="E187" s="208" t="s">
        <v>354</v>
      </c>
      <c r="F187" s="209" t="s">
        <v>355</v>
      </c>
      <c r="G187" s="210" t="s">
        <v>203</v>
      </c>
      <c r="H187" s="211">
        <v>1</v>
      </c>
      <c r="I187" s="212"/>
      <c r="J187" s="213">
        <f>ROUND(I187*H187,2)</f>
        <v>0</v>
      </c>
      <c r="K187" s="209" t="s">
        <v>139</v>
      </c>
      <c r="L187" s="47"/>
      <c r="M187" s="214" t="s">
        <v>19</v>
      </c>
      <c r="N187" s="215" t="s">
        <v>43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239</v>
      </c>
      <c r="AT187" s="218" t="s">
        <v>135</v>
      </c>
      <c r="AU187" s="218" t="s">
        <v>81</v>
      </c>
      <c r="AY187" s="20" t="s">
        <v>133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77</v>
      </c>
      <c r="BK187" s="219">
        <f>ROUND(I187*H187,2)</f>
        <v>0</v>
      </c>
      <c r="BL187" s="20" t="s">
        <v>239</v>
      </c>
      <c r="BM187" s="218" t="s">
        <v>643</v>
      </c>
    </row>
    <row r="188" spans="1:47" s="2" customFormat="1" ht="12">
      <c r="A188" s="41"/>
      <c r="B188" s="42"/>
      <c r="C188" s="43"/>
      <c r="D188" s="220" t="s">
        <v>141</v>
      </c>
      <c r="E188" s="43"/>
      <c r="F188" s="221" t="s">
        <v>357</v>
      </c>
      <c r="G188" s="43"/>
      <c r="H188" s="43"/>
      <c r="I188" s="222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141</v>
      </c>
      <c r="AU188" s="20" t="s">
        <v>81</v>
      </c>
    </row>
    <row r="189" spans="1:65" s="2" customFormat="1" ht="16.5" customHeight="1">
      <c r="A189" s="41"/>
      <c r="B189" s="42"/>
      <c r="C189" s="258" t="s">
        <v>325</v>
      </c>
      <c r="D189" s="258" t="s">
        <v>208</v>
      </c>
      <c r="E189" s="259" t="s">
        <v>359</v>
      </c>
      <c r="F189" s="260" t="s">
        <v>360</v>
      </c>
      <c r="G189" s="261" t="s">
        <v>203</v>
      </c>
      <c r="H189" s="262">
        <v>1</v>
      </c>
      <c r="I189" s="263"/>
      <c r="J189" s="264">
        <f>ROUND(I189*H189,2)</f>
        <v>0</v>
      </c>
      <c r="K189" s="260" t="s">
        <v>139</v>
      </c>
      <c r="L189" s="265"/>
      <c r="M189" s="266" t="s">
        <v>19</v>
      </c>
      <c r="N189" s="267" t="s">
        <v>43</v>
      </c>
      <c r="O189" s="87"/>
      <c r="P189" s="216">
        <f>O189*H189</f>
        <v>0</v>
      </c>
      <c r="Q189" s="216">
        <v>0.0005</v>
      </c>
      <c r="R189" s="216">
        <f>Q189*H189</f>
        <v>0.0005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330</v>
      </c>
      <c r="AT189" s="218" t="s">
        <v>208</v>
      </c>
      <c r="AU189" s="218" t="s">
        <v>81</v>
      </c>
      <c r="AY189" s="20" t="s">
        <v>133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77</v>
      </c>
      <c r="BK189" s="219">
        <f>ROUND(I189*H189,2)</f>
        <v>0</v>
      </c>
      <c r="BL189" s="20" t="s">
        <v>239</v>
      </c>
      <c r="BM189" s="218" t="s">
        <v>644</v>
      </c>
    </row>
    <row r="190" spans="1:65" s="2" customFormat="1" ht="16.5" customHeight="1">
      <c r="A190" s="41"/>
      <c r="B190" s="42"/>
      <c r="C190" s="207" t="s">
        <v>330</v>
      </c>
      <c r="D190" s="207" t="s">
        <v>135</v>
      </c>
      <c r="E190" s="208" t="s">
        <v>363</v>
      </c>
      <c r="F190" s="209" t="s">
        <v>364</v>
      </c>
      <c r="G190" s="210" t="s">
        <v>203</v>
      </c>
      <c r="H190" s="211">
        <v>1</v>
      </c>
      <c r="I190" s="212"/>
      <c r="J190" s="213">
        <f>ROUND(I190*H190,2)</f>
        <v>0</v>
      </c>
      <c r="K190" s="209" t="s">
        <v>139</v>
      </c>
      <c r="L190" s="47"/>
      <c r="M190" s="214" t="s">
        <v>19</v>
      </c>
      <c r="N190" s="215" t="s">
        <v>43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239</v>
      </c>
      <c r="AT190" s="218" t="s">
        <v>135</v>
      </c>
      <c r="AU190" s="218" t="s">
        <v>81</v>
      </c>
      <c r="AY190" s="20" t="s">
        <v>133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77</v>
      </c>
      <c r="BK190" s="219">
        <f>ROUND(I190*H190,2)</f>
        <v>0</v>
      </c>
      <c r="BL190" s="20" t="s">
        <v>239</v>
      </c>
      <c r="BM190" s="218" t="s">
        <v>645</v>
      </c>
    </row>
    <row r="191" spans="1:47" s="2" customFormat="1" ht="12">
      <c r="A191" s="41"/>
      <c r="B191" s="42"/>
      <c r="C191" s="43"/>
      <c r="D191" s="220" t="s">
        <v>141</v>
      </c>
      <c r="E191" s="43"/>
      <c r="F191" s="221" t="s">
        <v>366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141</v>
      </c>
      <c r="AU191" s="20" t="s">
        <v>81</v>
      </c>
    </row>
    <row r="192" spans="1:65" s="2" customFormat="1" ht="16.5" customHeight="1">
      <c r="A192" s="41"/>
      <c r="B192" s="42"/>
      <c r="C192" s="258" t="s">
        <v>334</v>
      </c>
      <c r="D192" s="258" t="s">
        <v>208</v>
      </c>
      <c r="E192" s="259" t="s">
        <v>368</v>
      </c>
      <c r="F192" s="260" t="s">
        <v>369</v>
      </c>
      <c r="G192" s="261" t="s">
        <v>203</v>
      </c>
      <c r="H192" s="262">
        <v>1</v>
      </c>
      <c r="I192" s="263"/>
      <c r="J192" s="264">
        <f>ROUND(I192*H192,2)</f>
        <v>0</v>
      </c>
      <c r="K192" s="260" t="s">
        <v>139</v>
      </c>
      <c r="L192" s="265"/>
      <c r="M192" s="266" t="s">
        <v>19</v>
      </c>
      <c r="N192" s="267" t="s">
        <v>43</v>
      </c>
      <c r="O192" s="87"/>
      <c r="P192" s="216">
        <f>O192*H192</f>
        <v>0</v>
      </c>
      <c r="Q192" s="216">
        <v>0.0005</v>
      </c>
      <c r="R192" s="216">
        <f>Q192*H192</f>
        <v>0.0005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330</v>
      </c>
      <c r="AT192" s="218" t="s">
        <v>208</v>
      </c>
      <c r="AU192" s="218" t="s">
        <v>81</v>
      </c>
      <c r="AY192" s="20" t="s">
        <v>133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77</v>
      </c>
      <c r="BK192" s="219">
        <f>ROUND(I192*H192,2)</f>
        <v>0</v>
      </c>
      <c r="BL192" s="20" t="s">
        <v>239</v>
      </c>
      <c r="BM192" s="218" t="s">
        <v>646</v>
      </c>
    </row>
    <row r="193" spans="1:65" s="2" customFormat="1" ht="16.5" customHeight="1">
      <c r="A193" s="41"/>
      <c r="B193" s="42"/>
      <c r="C193" s="207" t="s">
        <v>338</v>
      </c>
      <c r="D193" s="207" t="s">
        <v>135</v>
      </c>
      <c r="E193" s="208" t="s">
        <v>372</v>
      </c>
      <c r="F193" s="209" t="s">
        <v>373</v>
      </c>
      <c r="G193" s="210" t="s">
        <v>203</v>
      </c>
      <c r="H193" s="211">
        <v>1</v>
      </c>
      <c r="I193" s="212"/>
      <c r="J193" s="213">
        <f>ROUND(I193*H193,2)</f>
        <v>0</v>
      </c>
      <c r="K193" s="209" t="s">
        <v>139</v>
      </c>
      <c r="L193" s="47"/>
      <c r="M193" s="214" t="s">
        <v>19</v>
      </c>
      <c r="N193" s="215" t="s">
        <v>43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239</v>
      </c>
      <c r="AT193" s="218" t="s">
        <v>135</v>
      </c>
      <c r="AU193" s="218" t="s">
        <v>81</v>
      </c>
      <c r="AY193" s="20" t="s">
        <v>133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77</v>
      </c>
      <c r="BK193" s="219">
        <f>ROUND(I193*H193,2)</f>
        <v>0</v>
      </c>
      <c r="BL193" s="20" t="s">
        <v>239</v>
      </c>
      <c r="BM193" s="218" t="s">
        <v>647</v>
      </c>
    </row>
    <row r="194" spans="1:47" s="2" customFormat="1" ht="12">
      <c r="A194" s="41"/>
      <c r="B194" s="42"/>
      <c r="C194" s="43"/>
      <c r="D194" s="220" t="s">
        <v>141</v>
      </c>
      <c r="E194" s="43"/>
      <c r="F194" s="221" t="s">
        <v>375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141</v>
      </c>
      <c r="AU194" s="20" t="s">
        <v>81</v>
      </c>
    </row>
    <row r="195" spans="1:65" s="2" customFormat="1" ht="16.5" customHeight="1">
      <c r="A195" s="41"/>
      <c r="B195" s="42"/>
      <c r="C195" s="258" t="s">
        <v>343</v>
      </c>
      <c r="D195" s="258" t="s">
        <v>208</v>
      </c>
      <c r="E195" s="259" t="s">
        <v>377</v>
      </c>
      <c r="F195" s="260" t="s">
        <v>378</v>
      </c>
      <c r="G195" s="261" t="s">
        <v>203</v>
      </c>
      <c r="H195" s="262">
        <v>1</v>
      </c>
      <c r="I195" s="263"/>
      <c r="J195" s="264">
        <f>ROUND(I195*H195,2)</f>
        <v>0</v>
      </c>
      <c r="K195" s="260" t="s">
        <v>139</v>
      </c>
      <c r="L195" s="265"/>
      <c r="M195" s="266" t="s">
        <v>19</v>
      </c>
      <c r="N195" s="267" t="s">
        <v>43</v>
      </c>
      <c r="O195" s="87"/>
      <c r="P195" s="216">
        <f>O195*H195</f>
        <v>0</v>
      </c>
      <c r="Q195" s="216">
        <v>0.0005</v>
      </c>
      <c r="R195" s="216">
        <f>Q195*H195</f>
        <v>0.0005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330</v>
      </c>
      <c r="AT195" s="218" t="s">
        <v>208</v>
      </c>
      <c r="AU195" s="218" t="s">
        <v>81</v>
      </c>
      <c r="AY195" s="20" t="s">
        <v>133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77</v>
      </c>
      <c r="BK195" s="219">
        <f>ROUND(I195*H195,2)</f>
        <v>0</v>
      </c>
      <c r="BL195" s="20" t="s">
        <v>239</v>
      </c>
      <c r="BM195" s="218" t="s">
        <v>648</v>
      </c>
    </row>
    <row r="196" spans="1:65" s="2" customFormat="1" ht="16.5" customHeight="1">
      <c r="A196" s="41"/>
      <c r="B196" s="42"/>
      <c r="C196" s="207" t="s">
        <v>348</v>
      </c>
      <c r="D196" s="207" t="s">
        <v>135</v>
      </c>
      <c r="E196" s="208" t="s">
        <v>381</v>
      </c>
      <c r="F196" s="209" t="s">
        <v>382</v>
      </c>
      <c r="G196" s="210" t="s">
        <v>203</v>
      </c>
      <c r="H196" s="211">
        <v>1</v>
      </c>
      <c r="I196" s="212"/>
      <c r="J196" s="213">
        <f>ROUND(I196*H196,2)</f>
        <v>0</v>
      </c>
      <c r="K196" s="209" t="s">
        <v>139</v>
      </c>
      <c r="L196" s="47"/>
      <c r="M196" s="214" t="s">
        <v>19</v>
      </c>
      <c r="N196" s="215" t="s">
        <v>43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239</v>
      </c>
      <c r="AT196" s="218" t="s">
        <v>135</v>
      </c>
      <c r="AU196" s="218" t="s">
        <v>81</v>
      </c>
      <c r="AY196" s="20" t="s">
        <v>133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77</v>
      </c>
      <c r="BK196" s="219">
        <f>ROUND(I196*H196,2)</f>
        <v>0</v>
      </c>
      <c r="BL196" s="20" t="s">
        <v>239</v>
      </c>
      <c r="BM196" s="218" t="s">
        <v>649</v>
      </c>
    </row>
    <row r="197" spans="1:47" s="2" customFormat="1" ht="12">
      <c r="A197" s="41"/>
      <c r="B197" s="42"/>
      <c r="C197" s="43"/>
      <c r="D197" s="220" t="s">
        <v>141</v>
      </c>
      <c r="E197" s="43"/>
      <c r="F197" s="221" t="s">
        <v>384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141</v>
      </c>
      <c r="AU197" s="20" t="s">
        <v>81</v>
      </c>
    </row>
    <row r="198" spans="1:65" s="2" customFormat="1" ht="16.5" customHeight="1">
      <c r="A198" s="41"/>
      <c r="B198" s="42"/>
      <c r="C198" s="258" t="s">
        <v>353</v>
      </c>
      <c r="D198" s="258" t="s">
        <v>208</v>
      </c>
      <c r="E198" s="259" t="s">
        <v>386</v>
      </c>
      <c r="F198" s="260" t="s">
        <v>387</v>
      </c>
      <c r="G198" s="261" t="s">
        <v>203</v>
      </c>
      <c r="H198" s="262">
        <v>1</v>
      </c>
      <c r="I198" s="263"/>
      <c r="J198" s="264">
        <f>ROUND(I198*H198,2)</f>
        <v>0</v>
      </c>
      <c r="K198" s="260" t="s">
        <v>139</v>
      </c>
      <c r="L198" s="265"/>
      <c r="M198" s="266" t="s">
        <v>19</v>
      </c>
      <c r="N198" s="267" t="s">
        <v>43</v>
      </c>
      <c r="O198" s="87"/>
      <c r="P198" s="216">
        <f>O198*H198</f>
        <v>0</v>
      </c>
      <c r="Q198" s="216">
        <v>0.0013</v>
      </c>
      <c r="R198" s="216">
        <f>Q198*H198</f>
        <v>0.0013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330</v>
      </c>
      <c r="AT198" s="218" t="s">
        <v>208</v>
      </c>
      <c r="AU198" s="218" t="s">
        <v>81</v>
      </c>
      <c r="AY198" s="20" t="s">
        <v>133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20" t="s">
        <v>77</v>
      </c>
      <c r="BK198" s="219">
        <f>ROUND(I198*H198,2)</f>
        <v>0</v>
      </c>
      <c r="BL198" s="20" t="s">
        <v>239</v>
      </c>
      <c r="BM198" s="218" t="s">
        <v>650</v>
      </c>
    </row>
    <row r="199" spans="1:65" s="2" customFormat="1" ht="24.15" customHeight="1">
      <c r="A199" s="41"/>
      <c r="B199" s="42"/>
      <c r="C199" s="207" t="s">
        <v>358</v>
      </c>
      <c r="D199" s="207" t="s">
        <v>135</v>
      </c>
      <c r="E199" s="208" t="s">
        <v>390</v>
      </c>
      <c r="F199" s="209" t="s">
        <v>391</v>
      </c>
      <c r="G199" s="210" t="s">
        <v>392</v>
      </c>
      <c r="H199" s="268"/>
      <c r="I199" s="212"/>
      <c r="J199" s="213">
        <f>ROUND(I199*H199,2)</f>
        <v>0</v>
      </c>
      <c r="K199" s="209" t="s">
        <v>139</v>
      </c>
      <c r="L199" s="47"/>
      <c r="M199" s="214" t="s">
        <v>19</v>
      </c>
      <c r="N199" s="215" t="s">
        <v>43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239</v>
      </c>
      <c r="AT199" s="218" t="s">
        <v>135</v>
      </c>
      <c r="AU199" s="218" t="s">
        <v>81</v>
      </c>
      <c r="AY199" s="20" t="s">
        <v>133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77</v>
      </c>
      <c r="BK199" s="219">
        <f>ROUND(I199*H199,2)</f>
        <v>0</v>
      </c>
      <c r="BL199" s="20" t="s">
        <v>239</v>
      </c>
      <c r="BM199" s="218" t="s">
        <v>651</v>
      </c>
    </row>
    <row r="200" spans="1:47" s="2" customFormat="1" ht="12">
      <c r="A200" s="41"/>
      <c r="B200" s="42"/>
      <c r="C200" s="43"/>
      <c r="D200" s="220" t="s">
        <v>141</v>
      </c>
      <c r="E200" s="43"/>
      <c r="F200" s="221" t="s">
        <v>394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141</v>
      </c>
      <c r="AU200" s="20" t="s">
        <v>81</v>
      </c>
    </row>
    <row r="201" spans="1:63" s="12" customFormat="1" ht="22.8" customHeight="1">
      <c r="A201" s="12"/>
      <c r="B201" s="191"/>
      <c r="C201" s="192"/>
      <c r="D201" s="193" t="s">
        <v>71</v>
      </c>
      <c r="E201" s="205" t="s">
        <v>401</v>
      </c>
      <c r="F201" s="205" t="s">
        <v>402</v>
      </c>
      <c r="G201" s="192"/>
      <c r="H201" s="192"/>
      <c r="I201" s="195"/>
      <c r="J201" s="206">
        <f>BK201</f>
        <v>0</v>
      </c>
      <c r="K201" s="192"/>
      <c r="L201" s="197"/>
      <c r="M201" s="198"/>
      <c r="N201" s="199"/>
      <c r="O201" s="199"/>
      <c r="P201" s="200">
        <f>SUM(P202:P204)</f>
        <v>0</v>
      </c>
      <c r="Q201" s="199"/>
      <c r="R201" s="200">
        <f>SUM(R202:R204)</f>
        <v>0</v>
      </c>
      <c r="S201" s="199"/>
      <c r="T201" s="201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2" t="s">
        <v>81</v>
      </c>
      <c r="AT201" s="203" t="s">
        <v>71</v>
      </c>
      <c r="AU201" s="203" t="s">
        <v>77</v>
      </c>
      <c r="AY201" s="202" t="s">
        <v>133</v>
      </c>
      <c r="BK201" s="204">
        <f>SUM(BK202:BK204)</f>
        <v>0</v>
      </c>
    </row>
    <row r="202" spans="1:65" s="2" customFormat="1" ht="16.5" customHeight="1">
      <c r="A202" s="41"/>
      <c r="B202" s="42"/>
      <c r="C202" s="207" t="s">
        <v>362</v>
      </c>
      <c r="D202" s="207" t="s">
        <v>135</v>
      </c>
      <c r="E202" s="208" t="s">
        <v>404</v>
      </c>
      <c r="F202" s="209" t="s">
        <v>405</v>
      </c>
      <c r="G202" s="210" t="s">
        <v>302</v>
      </c>
      <c r="H202" s="211">
        <v>1</v>
      </c>
      <c r="I202" s="212"/>
      <c r="J202" s="213">
        <f>ROUND(I202*H202,2)</f>
        <v>0</v>
      </c>
      <c r="K202" s="209" t="s">
        <v>19</v>
      </c>
      <c r="L202" s="47"/>
      <c r="M202" s="214" t="s">
        <v>19</v>
      </c>
      <c r="N202" s="215" t="s">
        <v>43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239</v>
      </c>
      <c r="AT202" s="218" t="s">
        <v>135</v>
      </c>
      <c r="AU202" s="218" t="s">
        <v>81</v>
      </c>
      <c r="AY202" s="20" t="s">
        <v>133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77</v>
      </c>
      <c r="BK202" s="219">
        <f>ROUND(I202*H202,2)</f>
        <v>0</v>
      </c>
      <c r="BL202" s="20" t="s">
        <v>239</v>
      </c>
      <c r="BM202" s="218" t="s">
        <v>652</v>
      </c>
    </row>
    <row r="203" spans="1:65" s="2" customFormat="1" ht="24.15" customHeight="1">
      <c r="A203" s="41"/>
      <c r="B203" s="42"/>
      <c r="C203" s="207" t="s">
        <v>367</v>
      </c>
      <c r="D203" s="207" t="s">
        <v>135</v>
      </c>
      <c r="E203" s="208" t="s">
        <v>408</v>
      </c>
      <c r="F203" s="209" t="s">
        <v>409</v>
      </c>
      <c r="G203" s="210" t="s">
        <v>302</v>
      </c>
      <c r="H203" s="211">
        <v>1</v>
      </c>
      <c r="I203" s="212"/>
      <c r="J203" s="213">
        <f>ROUND(I203*H203,2)</f>
        <v>0</v>
      </c>
      <c r="K203" s="209" t="s">
        <v>19</v>
      </c>
      <c r="L203" s="47"/>
      <c r="M203" s="214" t="s">
        <v>19</v>
      </c>
      <c r="N203" s="215" t="s">
        <v>43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239</v>
      </c>
      <c r="AT203" s="218" t="s">
        <v>135</v>
      </c>
      <c r="AU203" s="218" t="s">
        <v>81</v>
      </c>
      <c r="AY203" s="20" t="s">
        <v>133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77</v>
      </c>
      <c r="BK203" s="219">
        <f>ROUND(I203*H203,2)</f>
        <v>0</v>
      </c>
      <c r="BL203" s="20" t="s">
        <v>239</v>
      </c>
      <c r="BM203" s="218" t="s">
        <v>653</v>
      </c>
    </row>
    <row r="204" spans="1:65" s="2" customFormat="1" ht="16.5" customHeight="1">
      <c r="A204" s="41"/>
      <c r="B204" s="42"/>
      <c r="C204" s="207" t="s">
        <v>371</v>
      </c>
      <c r="D204" s="207" t="s">
        <v>135</v>
      </c>
      <c r="E204" s="208" t="s">
        <v>654</v>
      </c>
      <c r="F204" s="209" t="s">
        <v>655</v>
      </c>
      <c r="G204" s="210" t="s">
        <v>203</v>
      </c>
      <c r="H204" s="211">
        <v>1</v>
      </c>
      <c r="I204" s="212"/>
      <c r="J204" s="213">
        <f>ROUND(I204*H204,2)</f>
        <v>0</v>
      </c>
      <c r="K204" s="209" t="s">
        <v>19</v>
      </c>
      <c r="L204" s="47"/>
      <c r="M204" s="214" t="s">
        <v>19</v>
      </c>
      <c r="N204" s="215" t="s">
        <v>43</v>
      </c>
      <c r="O204" s="87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239</v>
      </c>
      <c r="AT204" s="218" t="s">
        <v>135</v>
      </c>
      <c r="AU204" s="218" t="s">
        <v>81</v>
      </c>
      <c r="AY204" s="20" t="s">
        <v>133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77</v>
      </c>
      <c r="BK204" s="219">
        <f>ROUND(I204*H204,2)</f>
        <v>0</v>
      </c>
      <c r="BL204" s="20" t="s">
        <v>239</v>
      </c>
      <c r="BM204" s="218" t="s">
        <v>656</v>
      </c>
    </row>
    <row r="205" spans="1:63" s="12" customFormat="1" ht="22.8" customHeight="1">
      <c r="A205" s="12"/>
      <c r="B205" s="191"/>
      <c r="C205" s="192"/>
      <c r="D205" s="193" t="s">
        <v>71</v>
      </c>
      <c r="E205" s="205" t="s">
        <v>657</v>
      </c>
      <c r="F205" s="205" t="s">
        <v>658</v>
      </c>
      <c r="G205" s="192"/>
      <c r="H205" s="192"/>
      <c r="I205" s="195"/>
      <c r="J205" s="206">
        <f>BK205</f>
        <v>0</v>
      </c>
      <c r="K205" s="192"/>
      <c r="L205" s="197"/>
      <c r="M205" s="198"/>
      <c r="N205" s="199"/>
      <c r="O205" s="199"/>
      <c r="P205" s="200">
        <f>SUM(P206:P207)</f>
        <v>0</v>
      </c>
      <c r="Q205" s="199"/>
      <c r="R205" s="200">
        <f>SUM(R206:R207)</f>
        <v>0</v>
      </c>
      <c r="S205" s="199"/>
      <c r="T205" s="201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2" t="s">
        <v>81</v>
      </c>
      <c r="AT205" s="203" t="s">
        <v>71</v>
      </c>
      <c r="AU205" s="203" t="s">
        <v>77</v>
      </c>
      <c r="AY205" s="202" t="s">
        <v>133</v>
      </c>
      <c r="BK205" s="204">
        <f>SUM(BK206:BK207)</f>
        <v>0</v>
      </c>
    </row>
    <row r="206" spans="1:65" s="2" customFormat="1" ht="16.5" customHeight="1">
      <c r="A206" s="41"/>
      <c r="B206" s="42"/>
      <c r="C206" s="207" t="s">
        <v>376</v>
      </c>
      <c r="D206" s="207" t="s">
        <v>135</v>
      </c>
      <c r="E206" s="208" t="s">
        <v>659</v>
      </c>
      <c r="F206" s="209" t="s">
        <v>660</v>
      </c>
      <c r="G206" s="210" t="s">
        <v>302</v>
      </c>
      <c r="H206" s="211">
        <v>1</v>
      </c>
      <c r="I206" s="212"/>
      <c r="J206" s="213">
        <f>ROUND(I206*H206,2)</f>
        <v>0</v>
      </c>
      <c r="K206" s="209" t="s">
        <v>19</v>
      </c>
      <c r="L206" s="47"/>
      <c r="M206" s="214" t="s">
        <v>19</v>
      </c>
      <c r="N206" s="215" t="s">
        <v>43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239</v>
      </c>
      <c r="AT206" s="218" t="s">
        <v>135</v>
      </c>
      <c r="AU206" s="218" t="s">
        <v>81</v>
      </c>
      <c r="AY206" s="20" t="s">
        <v>133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77</v>
      </c>
      <c r="BK206" s="219">
        <f>ROUND(I206*H206,2)</f>
        <v>0</v>
      </c>
      <c r="BL206" s="20" t="s">
        <v>239</v>
      </c>
      <c r="BM206" s="218" t="s">
        <v>661</v>
      </c>
    </row>
    <row r="207" spans="1:65" s="2" customFormat="1" ht="24.15" customHeight="1">
      <c r="A207" s="41"/>
      <c r="B207" s="42"/>
      <c r="C207" s="207" t="s">
        <v>380</v>
      </c>
      <c r="D207" s="207" t="s">
        <v>135</v>
      </c>
      <c r="E207" s="208" t="s">
        <v>662</v>
      </c>
      <c r="F207" s="209" t="s">
        <v>663</v>
      </c>
      <c r="G207" s="210" t="s">
        <v>302</v>
      </c>
      <c r="H207" s="211">
        <v>1</v>
      </c>
      <c r="I207" s="212"/>
      <c r="J207" s="213">
        <f>ROUND(I207*H207,2)</f>
        <v>0</v>
      </c>
      <c r="K207" s="209" t="s">
        <v>19</v>
      </c>
      <c r="L207" s="47"/>
      <c r="M207" s="214" t="s">
        <v>19</v>
      </c>
      <c r="N207" s="215" t="s">
        <v>43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239</v>
      </c>
      <c r="AT207" s="218" t="s">
        <v>135</v>
      </c>
      <c r="AU207" s="218" t="s">
        <v>81</v>
      </c>
      <c r="AY207" s="20" t="s">
        <v>133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77</v>
      </c>
      <c r="BK207" s="219">
        <f>ROUND(I207*H207,2)</f>
        <v>0</v>
      </c>
      <c r="BL207" s="20" t="s">
        <v>239</v>
      </c>
      <c r="BM207" s="218" t="s">
        <v>664</v>
      </c>
    </row>
    <row r="208" spans="1:63" s="12" customFormat="1" ht="22.8" customHeight="1">
      <c r="A208" s="12"/>
      <c r="B208" s="191"/>
      <c r="C208" s="192"/>
      <c r="D208" s="193" t="s">
        <v>71</v>
      </c>
      <c r="E208" s="205" t="s">
        <v>424</v>
      </c>
      <c r="F208" s="205" t="s">
        <v>425</v>
      </c>
      <c r="G208" s="192"/>
      <c r="H208" s="192"/>
      <c r="I208" s="195"/>
      <c r="J208" s="206">
        <f>BK208</f>
        <v>0</v>
      </c>
      <c r="K208" s="192"/>
      <c r="L208" s="197"/>
      <c r="M208" s="198"/>
      <c r="N208" s="199"/>
      <c r="O208" s="199"/>
      <c r="P208" s="200">
        <f>SUM(P209:P219)</f>
        <v>0</v>
      </c>
      <c r="Q208" s="199"/>
      <c r="R208" s="200">
        <f>SUM(R209:R219)</f>
        <v>0.0152</v>
      </c>
      <c r="S208" s="199"/>
      <c r="T208" s="201">
        <f>SUM(T209:T219)</f>
        <v>0.024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2" t="s">
        <v>81</v>
      </c>
      <c r="AT208" s="203" t="s">
        <v>71</v>
      </c>
      <c r="AU208" s="203" t="s">
        <v>77</v>
      </c>
      <c r="AY208" s="202" t="s">
        <v>133</v>
      </c>
      <c r="BK208" s="204">
        <f>SUM(BK209:BK219)</f>
        <v>0</v>
      </c>
    </row>
    <row r="209" spans="1:65" s="2" customFormat="1" ht="16.5" customHeight="1">
      <c r="A209" s="41"/>
      <c r="B209" s="42"/>
      <c r="C209" s="207" t="s">
        <v>385</v>
      </c>
      <c r="D209" s="207" t="s">
        <v>135</v>
      </c>
      <c r="E209" s="208" t="s">
        <v>427</v>
      </c>
      <c r="F209" s="209" t="s">
        <v>428</v>
      </c>
      <c r="G209" s="210" t="s">
        <v>203</v>
      </c>
      <c r="H209" s="211">
        <v>1</v>
      </c>
      <c r="I209" s="212"/>
      <c r="J209" s="213">
        <f>ROUND(I209*H209,2)</f>
        <v>0</v>
      </c>
      <c r="K209" s="209" t="s">
        <v>139</v>
      </c>
      <c r="L209" s="47"/>
      <c r="M209" s="214" t="s">
        <v>19</v>
      </c>
      <c r="N209" s="215" t="s">
        <v>43</v>
      </c>
      <c r="O209" s="87"/>
      <c r="P209" s="216">
        <f>O209*H209</f>
        <v>0</v>
      </c>
      <c r="Q209" s="216">
        <v>0</v>
      </c>
      <c r="R209" s="216">
        <f>Q209*H209</f>
        <v>0</v>
      </c>
      <c r="S209" s="216">
        <v>0.024</v>
      </c>
      <c r="T209" s="217">
        <f>S209*H209</f>
        <v>0.024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239</v>
      </c>
      <c r="AT209" s="218" t="s">
        <v>135</v>
      </c>
      <c r="AU209" s="218" t="s">
        <v>81</v>
      </c>
      <c r="AY209" s="20" t="s">
        <v>133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77</v>
      </c>
      <c r="BK209" s="219">
        <f>ROUND(I209*H209,2)</f>
        <v>0</v>
      </c>
      <c r="BL209" s="20" t="s">
        <v>239</v>
      </c>
      <c r="BM209" s="218" t="s">
        <v>665</v>
      </c>
    </row>
    <row r="210" spans="1:47" s="2" customFormat="1" ht="12">
      <c r="A210" s="41"/>
      <c r="B210" s="42"/>
      <c r="C210" s="43"/>
      <c r="D210" s="220" t="s">
        <v>141</v>
      </c>
      <c r="E210" s="43"/>
      <c r="F210" s="221" t="s">
        <v>430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141</v>
      </c>
      <c r="AU210" s="20" t="s">
        <v>81</v>
      </c>
    </row>
    <row r="211" spans="1:51" s="14" customFormat="1" ht="12">
      <c r="A211" s="14"/>
      <c r="B211" s="236"/>
      <c r="C211" s="237"/>
      <c r="D211" s="227" t="s">
        <v>143</v>
      </c>
      <c r="E211" s="238" t="s">
        <v>19</v>
      </c>
      <c r="F211" s="239" t="s">
        <v>77</v>
      </c>
      <c r="G211" s="237"/>
      <c r="H211" s="240">
        <v>1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143</v>
      </c>
      <c r="AU211" s="246" t="s">
        <v>81</v>
      </c>
      <c r="AV211" s="14" t="s">
        <v>81</v>
      </c>
      <c r="AW211" s="14" t="s">
        <v>33</v>
      </c>
      <c r="AX211" s="14" t="s">
        <v>77</v>
      </c>
      <c r="AY211" s="246" t="s">
        <v>133</v>
      </c>
    </row>
    <row r="212" spans="1:65" s="2" customFormat="1" ht="24.15" customHeight="1">
      <c r="A212" s="41"/>
      <c r="B212" s="42"/>
      <c r="C212" s="207" t="s">
        <v>389</v>
      </c>
      <c r="D212" s="207" t="s">
        <v>135</v>
      </c>
      <c r="E212" s="208" t="s">
        <v>433</v>
      </c>
      <c r="F212" s="209" t="s">
        <v>434</v>
      </c>
      <c r="G212" s="210" t="s">
        <v>203</v>
      </c>
      <c r="H212" s="211">
        <v>1</v>
      </c>
      <c r="I212" s="212"/>
      <c r="J212" s="213">
        <f>ROUND(I212*H212,2)</f>
        <v>0</v>
      </c>
      <c r="K212" s="209" t="s">
        <v>139</v>
      </c>
      <c r="L212" s="47"/>
      <c r="M212" s="214" t="s">
        <v>19</v>
      </c>
      <c r="N212" s="215" t="s">
        <v>43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239</v>
      </c>
      <c r="AT212" s="218" t="s">
        <v>135</v>
      </c>
      <c r="AU212" s="218" t="s">
        <v>81</v>
      </c>
      <c r="AY212" s="20" t="s">
        <v>133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77</v>
      </c>
      <c r="BK212" s="219">
        <f>ROUND(I212*H212,2)</f>
        <v>0</v>
      </c>
      <c r="BL212" s="20" t="s">
        <v>239</v>
      </c>
      <c r="BM212" s="218" t="s">
        <v>666</v>
      </c>
    </row>
    <row r="213" spans="1:47" s="2" customFormat="1" ht="12">
      <c r="A213" s="41"/>
      <c r="B213" s="42"/>
      <c r="C213" s="43"/>
      <c r="D213" s="220" t="s">
        <v>141</v>
      </c>
      <c r="E213" s="43"/>
      <c r="F213" s="221" t="s">
        <v>436</v>
      </c>
      <c r="G213" s="43"/>
      <c r="H213" s="43"/>
      <c r="I213" s="222"/>
      <c r="J213" s="43"/>
      <c r="K213" s="43"/>
      <c r="L213" s="47"/>
      <c r="M213" s="223"/>
      <c r="N213" s="22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141</v>
      </c>
      <c r="AU213" s="20" t="s">
        <v>81</v>
      </c>
    </row>
    <row r="214" spans="1:65" s="2" customFormat="1" ht="16.5" customHeight="1">
      <c r="A214" s="41"/>
      <c r="B214" s="42"/>
      <c r="C214" s="258" t="s">
        <v>397</v>
      </c>
      <c r="D214" s="258" t="s">
        <v>208</v>
      </c>
      <c r="E214" s="259" t="s">
        <v>438</v>
      </c>
      <c r="F214" s="260" t="s">
        <v>439</v>
      </c>
      <c r="G214" s="261" t="s">
        <v>203</v>
      </c>
      <c r="H214" s="262">
        <v>1</v>
      </c>
      <c r="I214" s="263"/>
      <c r="J214" s="264">
        <f>ROUND(I214*H214,2)</f>
        <v>0</v>
      </c>
      <c r="K214" s="260" t="s">
        <v>139</v>
      </c>
      <c r="L214" s="265"/>
      <c r="M214" s="266" t="s">
        <v>19</v>
      </c>
      <c r="N214" s="267" t="s">
        <v>43</v>
      </c>
      <c r="O214" s="87"/>
      <c r="P214" s="216">
        <f>O214*H214</f>
        <v>0</v>
      </c>
      <c r="Q214" s="216">
        <v>0.013</v>
      </c>
      <c r="R214" s="216">
        <f>Q214*H214</f>
        <v>0.013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330</v>
      </c>
      <c r="AT214" s="218" t="s">
        <v>208</v>
      </c>
      <c r="AU214" s="218" t="s">
        <v>81</v>
      </c>
      <c r="AY214" s="20" t="s">
        <v>133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77</v>
      </c>
      <c r="BK214" s="219">
        <f>ROUND(I214*H214,2)</f>
        <v>0</v>
      </c>
      <c r="BL214" s="20" t="s">
        <v>239</v>
      </c>
      <c r="BM214" s="218" t="s">
        <v>667</v>
      </c>
    </row>
    <row r="215" spans="1:65" s="2" customFormat="1" ht="16.5" customHeight="1">
      <c r="A215" s="41"/>
      <c r="B215" s="42"/>
      <c r="C215" s="207" t="s">
        <v>403</v>
      </c>
      <c r="D215" s="207" t="s">
        <v>135</v>
      </c>
      <c r="E215" s="208" t="s">
        <v>442</v>
      </c>
      <c r="F215" s="209" t="s">
        <v>443</v>
      </c>
      <c r="G215" s="210" t="s">
        <v>203</v>
      </c>
      <c r="H215" s="211">
        <v>1</v>
      </c>
      <c r="I215" s="212"/>
      <c r="J215" s="213">
        <f>ROUND(I215*H215,2)</f>
        <v>0</v>
      </c>
      <c r="K215" s="209" t="s">
        <v>139</v>
      </c>
      <c r="L215" s="47"/>
      <c r="M215" s="214" t="s">
        <v>19</v>
      </c>
      <c r="N215" s="215" t="s">
        <v>43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239</v>
      </c>
      <c r="AT215" s="218" t="s">
        <v>135</v>
      </c>
      <c r="AU215" s="218" t="s">
        <v>81</v>
      </c>
      <c r="AY215" s="20" t="s">
        <v>133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77</v>
      </c>
      <c r="BK215" s="219">
        <f>ROUND(I215*H215,2)</f>
        <v>0</v>
      </c>
      <c r="BL215" s="20" t="s">
        <v>239</v>
      </c>
      <c r="BM215" s="218" t="s">
        <v>668</v>
      </c>
    </row>
    <row r="216" spans="1:47" s="2" customFormat="1" ht="12">
      <c r="A216" s="41"/>
      <c r="B216" s="42"/>
      <c r="C216" s="43"/>
      <c r="D216" s="220" t="s">
        <v>141</v>
      </c>
      <c r="E216" s="43"/>
      <c r="F216" s="221" t="s">
        <v>445</v>
      </c>
      <c r="G216" s="43"/>
      <c r="H216" s="43"/>
      <c r="I216" s="222"/>
      <c r="J216" s="43"/>
      <c r="K216" s="43"/>
      <c r="L216" s="47"/>
      <c r="M216" s="223"/>
      <c r="N216" s="22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141</v>
      </c>
      <c r="AU216" s="20" t="s">
        <v>81</v>
      </c>
    </row>
    <row r="217" spans="1:65" s="2" customFormat="1" ht="16.5" customHeight="1">
      <c r="A217" s="41"/>
      <c r="B217" s="42"/>
      <c r="C217" s="258" t="s">
        <v>407</v>
      </c>
      <c r="D217" s="258" t="s">
        <v>208</v>
      </c>
      <c r="E217" s="259" t="s">
        <v>447</v>
      </c>
      <c r="F217" s="260" t="s">
        <v>448</v>
      </c>
      <c r="G217" s="261" t="s">
        <v>203</v>
      </c>
      <c r="H217" s="262">
        <v>1</v>
      </c>
      <c r="I217" s="263"/>
      <c r="J217" s="264">
        <f>ROUND(I217*H217,2)</f>
        <v>0</v>
      </c>
      <c r="K217" s="260" t="s">
        <v>139</v>
      </c>
      <c r="L217" s="265"/>
      <c r="M217" s="266" t="s">
        <v>19</v>
      </c>
      <c r="N217" s="267" t="s">
        <v>43</v>
      </c>
      <c r="O217" s="87"/>
      <c r="P217" s="216">
        <f>O217*H217</f>
        <v>0</v>
      </c>
      <c r="Q217" s="216">
        <v>0.0022</v>
      </c>
      <c r="R217" s="216">
        <f>Q217*H217</f>
        <v>0.0022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330</v>
      </c>
      <c r="AT217" s="218" t="s">
        <v>208</v>
      </c>
      <c r="AU217" s="218" t="s">
        <v>81</v>
      </c>
      <c r="AY217" s="20" t="s">
        <v>133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0" t="s">
        <v>77</v>
      </c>
      <c r="BK217" s="219">
        <f>ROUND(I217*H217,2)</f>
        <v>0</v>
      </c>
      <c r="BL217" s="20" t="s">
        <v>239</v>
      </c>
      <c r="BM217" s="218" t="s">
        <v>669</v>
      </c>
    </row>
    <row r="218" spans="1:65" s="2" customFormat="1" ht="24.15" customHeight="1">
      <c r="A218" s="41"/>
      <c r="B218" s="42"/>
      <c r="C218" s="207" t="s">
        <v>413</v>
      </c>
      <c r="D218" s="207" t="s">
        <v>135</v>
      </c>
      <c r="E218" s="208" t="s">
        <v>451</v>
      </c>
      <c r="F218" s="209" t="s">
        <v>452</v>
      </c>
      <c r="G218" s="210" t="s">
        <v>392</v>
      </c>
      <c r="H218" s="268"/>
      <c r="I218" s="212"/>
      <c r="J218" s="213">
        <f>ROUND(I218*H218,2)</f>
        <v>0</v>
      </c>
      <c r="K218" s="209" t="s">
        <v>139</v>
      </c>
      <c r="L218" s="47"/>
      <c r="M218" s="214" t="s">
        <v>19</v>
      </c>
      <c r="N218" s="215" t="s">
        <v>43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239</v>
      </c>
      <c r="AT218" s="218" t="s">
        <v>135</v>
      </c>
      <c r="AU218" s="218" t="s">
        <v>81</v>
      </c>
      <c r="AY218" s="20" t="s">
        <v>133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77</v>
      </c>
      <c r="BK218" s="219">
        <f>ROUND(I218*H218,2)</f>
        <v>0</v>
      </c>
      <c r="BL218" s="20" t="s">
        <v>239</v>
      </c>
      <c r="BM218" s="218" t="s">
        <v>670</v>
      </c>
    </row>
    <row r="219" spans="1:47" s="2" customFormat="1" ht="12">
      <c r="A219" s="41"/>
      <c r="B219" s="42"/>
      <c r="C219" s="43"/>
      <c r="D219" s="220" t="s">
        <v>141</v>
      </c>
      <c r="E219" s="43"/>
      <c r="F219" s="221" t="s">
        <v>454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141</v>
      </c>
      <c r="AU219" s="20" t="s">
        <v>81</v>
      </c>
    </row>
    <row r="220" spans="1:63" s="12" customFormat="1" ht="22.8" customHeight="1">
      <c r="A220" s="12"/>
      <c r="B220" s="191"/>
      <c r="C220" s="192"/>
      <c r="D220" s="193" t="s">
        <v>71</v>
      </c>
      <c r="E220" s="205" t="s">
        <v>455</v>
      </c>
      <c r="F220" s="205" t="s">
        <v>456</v>
      </c>
      <c r="G220" s="192"/>
      <c r="H220" s="192"/>
      <c r="I220" s="195"/>
      <c r="J220" s="206">
        <f>BK220</f>
        <v>0</v>
      </c>
      <c r="K220" s="192"/>
      <c r="L220" s="197"/>
      <c r="M220" s="198"/>
      <c r="N220" s="199"/>
      <c r="O220" s="199"/>
      <c r="P220" s="200">
        <f>SUM(P221:P244)</f>
        <v>0</v>
      </c>
      <c r="Q220" s="199"/>
      <c r="R220" s="200">
        <f>SUM(R221:R244)</f>
        <v>0.0715361</v>
      </c>
      <c r="S220" s="199"/>
      <c r="T220" s="201">
        <f>SUM(T221:T244)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2" t="s">
        <v>81</v>
      </c>
      <c r="AT220" s="203" t="s">
        <v>71</v>
      </c>
      <c r="AU220" s="203" t="s">
        <v>77</v>
      </c>
      <c r="AY220" s="202" t="s">
        <v>133</v>
      </c>
      <c r="BK220" s="204">
        <f>SUM(BK221:BK244)</f>
        <v>0</v>
      </c>
    </row>
    <row r="221" spans="1:65" s="2" customFormat="1" ht="16.5" customHeight="1">
      <c r="A221" s="41"/>
      <c r="B221" s="42"/>
      <c r="C221" s="207" t="s">
        <v>419</v>
      </c>
      <c r="D221" s="207" t="s">
        <v>135</v>
      </c>
      <c r="E221" s="208" t="s">
        <v>458</v>
      </c>
      <c r="F221" s="209" t="s">
        <v>459</v>
      </c>
      <c r="G221" s="210" t="s">
        <v>138</v>
      </c>
      <c r="H221" s="211">
        <v>3.15</v>
      </c>
      <c r="I221" s="212"/>
      <c r="J221" s="213">
        <f>ROUND(I221*H221,2)</f>
        <v>0</v>
      </c>
      <c r="K221" s="209" t="s">
        <v>139</v>
      </c>
      <c r="L221" s="47"/>
      <c r="M221" s="214" t="s">
        <v>19</v>
      </c>
      <c r="N221" s="215" t="s">
        <v>43</v>
      </c>
      <c r="O221" s="87"/>
      <c r="P221" s="216">
        <f>O221*H221</f>
        <v>0</v>
      </c>
      <c r="Q221" s="216">
        <v>0.0003</v>
      </c>
      <c r="R221" s="216">
        <f>Q221*H221</f>
        <v>0.0009449999999999999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239</v>
      </c>
      <c r="AT221" s="218" t="s">
        <v>135</v>
      </c>
      <c r="AU221" s="218" t="s">
        <v>81</v>
      </c>
      <c r="AY221" s="20" t="s">
        <v>133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77</v>
      </c>
      <c r="BK221" s="219">
        <f>ROUND(I221*H221,2)</f>
        <v>0</v>
      </c>
      <c r="BL221" s="20" t="s">
        <v>239</v>
      </c>
      <c r="BM221" s="218" t="s">
        <v>671</v>
      </c>
    </row>
    <row r="222" spans="1:47" s="2" customFormat="1" ht="12">
      <c r="A222" s="41"/>
      <c r="B222" s="42"/>
      <c r="C222" s="43"/>
      <c r="D222" s="220" t="s">
        <v>141</v>
      </c>
      <c r="E222" s="43"/>
      <c r="F222" s="221" t="s">
        <v>461</v>
      </c>
      <c r="G222" s="43"/>
      <c r="H222" s="43"/>
      <c r="I222" s="222"/>
      <c r="J222" s="43"/>
      <c r="K222" s="43"/>
      <c r="L222" s="47"/>
      <c r="M222" s="223"/>
      <c r="N222" s="22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141</v>
      </c>
      <c r="AU222" s="20" t="s">
        <v>81</v>
      </c>
    </row>
    <row r="223" spans="1:51" s="13" customFormat="1" ht="12">
      <c r="A223" s="13"/>
      <c r="B223" s="225"/>
      <c r="C223" s="226"/>
      <c r="D223" s="227" t="s">
        <v>143</v>
      </c>
      <c r="E223" s="228" t="s">
        <v>19</v>
      </c>
      <c r="F223" s="229" t="s">
        <v>462</v>
      </c>
      <c r="G223" s="226"/>
      <c r="H223" s="228" t="s">
        <v>19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143</v>
      </c>
      <c r="AU223" s="235" t="s">
        <v>81</v>
      </c>
      <c r="AV223" s="13" t="s">
        <v>77</v>
      </c>
      <c r="AW223" s="13" t="s">
        <v>33</v>
      </c>
      <c r="AX223" s="13" t="s">
        <v>72</v>
      </c>
      <c r="AY223" s="235" t="s">
        <v>133</v>
      </c>
    </row>
    <row r="224" spans="1:51" s="14" customFormat="1" ht="12">
      <c r="A224" s="14"/>
      <c r="B224" s="236"/>
      <c r="C224" s="237"/>
      <c r="D224" s="227" t="s">
        <v>143</v>
      </c>
      <c r="E224" s="238" t="s">
        <v>19</v>
      </c>
      <c r="F224" s="239" t="s">
        <v>613</v>
      </c>
      <c r="G224" s="237"/>
      <c r="H224" s="240">
        <v>1.47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143</v>
      </c>
      <c r="AU224" s="246" t="s">
        <v>81</v>
      </c>
      <c r="AV224" s="14" t="s">
        <v>81</v>
      </c>
      <c r="AW224" s="14" t="s">
        <v>33</v>
      </c>
      <c r="AX224" s="14" t="s">
        <v>72</v>
      </c>
      <c r="AY224" s="246" t="s">
        <v>133</v>
      </c>
    </row>
    <row r="225" spans="1:51" s="14" customFormat="1" ht="12">
      <c r="A225" s="14"/>
      <c r="B225" s="236"/>
      <c r="C225" s="237"/>
      <c r="D225" s="227" t="s">
        <v>143</v>
      </c>
      <c r="E225" s="238" t="s">
        <v>19</v>
      </c>
      <c r="F225" s="239" t="s">
        <v>232</v>
      </c>
      <c r="G225" s="237"/>
      <c r="H225" s="240">
        <v>0.105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143</v>
      </c>
      <c r="AU225" s="246" t="s">
        <v>81</v>
      </c>
      <c r="AV225" s="14" t="s">
        <v>81</v>
      </c>
      <c r="AW225" s="14" t="s">
        <v>33</v>
      </c>
      <c r="AX225" s="14" t="s">
        <v>72</v>
      </c>
      <c r="AY225" s="246" t="s">
        <v>133</v>
      </c>
    </row>
    <row r="226" spans="1:51" s="16" customFormat="1" ht="12">
      <c r="A226" s="16"/>
      <c r="B226" s="269"/>
      <c r="C226" s="270"/>
      <c r="D226" s="227" t="s">
        <v>143</v>
      </c>
      <c r="E226" s="271" t="s">
        <v>19</v>
      </c>
      <c r="F226" s="272" t="s">
        <v>463</v>
      </c>
      <c r="G226" s="270"/>
      <c r="H226" s="273">
        <v>1.575</v>
      </c>
      <c r="I226" s="274"/>
      <c r="J226" s="270"/>
      <c r="K226" s="270"/>
      <c r="L226" s="275"/>
      <c r="M226" s="276"/>
      <c r="N226" s="277"/>
      <c r="O226" s="277"/>
      <c r="P226" s="277"/>
      <c r="Q226" s="277"/>
      <c r="R226" s="277"/>
      <c r="S226" s="277"/>
      <c r="T226" s="278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79" t="s">
        <v>143</v>
      </c>
      <c r="AU226" s="279" t="s">
        <v>81</v>
      </c>
      <c r="AV226" s="16" t="s">
        <v>84</v>
      </c>
      <c r="AW226" s="16" t="s">
        <v>33</v>
      </c>
      <c r="AX226" s="16" t="s">
        <v>72</v>
      </c>
      <c r="AY226" s="279" t="s">
        <v>133</v>
      </c>
    </row>
    <row r="227" spans="1:51" s="13" customFormat="1" ht="12">
      <c r="A227" s="13"/>
      <c r="B227" s="225"/>
      <c r="C227" s="226"/>
      <c r="D227" s="227" t="s">
        <v>143</v>
      </c>
      <c r="E227" s="228" t="s">
        <v>19</v>
      </c>
      <c r="F227" s="229" t="s">
        <v>464</v>
      </c>
      <c r="G227" s="226"/>
      <c r="H227" s="228" t="s">
        <v>19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143</v>
      </c>
      <c r="AU227" s="235" t="s">
        <v>81</v>
      </c>
      <c r="AV227" s="13" t="s">
        <v>77</v>
      </c>
      <c r="AW227" s="13" t="s">
        <v>33</v>
      </c>
      <c r="AX227" s="13" t="s">
        <v>72</v>
      </c>
      <c r="AY227" s="235" t="s">
        <v>133</v>
      </c>
    </row>
    <row r="228" spans="1:51" s="14" customFormat="1" ht="12">
      <c r="A228" s="14"/>
      <c r="B228" s="236"/>
      <c r="C228" s="237"/>
      <c r="D228" s="227" t="s">
        <v>143</v>
      </c>
      <c r="E228" s="238" t="s">
        <v>19</v>
      </c>
      <c r="F228" s="239" t="s">
        <v>615</v>
      </c>
      <c r="G228" s="237"/>
      <c r="H228" s="240">
        <v>1.575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143</v>
      </c>
      <c r="AU228" s="246" t="s">
        <v>81</v>
      </c>
      <c r="AV228" s="14" t="s">
        <v>81</v>
      </c>
      <c r="AW228" s="14" t="s">
        <v>33</v>
      </c>
      <c r="AX228" s="14" t="s">
        <v>72</v>
      </c>
      <c r="AY228" s="246" t="s">
        <v>133</v>
      </c>
    </row>
    <row r="229" spans="1:51" s="15" customFormat="1" ht="12">
      <c r="A229" s="15"/>
      <c r="B229" s="247"/>
      <c r="C229" s="248"/>
      <c r="D229" s="227" t="s">
        <v>143</v>
      </c>
      <c r="E229" s="249" t="s">
        <v>19</v>
      </c>
      <c r="F229" s="250" t="s">
        <v>168</v>
      </c>
      <c r="G229" s="248"/>
      <c r="H229" s="251">
        <v>3.15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143</v>
      </c>
      <c r="AU229" s="257" t="s">
        <v>81</v>
      </c>
      <c r="AV229" s="15" t="s">
        <v>87</v>
      </c>
      <c r="AW229" s="15" t="s">
        <v>33</v>
      </c>
      <c r="AX229" s="15" t="s">
        <v>77</v>
      </c>
      <c r="AY229" s="257" t="s">
        <v>133</v>
      </c>
    </row>
    <row r="230" spans="1:65" s="2" customFormat="1" ht="24.15" customHeight="1">
      <c r="A230" s="41"/>
      <c r="B230" s="42"/>
      <c r="C230" s="207" t="s">
        <v>426</v>
      </c>
      <c r="D230" s="207" t="s">
        <v>135</v>
      </c>
      <c r="E230" s="208" t="s">
        <v>467</v>
      </c>
      <c r="F230" s="209" t="s">
        <v>468</v>
      </c>
      <c r="G230" s="210" t="s">
        <v>138</v>
      </c>
      <c r="H230" s="211">
        <v>1.575</v>
      </c>
      <c r="I230" s="212"/>
      <c r="J230" s="213">
        <f>ROUND(I230*H230,2)</f>
        <v>0</v>
      </c>
      <c r="K230" s="209" t="s">
        <v>139</v>
      </c>
      <c r="L230" s="47"/>
      <c r="M230" s="214" t="s">
        <v>19</v>
      </c>
      <c r="N230" s="215" t="s">
        <v>43</v>
      </c>
      <c r="O230" s="87"/>
      <c r="P230" s="216">
        <f>O230*H230</f>
        <v>0</v>
      </c>
      <c r="Q230" s="216">
        <v>0.015</v>
      </c>
      <c r="R230" s="216">
        <f>Q230*H230</f>
        <v>0.023625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239</v>
      </c>
      <c r="AT230" s="218" t="s">
        <v>135</v>
      </c>
      <c r="AU230" s="218" t="s">
        <v>81</v>
      </c>
      <c r="AY230" s="20" t="s">
        <v>133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77</v>
      </c>
      <c r="BK230" s="219">
        <f>ROUND(I230*H230,2)</f>
        <v>0</v>
      </c>
      <c r="BL230" s="20" t="s">
        <v>239</v>
      </c>
      <c r="BM230" s="218" t="s">
        <v>672</v>
      </c>
    </row>
    <row r="231" spans="1:47" s="2" customFormat="1" ht="12">
      <c r="A231" s="41"/>
      <c r="B231" s="42"/>
      <c r="C231" s="43"/>
      <c r="D231" s="220" t="s">
        <v>141</v>
      </c>
      <c r="E231" s="43"/>
      <c r="F231" s="221" t="s">
        <v>470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141</v>
      </c>
      <c r="AU231" s="20" t="s">
        <v>81</v>
      </c>
    </row>
    <row r="232" spans="1:65" s="2" customFormat="1" ht="24.15" customHeight="1">
      <c r="A232" s="41"/>
      <c r="B232" s="42"/>
      <c r="C232" s="207" t="s">
        <v>432</v>
      </c>
      <c r="D232" s="207" t="s">
        <v>135</v>
      </c>
      <c r="E232" s="208" t="s">
        <v>472</v>
      </c>
      <c r="F232" s="209" t="s">
        <v>473</v>
      </c>
      <c r="G232" s="210" t="s">
        <v>138</v>
      </c>
      <c r="H232" s="211">
        <v>1.575</v>
      </c>
      <c r="I232" s="212"/>
      <c r="J232" s="213">
        <f>ROUND(I232*H232,2)</f>
        <v>0</v>
      </c>
      <c r="K232" s="209" t="s">
        <v>139</v>
      </c>
      <c r="L232" s="47"/>
      <c r="M232" s="214" t="s">
        <v>19</v>
      </c>
      <c r="N232" s="215" t="s">
        <v>43</v>
      </c>
      <c r="O232" s="87"/>
      <c r="P232" s="216">
        <f>O232*H232</f>
        <v>0</v>
      </c>
      <c r="Q232" s="216">
        <v>0.00538</v>
      </c>
      <c r="R232" s="216">
        <f>Q232*H232</f>
        <v>0.0084735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239</v>
      </c>
      <c r="AT232" s="218" t="s">
        <v>135</v>
      </c>
      <c r="AU232" s="218" t="s">
        <v>81</v>
      </c>
      <c r="AY232" s="20" t="s">
        <v>133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77</v>
      </c>
      <c r="BK232" s="219">
        <f>ROUND(I232*H232,2)</f>
        <v>0</v>
      </c>
      <c r="BL232" s="20" t="s">
        <v>239</v>
      </c>
      <c r="BM232" s="218" t="s">
        <v>673</v>
      </c>
    </row>
    <row r="233" spans="1:47" s="2" customFormat="1" ht="12">
      <c r="A233" s="41"/>
      <c r="B233" s="42"/>
      <c r="C233" s="43"/>
      <c r="D233" s="220" t="s">
        <v>141</v>
      </c>
      <c r="E233" s="43"/>
      <c r="F233" s="221" t="s">
        <v>475</v>
      </c>
      <c r="G233" s="43"/>
      <c r="H233" s="43"/>
      <c r="I233" s="222"/>
      <c r="J233" s="43"/>
      <c r="K233" s="43"/>
      <c r="L233" s="47"/>
      <c r="M233" s="223"/>
      <c r="N233" s="22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141</v>
      </c>
      <c r="AU233" s="20" t="s">
        <v>81</v>
      </c>
    </row>
    <row r="234" spans="1:65" s="2" customFormat="1" ht="16.5" customHeight="1">
      <c r="A234" s="41"/>
      <c r="B234" s="42"/>
      <c r="C234" s="258" t="s">
        <v>437</v>
      </c>
      <c r="D234" s="258" t="s">
        <v>208</v>
      </c>
      <c r="E234" s="259" t="s">
        <v>477</v>
      </c>
      <c r="F234" s="260" t="s">
        <v>478</v>
      </c>
      <c r="G234" s="261" t="s">
        <v>138</v>
      </c>
      <c r="H234" s="262">
        <v>1.733</v>
      </c>
      <c r="I234" s="263"/>
      <c r="J234" s="264">
        <f>ROUND(I234*H234,2)</f>
        <v>0</v>
      </c>
      <c r="K234" s="260" t="s">
        <v>19</v>
      </c>
      <c r="L234" s="265"/>
      <c r="M234" s="266" t="s">
        <v>19</v>
      </c>
      <c r="N234" s="267" t="s">
        <v>43</v>
      </c>
      <c r="O234" s="87"/>
      <c r="P234" s="216">
        <f>O234*H234</f>
        <v>0</v>
      </c>
      <c r="Q234" s="216">
        <v>0.022</v>
      </c>
      <c r="R234" s="216">
        <f>Q234*H234</f>
        <v>0.038126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330</v>
      </c>
      <c r="AT234" s="218" t="s">
        <v>208</v>
      </c>
      <c r="AU234" s="218" t="s">
        <v>81</v>
      </c>
      <c r="AY234" s="20" t="s">
        <v>133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77</v>
      </c>
      <c r="BK234" s="219">
        <f>ROUND(I234*H234,2)</f>
        <v>0</v>
      </c>
      <c r="BL234" s="20" t="s">
        <v>239</v>
      </c>
      <c r="BM234" s="218" t="s">
        <v>674</v>
      </c>
    </row>
    <row r="235" spans="1:51" s="14" customFormat="1" ht="12">
      <c r="A235" s="14"/>
      <c r="B235" s="236"/>
      <c r="C235" s="237"/>
      <c r="D235" s="227" t="s">
        <v>143</v>
      </c>
      <c r="E235" s="237"/>
      <c r="F235" s="239" t="s">
        <v>675</v>
      </c>
      <c r="G235" s="237"/>
      <c r="H235" s="240">
        <v>1.733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143</v>
      </c>
      <c r="AU235" s="246" t="s">
        <v>81</v>
      </c>
      <c r="AV235" s="14" t="s">
        <v>81</v>
      </c>
      <c r="AW235" s="14" t="s">
        <v>4</v>
      </c>
      <c r="AX235" s="14" t="s">
        <v>77</v>
      </c>
      <c r="AY235" s="246" t="s">
        <v>133</v>
      </c>
    </row>
    <row r="236" spans="1:65" s="2" customFormat="1" ht="16.5" customHeight="1">
      <c r="A236" s="41"/>
      <c r="B236" s="42"/>
      <c r="C236" s="207" t="s">
        <v>441</v>
      </c>
      <c r="D236" s="207" t="s">
        <v>135</v>
      </c>
      <c r="E236" s="208" t="s">
        <v>482</v>
      </c>
      <c r="F236" s="209" t="s">
        <v>483</v>
      </c>
      <c r="G236" s="210" t="s">
        <v>148</v>
      </c>
      <c r="H236" s="211">
        <v>4.7</v>
      </c>
      <c r="I236" s="212"/>
      <c r="J236" s="213">
        <f>ROUND(I236*H236,2)</f>
        <v>0</v>
      </c>
      <c r="K236" s="209" t="s">
        <v>139</v>
      </c>
      <c r="L236" s="47"/>
      <c r="M236" s="214" t="s">
        <v>19</v>
      </c>
      <c r="N236" s="215" t="s">
        <v>43</v>
      </c>
      <c r="O236" s="87"/>
      <c r="P236" s="216">
        <f>O236*H236</f>
        <v>0</v>
      </c>
      <c r="Q236" s="216">
        <v>3E-05</v>
      </c>
      <c r="R236" s="216">
        <f>Q236*H236</f>
        <v>0.000141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239</v>
      </c>
      <c r="AT236" s="218" t="s">
        <v>135</v>
      </c>
      <c r="AU236" s="218" t="s">
        <v>81</v>
      </c>
      <c r="AY236" s="20" t="s">
        <v>133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77</v>
      </c>
      <c r="BK236" s="219">
        <f>ROUND(I236*H236,2)</f>
        <v>0</v>
      </c>
      <c r="BL236" s="20" t="s">
        <v>239</v>
      </c>
      <c r="BM236" s="218" t="s">
        <v>676</v>
      </c>
    </row>
    <row r="237" spans="1:47" s="2" customFormat="1" ht="12">
      <c r="A237" s="41"/>
      <c r="B237" s="42"/>
      <c r="C237" s="43"/>
      <c r="D237" s="220" t="s">
        <v>141</v>
      </c>
      <c r="E237" s="43"/>
      <c r="F237" s="221" t="s">
        <v>485</v>
      </c>
      <c r="G237" s="43"/>
      <c r="H237" s="43"/>
      <c r="I237" s="222"/>
      <c r="J237" s="43"/>
      <c r="K237" s="43"/>
      <c r="L237" s="47"/>
      <c r="M237" s="223"/>
      <c r="N237" s="22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141</v>
      </c>
      <c r="AU237" s="20" t="s">
        <v>81</v>
      </c>
    </row>
    <row r="238" spans="1:51" s="14" customFormat="1" ht="12">
      <c r="A238" s="14"/>
      <c r="B238" s="236"/>
      <c r="C238" s="237"/>
      <c r="D238" s="227" t="s">
        <v>143</v>
      </c>
      <c r="E238" s="238" t="s">
        <v>19</v>
      </c>
      <c r="F238" s="239" t="s">
        <v>677</v>
      </c>
      <c r="G238" s="237"/>
      <c r="H238" s="240">
        <v>4.7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143</v>
      </c>
      <c r="AU238" s="246" t="s">
        <v>81</v>
      </c>
      <c r="AV238" s="14" t="s">
        <v>81</v>
      </c>
      <c r="AW238" s="14" t="s">
        <v>33</v>
      </c>
      <c r="AX238" s="14" t="s">
        <v>77</v>
      </c>
      <c r="AY238" s="246" t="s">
        <v>133</v>
      </c>
    </row>
    <row r="239" spans="1:65" s="2" customFormat="1" ht="24.15" customHeight="1">
      <c r="A239" s="41"/>
      <c r="B239" s="42"/>
      <c r="C239" s="207" t="s">
        <v>446</v>
      </c>
      <c r="D239" s="207" t="s">
        <v>135</v>
      </c>
      <c r="E239" s="208" t="s">
        <v>488</v>
      </c>
      <c r="F239" s="209" t="s">
        <v>489</v>
      </c>
      <c r="G239" s="210" t="s">
        <v>148</v>
      </c>
      <c r="H239" s="211">
        <v>0.6</v>
      </c>
      <c r="I239" s="212"/>
      <c r="J239" s="213">
        <f>ROUND(I239*H239,2)</f>
        <v>0</v>
      </c>
      <c r="K239" s="209" t="s">
        <v>139</v>
      </c>
      <c r="L239" s="47"/>
      <c r="M239" s="214" t="s">
        <v>19</v>
      </c>
      <c r="N239" s="215" t="s">
        <v>43</v>
      </c>
      <c r="O239" s="87"/>
      <c r="P239" s="216">
        <f>O239*H239</f>
        <v>0</v>
      </c>
      <c r="Q239" s="216">
        <v>0.0002</v>
      </c>
      <c r="R239" s="216">
        <f>Q239*H239</f>
        <v>0.00012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239</v>
      </c>
      <c r="AT239" s="218" t="s">
        <v>135</v>
      </c>
      <c r="AU239" s="218" t="s">
        <v>81</v>
      </c>
      <c r="AY239" s="20" t="s">
        <v>133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77</v>
      </c>
      <c r="BK239" s="219">
        <f>ROUND(I239*H239,2)</f>
        <v>0</v>
      </c>
      <c r="BL239" s="20" t="s">
        <v>239</v>
      </c>
      <c r="BM239" s="218" t="s">
        <v>678</v>
      </c>
    </row>
    <row r="240" spans="1:47" s="2" customFormat="1" ht="12">
      <c r="A240" s="41"/>
      <c r="B240" s="42"/>
      <c r="C240" s="43"/>
      <c r="D240" s="220" t="s">
        <v>141</v>
      </c>
      <c r="E240" s="43"/>
      <c r="F240" s="221" t="s">
        <v>491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141</v>
      </c>
      <c r="AU240" s="20" t="s">
        <v>81</v>
      </c>
    </row>
    <row r="241" spans="1:65" s="2" customFormat="1" ht="16.5" customHeight="1">
      <c r="A241" s="41"/>
      <c r="B241" s="42"/>
      <c r="C241" s="258" t="s">
        <v>450</v>
      </c>
      <c r="D241" s="258" t="s">
        <v>208</v>
      </c>
      <c r="E241" s="259" t="s">
        <v>493</v>
      </c>
      <c r="F241" s="260" t="s">
        <v>494</v>
      </c>
      <c r="G241" s="261" t="s">
        <v>148</v>
      </c>
      <c r="H241" s="262">
        <v>0.66</v>
      </c>
      <c r="I241" s="263"/>
      <c r="J241" s="264">
        <f>ROUND(I241*H241,2)</f>
        <v>0</v>
      </c>
      <c r="K241" s="260" t="s">
        <v>19</v>
      </c>
      <c r="L241" s="265"/>
      <c r="M241" s="266" t="s">
        <v>19</v>
      </c>
      <c r="N241" s="267" t="s">
        <v>43</v>
      </c>
      <c r="O241" s="87"/>
      <c r="P241" s="216">
        <f>O241*H241</f>
        <v>0</v>
      </c>
      <c r="Q241" s="216">
        <v>0.00016</v>
      </c>
      <c r="R241" s="216">
        <f>Q241*H241</f>
        <v>0.00010560000000000002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330</v>
      </c>
      <c r="AT241" s="218" t="s">
        <v>208</v>
      </c>
      <c r="AU241" s="218" t="s">
        <v>81</v>
      </c>
      <c r="AY241" s="20" t="s">
        <v>133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0" t="s">
        <v>77</v>
      </c>
      <c r="BK241" s="219">
        <f>ROUND(I241*H241,2)</f>
        <v>0</v>
      </c>
      <c r="BL241" s="20" t="s">
        <v>239</v>
      </c>
      <c r="BM241" s="218" t="s">
        <v>679</v>
      </c>
    </row>
    <row r="242" spans="1:51" s="14" customFormat="1" ht="12">
      <c r="A242" s="14"/>
      <c r="B242" s="236"/>
      <c r="C242" s="237"/>
      <c r="D242" s="227" t="s">
        <v>143</v>
      </c>
      <c r="E242" s="237"/>
      <c r="F242" s="239" t="s">
        <v>496</v>
      </c>
      <c r="G242" s="237"/>
      <c r="H242" s="240">
        <v>0.66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143</v>
      </c>
      <c r="AU242" s="246" t="s">
        <v>81</v>
      </c>
      <c r="AV242" s="14" t="s">
        <v>81</v>
      </c>
      <c r="AW242" s="14" t="s">
        <v>4</v>
      </c>
      <c r="AX242" s="14" t="s">
        <v>77</v>
      </c>
      <c r="AY242" s="246" t="s">
        <v>133</v>
      </c>
    </row>
    <row r="243" spans="1:65" s="2" customFormat="1" ht="24.15" customHeight="1">
      <c r="A243" s="41"/>
      <c r="B243" s="42"/>
      <c r="C243" s="207" t="s">
        <v>457</v>
      </c>
      <c r="D243" s="207" t="s">
        <v>135</v>
      </c>
      <c r="E243" s="208" t="s">
        <v>498</v>
      </c>
      <c r="F243" s="209" t="s">
        <v>499</v>
      </c>
      <c r="G243" s="210" t="s">
        <v>392</v>
      </c>
      <c r="H243" s="268"/>
      <c r="I243" s="212"/>
      <c r="J243" s="213">
        <f>ROUND(I243*H243,2)</f>
        <v>0</v>
      </c>
      <c r="K243" s="209" t="s">
        <v>139</v>
      </c>
      <c r="L243" s="47"/>
      <c r="M243" s="214" t="s">
        <v>19</v>
      </c>
      <c r="N243" s="215" t="s">
        <v>43</v>
      </c>
      <c r="O243" s="87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239</v>
      </c>
      <c r="AT243" s="218" t="s">
        <v>135</v>
      </c>
      <c r="AU243" s="218" t="s">
        <v>81</v>
      </c>
      <c r="AY243" s="20" t="s">
        <v>133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77</v>
      </c>
      <c r="BK243" s="219">
        <f>ROUND(I243*H243,2)</f>
        <v>0</v>
      </c>
      <c r="BL243" s="20" t="s">
        <v>239</v>
      </c>
      <c r="BM243" s="218" t="s">
        <v>680</v>
      </c>
    </row>
    <row r="244" spans="1:47" s="2" customFormat="1" ht="12">
      <c r="A244" s="41"/>
      <c r="B244" s="42"/>
      <c r="C244" s="43"/>
      <c r="D244" s="220" t="s">
        <v>141</v>
      </c>
      <c r="E244" s="43"/>
      <c r="F244" s="221" t="s">
        <v>501</v>
      </c>
      <c r="G244" s="43"/>
      <c r="H244" s="43"/>
      <c r="I244" s="222"/>
      <c r="J244" s="43"/>
      <c r="K244" s="43"/>
      <c r="L244" s="47"/>
      <c r="M244" s="223"/>
      <c r="N244" s="22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141</v>
      </c>
      <c r="AU244" s="20" t="s">
        <v>81</v>
      </c>
    </row>
    <row r="245" spans="1:63" s="12" customFormat="1" ht="22.8" customHeight="1">
      <c r="A245" s="12"/>
      <c r="B245" s="191"/>
      <c r="C245" s="192"/>
      <c r="D245" s="193" t="s">
        <v>71</v>
      </c>
      <c r="E245" s="205" t="s">
        <v>502</v>
      </c>
      <c r="F245" s="205" t="s">
        <v>503</v>
      </c>
      <c r="G245" s="192"/>
      <c r="H245" s="192"/>
      <c r="I245" s="195"/>
      <c r="J245" s="206">
        <f>BK245</f>
        <v>0</v>
      </c>
      <c r="K245" s="192"/>
      <c r="L245" s="197"/>
      <c r="M245" s="198"/>
      <c r="N245" s="199"/>
      <c r="O245" s="199"/>
      <c r="P245" s="200">
        <f>SUM(P246:P275)</f>
        <v>0</v>
      </c>
      <c r="Q245" s="199"/>
      <c r="R245" s="200">
        <f>SUM(R246:R275)</f>
        <v>0.16916736</v>
      </c>
      <c r="S245" s="199"/>
      <c r="T245" s="201">
        <f>SUM(T246:T275)</f>
        <v>0.4406705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2" t="s">
        <v>81</v>
      </c>
      <c r="AT245" s="203" t="s">
        <v>71</v>
      </c>
      <c r="AU245" s="203" t="s">
        <v>77</v>
      </c>
      <c r="AY245" s="202" t="s">
        <v>133</v>
      </c>
      <c r="BK245" s="204">
        <f>SUM(BK246:BK275)</f>
        <v>0</v>
      </c>
    </row>
    <row r="246" spans="1:65" s="2" customFormat="1" ht="16.5" customHeight="1">
      <c r="A246" s="41"/>
      <c r="B246" s="42"/>
      <c r="C246" s="207" t="s">
        <v>466</v>
      </c>
      <c r="D246" s="207" t="s">
        <v>135</v>
      </c>
      <c r="E246" s="208" t="s">
        <v>510</v>
      </c>
      <c r="F246" s="209" t="s">
        <v>511</v>
      </c>
      <c r="G246" s="210" t="s">
        <v>138</v>
      </c>
      <c r="H246" s="211">
        <v>5.407</v>
      </c>
      <c r="I246" s="212"/>
      <c r="J246" s="213">
        <f>ROUND(I246*H246,2)</f>
        <v>0</v>
      </c>
      <c r="K246" s="209" t="s">
        <v>139</v>
      </c>
      <c r="L246" s="47"/>
      <c r="M246" s="214" t="s">
        <v>19</v>
      </c>
      <c r="N246" s="215" t="s">
        <v>43</v>
      </c>
      <c r="O246" s="87"/>
      <c r="P246" s="216">
        <f>O246*H246</f>
        <v>0</v>
      </c>
      <c r="Q246" s="216">
        <v>0</v>
      </c>
      <c r="R246" s="216">
        <f>Q246*H246</f>
        <v>0</v>
      </c>
      <c r="S246" s="216">
        <v>0.0815</v>
      </c>
      <c r="T246" s="217">
        <f>S246*H246</f>
        <v>0.4406705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239</v>
      </c>
      <c r="AT246" s="218" t="s">
        <v>135</v>
      </c>
      <c r="AU246" s="218" t="s">
        <v>81</v>
      </c>
      <c r="AY246" s="20" t="s">
        <v>133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20" t="s">
        <v>77</v>
      </c>
      <c r="BK246" s="219">
        <f>ROUND(I246*H246,2)</f>
        <v>0</v>
      </c>
      <c r="BL246" s="20" t="s">
        <v>239</v>
      </c>
      <c r="BM246" s="218" t="s">
        <v>681</v>
      </c>
    </row>
    <row r="247" spans="1:47" s="2" customFormat="1" ht="12">
      <c r="A247" s="41"/>
      <c r="B247" s="42"/>
      <c r="C247" s="43"/>
      <c r="D247" s="220" t="s">
        <v>141</v>
      </c>
      <c r="E247" s="43"/>
      <c r="F247" s="221" t="s">
        <v>513</v>
      </c>
      <c r="G247" s="43"/>
      <c r="H247" s="43"/>
      <c r="I247" s="222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141</v>
      </c>
      <c r="AU247" s="20" t="s">
        <v>81</v>
      </c>
    </row>
    <row r="248" spans="1:51" s="14" customFormat="1" ht="12">
      <c r="A248" s="14"/>
      <c r="B248" s="236"/>
      <c r="C248" s="237"/>
      <c r="D248" s="227" t="s">
        <v>143</v>
      </c>
      <c r="E248" s="238" t="s">
        <v>19</v>
      </c>
      <c r="F248" s="239" t="s">
        <v>682</v>
      </c>
      <c r="G248" s="237"/>
      <c r="H248" s="240">
        <v>5.31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143</v>
      </c>
      <c r="AU248" s="246" t="s">
        <v>81</v>
      </c>
      <c r="AV248" s="14" t="s">
        <v>81</v>
      </c>
      <c r="AW248" s="14" t="s">
        <v>33</v>
      </c>
      <c r="AX248" s="14" t="s">
        <v>72</v>
      </c>
      <c r="AY248" s="246" t="s">
        <v>133</v>
      </c>
    </row>
    <row r="249" spans="1:51" s="14" customFormat="1" ht="12">
      <c r="A249" s="14"/>
      <c r="B249" s="236"/>
      <c r="C249" s="237"/>
      <c r="D249" s="227" t="s">
        <v>143</v>
      </c>
      <c r="E249" s="238" t="s">
        <v>19</v>
      </c>
      <c r="F249" s="239" t="s">
        <v>683</v>
      </c>
      <c r="G249" s="237"/>
      <c r="H249" s="240">
        <v>0.097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143</v>
      </c>
      <c r="AU249" s="246" t="s">
        <v>81</v>
      </c>
      <c r="AV249" s="14" t="s">
        <v>81</v>
      </c>
      <c r="AW249" s="14" t="s">
        <v>33</v>
      </c>
      <c r="AX249" s="14" t="s">
        <v>72</v>
      </c>
      <c r="AY249" s="246" t="s">
        <v>133</v>
      </c>
    </row>
    <row r="250" spans="1:51" s="15" customFormat="1" ht="12">
      <c r="A250" s="15"/>
      <c r="B250" s="247"/>
      <c r="C250" s="248"/>
      <c r="D250" s="227" t="s">
        <v>143</v>
      </c>
      <c r="E250" s="249" t="s">
        <v>19</v>
      </c>
      <c r="F250" s="250" t="s">
        <v>168</v>
      </c>
      <c r="G250" s="248"/>
      <c r="H250" s="251">
        <v>5.407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7" t="s">
        <v>143</v>
      </c>
      <c r="AU250" s="257" t="s">
        <v>81</v>
      </c>
      <c r="AV250" s="15" t="s">
        <v>87</v>
      </c>
      <c r="AW250" s="15" t="s">
        <v>33</v>
      </c>
      <c r="AX250" s="15" t="s">
        <v>77</v>
      </c>
      <c r="AY250" s="257" t="s">
        <v>133</v>
      </c>
    </row>
    <row r="251" spans="1:65" s="2" customFormat="1" ht="16.5" customHeight="1">
      <c r="A251" s="41"/>
      <c r="B251" s="42"/>
      <c r="C251" s="207" t="s">
        <v>471</v>
      </c>
      <c r="D251" s="207" t="s">
        <v>135</v>
      </c>
      <c r="E251" s="208" t="s">
        <v>505</v>
      </c>
      <c r="F251" s="209" t="s">
        <v>506</v>
      </c>
      <c r="G251" s="210" t="s">
        <v>138</v>
      </c>
      <c r="H251" s="211">
        <v>9.252</v>
      </c>
      <c r="I251" s="212"/>
      <c r="J251" s="213">
        <f>ROUND(I251*H251,2)</f>
        <v>0</v>
      </c>
      <c r="K251" s="209" t="s">
        <v>139</v>
      </c>
      <c r="L251" s="47"/>
      <c r="M251" s="214" t="s">
        <v>19</v>
      </c>
      <c r="N251" s="215" t="s">
        <v>43</v>
      </c>
      <c r="O251" s="87"/>
      <c r="P251" s="216">
        <f>O251*H251</f>
        <v>0</v>
      </c>
      <c r="Q251" s="216">
        <v>0.0003</v>
      </c>
      <c r="R251" s="216">
        <f>Q251*H251</f>
        <v>0.0027756</v>
      </c>
      <c r="S251" s="216">
        <v>0</v>
      </c>
      <c r="T251" s="21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8" t="s">
        <v>239</v>
      </c>
      <c r="AT251" s="218" t="s">
        <v>135</v>
      </c>
      <c r="AU251" s="218" t="s">
        <v>81</v>
      </c>
      <c r="AY251" s="20" t="s">
        <v>133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20" t="s">
        <v>77</v>
      </c>
      <c r="BK251" s="219">
        <f>ROUND(I251*H251,2)</f>
        <v>0</v>
      </c>
      <c r="BL251" s="20" t="s">
        <v>239</v>
      </c>
      <c r="BM251" s="218" t="s">
        <v>684</v>
      </c>
    </row>
    <row r="252" spans="1:47" s="2" customFormat="1" ht="12">
      <c r="A252" s="41"/>
      <c r="B252" s="42"/>
      <c r="C252" s="43"/>
      <c r="D252" s="220" t="s">
        <v>141</v>
      </c>
      <c r="E252" s="43"/>
      <c r="F252" s="221" t="s">
        <v>508</v>
      </c>
      <c r="G252" s="43"/>
      <c r="H252" s="43"/>
      <c r="I252" s="222"/>
      <c r="J252" s="43"/>
      <c r="K252" s="43"/>
      <c r="L252" s="47"/>
      <c r="M252" s="223"/>
      <c r="N252" s="22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141</v>
      </c>
      <c r="AU252" s="20" t="s">
        <v>81</v>
      </c>
    </row>
    <row r="253" spans="1:51" s="14" customFormat="1" ht="12">
      <c r="A253" s="14"/>
      <c r="B253" s="236"/>
      <c r="C253" s="237"/>
      <c r="D253" s="227" t="s">
        <v>143</v>
      </c>
      <c r="E253" s="238" t="s">
        <v>19</v>
      </c>
      <c r="F253" s="239" t="s">
        <v>606</v>
      </c>
      <c r="G253" s="237"/>
      <c r="H253" s="240">
        <v>9.2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143</v>
      </c>
      <c r="AU253" s="246" t="s">
        <v>81</v>
      </c>
      <c r="AV253" s="14" t="s">
        <v>81</v>
      </c>
      <c r="AW253" s="14" t="s">
        <v>33</v>
      </c>
      <c r="AX253" s="14" t="s">
        <v>72</v>
      </c>
      <c r="AY253" s="246" t="s">
        <v>133</v>
      </c>
    </row>
    <row r="254" spans="1:51" s="14" customFormat="1" ht="12">
      <c r="A254" s="14"/>
      <c r="B254" s="236"/>
      <c r="C254" s="237"/>
      <c r="D254" s="227" t="s">
        <v>143</v>
      </c>
      <c r="E254" s="238" t="s">
        <v>19</v>
      </c>
      <c r="F254" s="239" t="s">
        <v>602</v>
      </c>
      <c r="G254" s="237"/>
      <c r="H254" s="240">
        <v>-0.236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143</v>
      </c>
      <c r="AU254" s="246" t="s">
        <v>81</v>
      </c>
      <c r="AV254" s="14" t="s">
        <v>81</v>
      </c>
      <c r="AW254" s="14" t="s">
        <v>33</v>
      </c>
      <c r="AX254" s="14" t="s">
        <v>72</v>
      </c>
      <c r="AY254" s="246" t="s">
        <v>133</v>
      </c>
    </row>
    <row r="255" spans="1:51" s="14" customFormat="1" ht="12">
      <c r="A255" s="14"/>
      <c r="B255" s="236"/>
      <c r="C255" s="237"/>
      <c r="D255" s="227" t="s">
        <v>143</v>
      </c>
      <c r="E255" s="238" t="s">
        <v>19</v>
      </c>
      <c r="F255" s="239" t="s">
        <v>603</v>
      </c>
      <c r="G255" s="237"/>
      <c r="H255" s="240">
        <v>0.088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143</v>
      </c>
      <c r="AU255" s="246" t="s">
        <v>81</v>
      </c>
      <c r="AV255" s="14" t="s">
        <v>81</v>
      </c>
      <c r="AW255" s="14" t="s">
        <v>33</v>
      </c>
      <c r="AX255" s="14" t="s">
        <v>72</v>
      </c>
      <c r="AY255" s="246" t="s">
        <v>133</v>
      </c>
    </row>
    <row r="256" spans="1:51" s="14" customFormat="1" ht="12">
      <c r="A256" s="14"/>
      <c r="B256" s="236"/>
      <c r="C256" s="237"/>
      <c r="D256" s="227" t="s">
        <v>143</v>
      </c>
      <c r="E256" s="238" t="s">
        <v>19</v>
      </c>
      <c r="F256" s="239" t="s">
        <v>607</v>
      </c>
      <c r="G256" s="237"/>
      <c r="H256" s="240">
        <v>0.2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143</v>
      </c>
      <c r="AU256" s="246" t="s">
        <v>81</v>
      </c>
      <c r="AV256" s="14" t="s">
        <v>81</v>
      </c>
      <c r="AW256" s="14" t="s">
        <v>33</v>
      </c>
      <c r="AX256" s="14" t="s">
        <v>72</v>
      </c>
      <c r="AY256" s="246" t="s">
        <v>133</v>
      </c>
    </row>
    <row r="257" spans="1:51" s="15" customFormat="1" ht="12">
      <c r="A257" s="15"/>
      <c r="B257" s="247"/>
      <c r="C257" s="248"/>
      <c r="D257" s="227" t="s">
        <v>143</v>
      </c>
      <c r="E257" s="249" t="s">
        <v>19</v>
      </c>
      <c r="F257" s="250" t="s">
        <v>168</v>
      </c>
      <c r="G257" s="248"/>
      <c r="H257" s="251">
        <v>9.251999999999997</v>
      </c>
      <c r="I257" s="252"/>
      <c r="J257" s="248"/>
      <c r="K257" s="248"/>
      <c r="L257" s="253"/>
      <c r="M257" s="254"/>
      <c r="N257" s="255"/>
      <c r="O257" s="255"/>
      <c r="P257" s="255"/>
      <c r="Q257" s="255"/>
      <c r="R257" s="255"/>
      <c r="S257" s="255"/>
      <c r="T257" s="25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7" t="s">
        <v>143</v>
      </c>
      <c r="AU257" s="257" t="s">
        <v>81</v>
      </c>
      <c r="AV257" s="15" t="s">
        <v>87</v>
      </c>
      <c r="AW257" s="15" t="s">
        <v>33</v>
      </c>
      <c r="AX257" s="15" t="s">
        <v>77</v>
      </c>
      <c r="AY257" s="257" t="s">
        <v>133</v>
      </c>
    </row>
    <row r="258" spans="1:65" s="2" customFormat="1" ht="21.75" customHeight="1">
      <c r="A258" s="41"/>
      <c r="B258" s="42"/>
      <c r="C258" s="207" t="s">
        <v>476</v>
      </c>
      <c r="D258" s="207" t="s">
        <v>135</v>
      </c>
      <c r="E258" s="208" t="s">
        <v>516</v>
      </c>
      <c r="F258" s="209" t="s">
        <v>517</v>
      </c>
      <c r="G258" s="210" t="s">
        <v>138</v>
      </c>
      <c r="H258" s="211">
        <v>9.252</v>
      </c>
      <c r="I258" s="212"/>
      <c r="J258" s="213">
        <f>ROUND(I258*H258,2)</f>
        <v>0</v>
      </c>
      <c r="K258" s="209" t="s">
        <v>139</v>
      </c>
      <c r="L258" s="47"/>
      <c r="M258" s="214" t="s">
        <v>19</v>
      </c>
      <c r="N258" s="215" t="s">
        <v>43</v>
      </c>
      <c r="O258" s="87"/>
      <c r="P258" s="216">
        <f>O258*H258</f>
        <v>0</v>
      </c>
      <c r="Q258" s="216">
        <v>0.00538</v>
      </c>
      <c r="R258" s="216">
        <f>Q258*H258</f>
        <v>0.04977576000000001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239</v>
      </c>
      <c r="AT258" s="218" t="s">
        <v>135</v>
      </c>
      <c r="AU258" s="218" t="s">
        <v>81</v>
      </c>
      <c r="AY258" s="20" t="s">
        <v>133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77</v>
      </c>
      <c r="BK258" s="219">
        <f>ROUND(I258*H258,2)</f>
        <v>0</v>
      </c>
      <c r="BL258" s="20" t="s">
        <v>239</v>
      </c>
      <c r="BM258" s="218" t="s">
        <v>685</v>
      </c>
    </row>
    <row r="259" spans="1:47" s="2" customFormat="1" ht="12">
      <c r="A259" s="41"/>
      <c r="B259" s="42"/>
      <c r="C259" s="43"/>
      <c r="D259" s="220" t="s">
        <v>141</v>
      </c>
      <c r="E259" s="43"/>
      <c r="F259" s="221" t="s">
        <v>519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141</v>
      </c>
      <c r="AU259" s="20" t="s">
        <v>81</v>
      </c>
    </row>
    <row r="260" spans="1:65" s="2" customFormat="1" ht="16.5" customHeight="1">
      <c r="A260" s="41"/>
      <c r="B260" s="42"/>
      <c r="C260" s="258" t="s">
        <v>481</v>
      </c>
      <c r="D260" s="258" t="s">
        <v>208</v>
      </c>
      <c r="E260" s="259" t="s">
        <v>521</v>
      </c>
      <c r="F260" s="260" t="s">
        <v>522</v>
      </c>
      <c r="G260" s="261" t="s">
        <v>138</v>
      </c>
      <c r="H260" s="262">
        <v>10.177</v>
      </c>
      <c r="I260" s="263"/>
      <c r="J260" s="264">
        <f>ROUND(I260*H260,2)</f>
        <v>0</v>
      </c>
      <c r="K260" s="260" t="s">
        <v>19</v>
      </c>
      <c r="L260" s="265"/>
      <c r="M260" s="266" t="s">
        <v>19</v>
      </c>
      <c r="N260" s="267" t="s">
        <v>43</v>
      </c>
      <c r="O260" s="87"/>
      <c r="P260" s="216">
        <f>O260*H260</f>
        <v>0</v>
      </c>
      <c r="Q260" s="216">
        <v>0.01112</v>
      </c>
      <c r="R260" s="216">
        <f>Q260*H260</f>
        <v>0.11316823999999999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330</v>
      </c>
      <c r="AT260" s="218" t="s">
        <v>208</v>
      </c>
      <c r="AU260" s="218" t="s">
        <v>81</v>
      </c>
      <c r="AY260" s="20" t="s">
        <v>133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77</v>
      </c>
      <c r="BK260" s="219">
        <f>ROUND(I260*H260,2)</f>
        <v>0</v>
      </c>
      <c r="BL260" s="20" t="s">
        <v>239</v>
      </c>
      <c r="BM260" s="218" t="s">
        <v>686</v>
      </c>
    </row>
    <row r="261" spans="1:51" s="14" customFormat="1" ht="12">
      <c r="A261" s="14"/>
      <c r="B261" s="236"/>
      <c r="C261" s="237"/>
      <c r="D261" s="227" t="s">
        <v>143</v>
      </c>
      <c r="E261" s="237"/>
      <c r="F261" s="239" t="s">
        <v>687</v>
      </c>
      <c r="G261" s="237"/>
      <c r="H261" s="240">
        <v>10.177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143</v>
      </c>
      <c r="AU261" s="246" t="s">
        <v>81</v>
      </c>
      <c r="AV261" s="14" t="s">
        <v>81</v>
      </c>
      <c r="AW261" s="14" t="s">
        <v>4</v>
      </c>
      <c r="AX261" s="14" t="s">
        <v>77</v>
      </c>
      <c r="AY261" s="246" t="s">
        <v>133</v>
      </c>
    </row>
    <row r="262" spans="1:65" s="2" customFormat="1" ht="16.5" customHeight="1">
      <c r="A262" s="41"/>
      <c r="B262" s="42"/>
      <c r="C262" s="207" t="s">
        <v>487</v>
      </c>
      <c r="D262" s="207" t="s">
        <v>135</v>
      </c>
      <c r="E262" s="208" t="s">
        <v>688</v>
      </c>
      <c r="F262" s="209" t="s">
        <v>689</v>
      </c>
      <c r="G262" s="210" t="s">
        <v>148</v>
      </c>
      <c r="H262" s="211">
        <v>4.88</v>
      </c>
      <c r="I262" s="212"/>
      <c r="J262" s="213">
        <f>ROUND(I262*H262,2)</f>
        <v>0</v>
      </c>
      <c r="K262" s="209" t="s">
        <v>139</v>
      </c>
      <c r="L262" s="47"/>
      <c r="M262" s="214" t="s">
        <v>19</v>
      </c>
      <c r="N262" s="215" t="s">
        <v>43</v>
      </c>
      <c r="O262" s="87"/>
      <c r="P262" s="216">
        <f>O262*H262</f>
        <v>0</v>
      </c>
      <c r="Q262" s="216">
        <v>0.0002</v>
      </c>
      <c r="R262" s="216">
        <f>Q262*H262</f>
        <v>0.000976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239</v>
      </c>
      <c r="AT262" s="218" t="s">
        <v>135</v>
      </c>
      <c r="AU262" s="218" t="s">
        <v>81</v>
      </c>
      <c r="AY262" s="20" t="s">
        <v>133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77</v>
      </c>
      <c r="BK262" s="219">
        <f>ROUND(I262*H262,2)</f>
        <v>0</v>
      </c>
      <c r="BL262" s="20" t="s">
        <v>239</v>
      </c>
      <c r="BM262" s="218" t="s">
        <v>690</v>
      </c>
    </row>
    <row r="263" spans="1:47" s="2" customFormat="1" ht="12">
      <c r="A263" s="41"/>
      <c r="B263" s="42"/>
      <c r="C263" s="43"/>
      <c r="D263" s="220" t="s">
        <v>141</v>
      </c>
      <c r="E263" s="43"/>
      <c r="F263" s="221" t="s">
        <v>691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141</v>
      </c>
      <c r="AU263" s="20" t="s">
        <v>81</v>
      </c>
    </row>
    <row r="264" spans="1:51" s="14" customFormat="1" ht="12">
      <c r="A264" s="14"/>
      <c r="B264" s="236"/>
      <c r="C264" s="237"/>
      <c r="D264" s="227" t="s">
        <v>143</v>
      </c>
      <c r="E264" s="238" t="s">
        <v>19</v>
      </c>
      <c r="F264" s="239" t="s">
        <v>692</v>
      </c>
      <c r="G264" s="237"/>
      <c r="H264" s="240">
        <v>4.88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6" t="s">
        <v>143</v>
      </c>
      <c r="AU264" s="246" t="s">
        <v>81</v>
      </c>
      <c r="AV264" s="14" t="s">
        <v>81</v>
      </c>
      <c r="AW264" s="14" t="s">
        <v>33</v>
      </c>
      <c r="AX264" s="14" t="s">
        <v>77</v>
      </c>
      <c r="AY264" s="246" t="s">
        <v>133</v>
      </c>
    </row>
    <row r="265" spans="1:65" s="2" customFormat="1" ht="16.5" customHeight="1">
      <c r="A265" s="41"/>
      <c r="B265" s="42"/>
      <c r="C265" s="207" t="s">
        <v>492</v>
      </c>
      <c r="D265" s="207" t="s">
        <v>135</v>
      </c>
      <c r="E265" s="208" t="s">
        <v>526</v>
      </c>
      <c r="F265" s="209" t="s">
        <v>527</v>
      </c>
      <c r="G265" s="210" t="s">
        <v>148</v>
      </c>
      <c r="H265" s="211">
        <v>4.6</v>
      </c>
      <c r="I265" s="212"/>
      <c r="J265" s="213">
        <f>ROUND(I265*H265,2)</f>
        <v>0</v>
      </c>
      <c r="K265" s="209" t="s">
        <v>139</v>
      </c>
      <c r="L265" s="47"/>
      <c r="M265" s="214" t="s">
        <v>19</v>
      </c>
      <c r="N265" s="215" t="s">
        <v>43</v>
      </c>
      <c r="O265" s="87"/>
      <c r="P265" s="216">
        <f>O265*H265</f>
        <v>0</v>
      </c>
      <c r="Q265" s="216">
        <v>0.00018</v>
      </c>
      <c r="R265" s="216">
        <f>Q265*H265</f>
        <v>0.000828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239</v>
      </c>
      <c r="AT265" s="218" t="s">
        <v>135</v>
      </c>
      <c r="AU265" s="218" t="s">
        <v>81</v>
      </c>
      <c r="AY265" s="20" t="s">
        <v>133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77</v>
      </c>
      <c r="BK265" s="219">
        <f>ROUND(I265*H265,2)</f>
        <v>0</v>
      </c>
      <c r="BL265" s="20" t="s">
        <v>239</v>
      </c>
      <c r="BM265" s="218" t="s">
        <v>693</v>
      </c>
    </row>
    <row r="266" spans="1:47" s="2" customFormat="1" ht="12">
      <c r="A266" s="41"/>
      <c r="B266" s="42"/>
      <c r="C266" s="43"/>
      <c r="D266" s="220" t="s">
        <v>141</v>
      </c>
      <c r="E266" s="43"/>
      <c r="F266" s="221" t="s">
        <v>529</v>
      </c>
      <c r="G266" s="43"/>
      <c r="H266" s="43"/>
      <c r="I266" s="222"/>
      <c r="J266" s="43"/>
      <c r="K266" s="43"/>
      <c r="L266" s="47"/>
      <c r="M266" s="223"/>
      <c r="N266" s="22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141</v>
      </c>
      <c r="AU266" s="20" t="s">
        <v>81</v>
      </c>
    </row>
    <row r="267" spans="1:51" s="14" customFormat="1" ht="12">
      <c r="A267" s="14"/>
      <c r="B267" s="236"/>
      <c r="C267" s="237"/>
      <c r="D267" s="227" t="s">
        <v>143</v>
      </c>
      <c r="E267" s="238" t="s">
        <v>19</v>
      </c>
      <c r="F267" s="239" t="s">
        <v>694</v>
      </c>
      <c r="G267" s="237"/>
      <c r="H267" s="240">
        <v>4.6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143</v>
      </c>
      <c r="AU267" s="246" t="s">
        <v>81</v>
      </c>
      <c r="AV267" s="14" t="s">
        <v>81</v>
      </c>
      <c r="AW267" s="14" t="s">
        <v>33</v>
      </c>
      <c r="AX267" s="14" t="s">
        <v>77</v>
      </c>
      <c r="AY267" s="246" t="s">
        <v>133</v>
      </c>
    </row>
    <row r="268" spans="1:65" s="2" customFormat="1" ht="16.5" customHeight="1">
      <c r="A268" s="41"/>
      <c r="B268" s="42"/>
      <c r="C268" s="258" t="s">
        <v>497</v>
      </c>
      <c r="D268" s="258" t="s">
        <v>208</v>
      </c>
      <c r="E268" s="259" t="s">
        <v>532</v>
      </c>
      <c r="F268" s="260" t="s">
        <v>533</v>
      </c>
      <c r="G268" s="261" t="s">
        <v>148</v>
      </c>
      <c r="H268" s="262">
        <v>10.428</v>
      </c>
      <c r="I268" s="263"/>
      <c r="J268" s="264">
        <f>ROUND(I268*H268,2)</f>
        <v>0</v>
      </c>
      <c r="K268" s="260" t="s">
        <v>19</v>
      </c>
      <c r="L268" s="265"/>
      <c r="M268" s="266" t="s">
        <v>19</v>
      </c>
      <c r="N268" s="267" t="s">
        <v>43</v>
      </c>
      <c r="O268" s="87"/>
      <c r="P268" s="216">
        <f>O268*H268</f>
        <v>0</v>
      </c>
      <c r="Q268" s="216">
        <v>0.00012</v>
      </c>
      <c r="R268" s="216">
        <f>Q268*H268</f>
        <v>0.0012513600000000002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330</v>
      </c>
      <c r="AT268" s="218" t="s">
        <v>208</v>
      </c>
      <c r="AU268" s="218" t="s">
        <v>81</v>
      </c>
      <c r="AY268" s="20" t="s">
        <v>133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77</v>
      </c>
      <c r="BK268" s="219">
        <f>ROUND(I268*H268,2)</f>
        <v>0</v>
      </c>
      <c r="BL268" s="20" t="s">
        <v>239</v>
      </c>
      <c r="BM268" s="218" t="s">
        <v>695</v>
      </c>
    </row>
    <row r="269" spans="1:51" s="14" customFormat="1" ht="12">
      <c r="A269" s="14"/>
      <c r="B269" s="236"/>
      <c r="C269" s="237"/>
      <c r="D269" s="227" t="s">
        <v>143</v>
      </c>
      <c r="E269" s="238" t="s">
        <v>19</v>
      </c>
      <c r="F269" s="239" t="s">
        <v>696</v>
      </c>
      <c r="G269" s="237"/>
      <c r="H269" s="240">
        <v>9.48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143</v>
      </c>
      <c r="AU269" s="246" t="s">
        <v>81</v>
      </c>
      <c r="AV269" s="14" t="s">
        <v>81</v>
      </c>
      <c r="AW269" s="14" t="s">
        <v>33</v>
      </c>
      <c r="AX269" s="14" t="s">
        <v>77</v>
      </c>
      <c r="AY269" s="246" t="s">
        <v>133</v>
      </c>
    </row>
    <row r="270" spans="1:51" s="14" customFormat="1" ht="12">
      <c r="A270" s="14"/>
      <c r="B270" s="236"/>
      <c r="C270" s="237"/>
      <c r="D270" s="227" t="s">
        <v>143</v>
      </c>
      <c r="E270" s="237"/>
      <c r="F270" s="239" t="s">
        <v>697</v>
      </c>
      <c r="G270" s="237"/>
      <c r="H270" s="240">
        <v>10.428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143</v>
      </c>
      <c r="AU270" s="246" t="s">
        <v>81</v>
      </c>
      <c r="AV270" s="14" t="s">
        <v>81</v>
      </c>
      <c r="AW270" s="14" t="s">
        <v>4</v>
      </c>
      <c r="AX270" s="14" t="s">
        <v>77</v>
      </c>
      <c r="AY270" s="246" t="s">
        <v>133</v>
      </c>
    </row>
    <row r="271" spans="1:65" s="2" customFormat="1" ht="16.5" customHeight="1">
      <c r="A271" s="41"/>
      <c r="B271" s="42"/>
      <c r="C271" s="207" t="s">
        <v>504</v>
      </c>
      <c r="D271" s="207" t="s">
        <v>135</v>
      </c>
      <c r="E271" s="208" t="s">
        <v>537</v>
      </c>
      <c r="F271" s="209" t="s">
        <v>538</v>
      </c>
      <c r="G271" s="210" t="s">
        <v>148</v>
      </c>
      <c r="H271" s="211">
        <v>13.08</v>
      </c>
      <c r="I271" s="212"/>
      <c r="J271" s="213">
        <f>ROUND(I271*H271,2)</f>
        <v>0</v>
      </c>
      <c r="K271" s="209" t="s">
        <v>139</v>
      </c>
      <c r="L271" s="47"/>
      <c r="M271" s="214" t="s">
        <v>19</v>
      </c>
      <c r="N271" s="215" t="s">
        <v>43</v>
      </c>
      <c r="O271" s="87"/>
      <c r="P271" s="216">
        <f>O271*H271</f>
        <v>0</v>
      </c>
      <c r="Q271" s="216">
        <v>3E-05</v>
      </c>
      <c r="R271" s="216">
        <f>Q271*H271</f>
        <v>0.0003924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239</v>
      </c>
      <c r="AT271" s="218" t="s">
        <v>135</v>
      </c>
      <c r="AU271" s="218" t="s">
        <v>81</v>
      </c>
      <c r="AY271" s="20" t="s">
        <v>133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20" t="s">
        <v>77</v>
      </c>
      <c r="BK271" s="219">
        <f>ROUND(I271*H271,2)</f>
        <v>0</v>
      </c>
      <c r="BL271" s="20" t="s">
        <v>239</v>
      </c>
      <c r="BM271" s="218" t="s">
        <v>698</v>
      </c>
    </row>
    <row r="272" spans="1:47" s="2" customFormat="1" ht="12">
      <c r="A272" s="41"/>
      <c r="B272" s="42"/>
      <c r="C272" s="43"/>
      <c r="D272" s="220" t="s">
        <v>141</v>
      </c>
      <c r="E272" s="43"/>
      <c r="F272" s="221" t="s">
        <v>540</v>
      </c>
      <c r="G272" s="43"/>
      <c r="H272" s="43"/>
      <c r="I272" s="222"/>
      <c r="J272" s="43"/>
      <c r="K272" s="43"/>
      <c r="L272" s="47"/>
      <c r="M272" s="223"/>
      <c r="N272" s="22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141</v>
      </c>
      <c r="AU272" s="20" t="s">
        <v>81</v>
      </c>
    </row>
    <row r="273" spans="1:51" s="14" customFormat="1" ht="12">
      <c r="A273" s="14"/>
      <c r="B273" s="236"/>
      <c r="C273" s="237"/>
      <c r="D273" s="227" t="s">
        <v>143</v>
      </c>
      <c r="E273" s="238" t="s">
        <v>19</v>
      </c>
      <c r="F273" s="239" t="s">
        <v>699</v>
      </c>
      <c r="G273" s="237"/>
      <c r="H273" s="240">
        <v>13.08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143</v>
      </c>
      <c r="AU273" s="246" t="s">
        <v>81</v>
      </c>
      <c r="AV273" s="14" t="s">
        <v>81</v>
      </c>
      <c r="AW273" s="14" t="s">
        <v>33</v>
      </c>
      <c r="AX273" s="14" t="s">
        <v>77</v>
      </c>
      <c r="AY273" s="246" t="s">
        <v>133</v>
      </c>
    </row>
    <row r="274" spans="1:65" s="2" customFormat="1" ht="24.15" customHeight="1">
      <c r="A274" s="41"/>
      <c r="B274" s="42"/>
      <c r="C274" s="207" t="s">
        <v>509</v>
      </c>
      <c r="D274" s="207" t="s">
        <v>135</v>
      </c>
      <c r="E274" s="208" t="s">
        <v>543</v>
      </c>
      <c r="F274" s="209" t="s">
        <v>544</v>
      </c>
      <c r="G274" s="210" t="s">
        <v>392</v>
      </c>
      <c r="H274" s="268"/>
      <c r="I274" s="212"/>
      <c r="J274" s="213">
        <f>ROUND(I274*H274,2)</f>
        <v>0</v>
      </c>
      <c r="K274" s="209" t="s">
        <v>139</v>
      </c>
      <c r="L274" s="47"/>
      <c r="M274" s="214" t="s">
        <v>19</v>
      </c>
      <c r="N274" s="215" t="s">
        <v>43</v>
      </c>
      <c r="O274" s="87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239</v>
      </c>
      <c r="AT274" s="218" t="s">
        <v>135</v>
      </c>
      <c r="AU274" s="218" t="s">
        <v>81</v>
      </c>
      <c r="AY274" s="20" t="s">
        <v>133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77</v>
      </c>
      <c r="BK274" s="219">
        <f>ROUND(I274*H274,2)</f>
        <v>0</v>
      </c>
      <c r="BL274" s="20" t="s">
        <v>239</v>
      </c>
      <c r="BM274" s="218" t="s">
        <v>700</v>
      </c>
    </row>
    <row r="275" spans="1:47" s="2" customFormat="1" ht="12">
      <c r="A275" s="41"/>
      <c r="B275" s="42"/>
      <c r="C275" s="43"/>
      <c r="D275" s="220" t="s">
        <v>141</v>
      </c>
      <c r="E275" s="43"/>
      <c r="F275" s="221" t="s">
        <v>546</v>
      </c>
      <c r="G275" s="43"/>
      <c r="H275" s="43"/>
      <c r="I275" s="222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141</v>
      </c>
      <c r="AU275" s="20" t="s">
        <v>81</v>
      </c>
    </row>
    <row r="276" spans="1:63" s="12" customFormat="1" ht="22.8" customHeight="1">
      <c r="A276" s="12"/>
      <c r="B276" s="191"/>
      <c r="C276" s="192"/>
      <c r="D276" s="193" t="s">
        <v>71</v>
      </c>
      <c r="E276" s="205" t="s">
        <v>547</v>
      </c>
      <c r="F276" s="205" t="s">
        <v>548</v>
      </c>
      <c r="G276" s="192"/>
      <c r="H276" s="192"/>
      <c r="I276" s="195"/>
      <c r="J276" s="206">
        <f>BK276</f>
        <v>0</v>
      </c>
      <c r="K276" s="192"/>
      <c r="L276" s="197"/>
      <c r="M276" s="198"/>
      <c r="N276" s="199"/>
      <c r="O276" s="199"/>
      <c r="P276" s="200">
        <f>SUM(P277:P288)</f>
        <v>0</v>
      </c>
      <c r="Q276" s="199"/>
      <c r="R276" s="200">
        <f>SUM(R277:R288)</f>
        <v>0.000345</v>
      </c>
      <c r="S276" s="199"/>
      <c r="T276" s="201">
        <f>SUM(T277:T288)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2" t="s">
        <v>81</v>
      </c>
      <c r="AT276" s="203" t="s">
        <v>71</v>
      </c>
      <c r="AU276" s="203" t="s">
        <v>77</v>
      </c>
      <c r="AY276" s="202" t="s">
        <v>133</v>
      </c>
      <c r="BK276" s="204">
        <f>SUM(BK277:BK288)</f>
        <v>0</v>
      </c>
    </row>
    <row r="277" spans="1:65" s="2" customFormat="1" ht="16.5" customHeight="1">
      <c r="A277" s="41"/>
      <c r="B277" s="42"/>
      <c r="C277" s="207" t="s">
        <v>515</v>
      </c>
      <c r="D277" s="207" t="s">
        <v>135</v>
      </c>
      <c r="E277" s="208" t="s">
        <v>701</v>
      </c>
      <c r="F277" s="209" t="s">
        <v>702</v>
      </c>
      <c r="G277" s="210" t="s">
        <v>138</v>
      </c>
      <c r="H277" s="211">
        <v>3.854</v>
      </c>
      <c r="I277" s="212"/>
      <c r="J277" s="213">
        <f>ROUND(I277*H277,2)</f>
        <v>0</v>
      </c>
      <c r="K277" s="209" t="s">
        <v>139</v>
      </c>
      <c r="L277" s="47"/>
      <c r="M277" s="214" t="s">
        <v>19</v>
      </c>
      <c r="N277" s="215" t="s">
        <v>43</v>
      </c>
      <c r="O277" s="87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239</v>
      </c>
      <c r="AT277" s="218" t="s">
        <v>135</v>
      </c>
      <c r="AU277" s="218" t="s">
        <v>81</v>
      </c>
      <c r="AY277" s="20" t="s">
        <v>133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20" t="s">
        <v>77</v>
      </c>
      <c r="BK277" s="219">
        <f>ROUND(I277*H277,2)</f>
        <v>0</v>
      </c>
      <c r="BL277" s="20" t="s">
        <v>239</v>
      </c>
      <c r="BM277" s="218" t="s">
        <v>703</v>
      </c>
    </row>
    <row r="278" spans="1:47" s="2" customFormat="1" ht="12">
      <c r="A278" s="41"/>
      <c r="B278" s="42"/>
      <c r="C278" s="43"/>
      <c r="D278" s="220" t="s">
        <v>141</v>
      </c>
      <c r="E278" s="43"/>
      <c r="F278" s="221" t="s">
        <v>704</v>
      </c>
      <c r="G278" s="43"/>
      <c r="H278" s="43"/>
      <c r="I278" s="222"/>
      <c r="J278" s="43"/>
      <c r="K278" s="43"/>
      <c r="L278" s="47"/>
      <c r="M278" s="223"/>
      <c r="N278" s="22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141</v>
      </c>
      <c r="AU278" s="20" t="s">
        <v>81</v>
      </c>
    </row>
    <row r="279" spans="1:51" s="13" customFormat="1" ht="12">
      <c r="A279" s="13"/>
      <c r="B279" s="225"/>
      <c r="C279" s="226"/>
      <c r="D279" s="227" t="s">
        <v>143</v>
      </c>
      <c r="E279" s="228" t="s">
        <v>19</v>
      </c>
      <c r="F279" s="229" t="s">
        <v>705</v>
      </c>
      <c r="G279" s="226"/>
      <c r="H279" s="228" t="s">
        <v>19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143</v>
      </c>
      <c r="AU279" s="235" t="s">
        <v>81</v>
      </c>
      <c r="AV279" s="13" t="s">
        <v>77</v>
      </c>
      <c r="AW279" s="13" t="s">
        <v>33</v>
      </c>
      <c r="AX279" s="13" t="s">
        <v>72</v>
      </c>
      <c r="AY279" s="235" t="s">
        <v>133</v>
      </c>
    </row>
    <row r="280" spans="1:51" s="14" customFormat="1" ht="12">
      <c r="A280" s="14"/>
      <c r="B280" s="236"/>
      <c r="C280" s="237"/>
      <c r="D280" s="227" t="s">
        <v>143</v>
      </c>
      <c r="E280" s="238" t="s">
        <v>19</v>
      </c>
      <c r="F280" s="239" t="s">
        <v>706</v>
      </c>
      <c r="G280" s="237"/>
      <c r="H280" s="240">
        <v>3.854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143</v>
      </c>
      <c r="AU280" s="246" t="s">
        <v>81</v>
      </c>
      <c r="AV280" s="14" t="s">
        <v>81</v>
      </c>
      <c r="AW280" s="14" t="s">
        <v>33</v>
      </c>
      <c r="AX280" s="14" t="s">
        <v>77</v>
      </c>
      <c r="AY280" s="246" t="s">
        <v>133</v>
      </c>
    </row>
    <row r="281" spans="1:65" s="2" customFormat="1" ht="16.5" customHeight="1">
      <c r="A281" s="41"/>
      <c r="B281" s="42"/>
      <c r="C281" s="207" t="s">
        <v>520</v>
      </c>
      <c r="D281" s="207" t="s">
        <v>135</v>
      </c>
      <c r="E281" s="208" t="s">
        <v>550</v>
      </c>
      <c r="F281" s="209" t="s">
        <v>551</v>
      </c>
      <c r="G281" s="210" t="s">
        <v>138</v>
      </c>
      <c r="H281" s="211">
        <v>1.15</v>
      </c>
      <c r="I281" s="212"/>
      <c r="J281" s="213">
        <f>ROUND(I281*H281,2)</f>
        <v>0</v>
      </c>
      <c r="K281" s="209" t="s">
        <v>139</v>
      </c>
      <c r="L281" s="47"/>
      <c r="M281" s="214" t="s">
        <v>19</v>
      </c>
      <c r="N281" s="215" t="s">
        <v>43</v>
      </c>
      <c r="O281" s="87"/>
      <c r="P281" s="216">
        <f>O281*H281</f>
        <v>0</v>
      </c>
      <c r="Q281" s="216">
        <v>6E-05</v>
      </c>
      <c r="R281" s="216">
        <f>Q281*H281</f>
        <v>6.9E-05</v>
      </c>
      <c r="S281" s="216">
        <v>0</v>
      </c>
      <c r="T281" s="21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8" t="s">
        <v>239</v>
      </c>
      <c r="AT281" s="218" t="s">
        <v>135</v>
      </c>
      <c r="AU281" s="218" t="s">
        <v>81</v>
      </c>
      <c r="AY281" s="20" t="s">
        <v>133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20" t="s">
        <v>77</v>
      </c>
      <c r="BK281" s="219">
        <f>ROUND(I281*H281,2)</f>
        <v>0</v>
      </c>
      <c r="BL281" s="20" t="s">
        <v>239</v>
      </c>
      <c r="BM281" s="218" t="s">
        <v>707</v>
      </c>
    </row>
    <row r="282" spans="1:47" s="2" customFormat="1" ht="12">
      <c r="A282" s="41"/>
      <c r="B282" s="42"/>
      <c r="C282" s="43"/>
      <c r="D282" s="220" t="s">
        <v>141</v>
      </c>
      <c r="E282" s="43"/>
      <c r="F282" s="221" t="s">
        <v>553</v>
      </c>
      <c r="G282" s="43"/>
      <c r="H282" s="43"/>
      <c r="I282" s="222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141</v>
      </c>
      <c r="AU282" s="20" t="s">
        <v>81</v>
      </c>
    </row>
    <row r="283" spans="1:51" s="13" customFormat="1" ht="12">
      <c r="A283" s="13"/>
      <c r="B283" s="225"/>
      <c r="C283" s="226"/>
      <c r="D283" s="227" t="s">
        <v>143</v>
      </c>
      <c r="E283" s="228" t="s">
        <v>19</v>
      </c>
      <c r="F283" s="229" t="s">
        <v>554</v>
      </c>
      <c r="G283" s="226"/>
      <c r="H283" s="228" t="s">
        <v>19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143</v>
      </c>
      <c r="AU283" s="235" t="s">
        <v>81</v>
      </c>
      <c r="AV283" s="13" t="s">
        <v>77</v>
      </c>
      <c r="AW283" s="13" t="s">
        <v>33</v>
      </c>
      <c r="AX283" s="13" t="s">
        <v>72</v>
      </c>
      <c r="AY283" s="235" t="s">
        <v>133</v>
      </c>
    </row>
    <row r="284" spans="1:51" s="14" customFormat="1" ht="12">
      <c r="A284" s="14"/>
      <c r="B284" s="236"/>
      <c r="C284" s="237"/>
      <c r="D284" s="227" t="s">
        <v>143</v>
      </c>
      <c r="E284" s="238" t="s">
        <v>19</v>
      </c>
      <c r="F284" s="239" t="s">
        <v>555</v>
      </c>
      <c r="G284" s="237"/>
      <c r="H284" s="240">
        <v>1.15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143</v>
      </c>
      <c r="AU284" s="246" t="s">
        <v>81</v>
      </c>
      <c r="AV284" s="14" t="s">
        <v>81</v>
      </c>
      <c r="AW284" s="14" t="s">
        <v>33</v>
      </c>
      <c r="AX284" s="14" t="s">
        <v>77</v>
      </c>
      <c r="AY284" s="246" t="s">
        <v>133</v>
      </c>
    </row>
    <row r="285" spans="1:65" s="2" customFormat="1" ht="16.5" customHeight="1">
      <c r="A285" s="41"/>
      <c r="B285" s="42"/>
      <c r="C285" s="207" t="s">
        <v>525</v>
      </c>
      <c r="D285" s="207" t="s">
        <v>135</v>
      </c>
      <c r="E285" s="208" t="s">
        <v>557</v>
      </c>
      <c r="F285" s="209" t="s">
        <v>558</v>
      </c>
      <c r="G285" s="210" t="s">
        <v>138</v>
      </c>
      <c r="H285" s="211">
        <v>1.15</v>
      </c>
      <c r="I285" s="212"/>
      <c r="J285" s="213">
        <f>ROUND(I285*H285,2)</f>
        <v>0</v>
      </c>
      <c r="K285" s="209" t="s">
        <v>139</v>
      </c>
      <c r="L285" s="47"/>
      <c r="M285" s="214" t="s">
        <v>19</v>
      </c>
      <c r="N285" s="215" t="s">
        <v>43</v>
      </c>
      <c r="O285" s="87"/>
      <c r="P285" s="216">
        <f>O285*H285</f>
        <v>0</v>
      </c>
      <c r="Q285" s="216">
        <v>0.00012</v>
      </c>
      <c r="R285" s="216">
        <f>Q285*H285</f>
        <v>0.000138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239</v>
      </c>
      <c r="AT285" s="218" t="s">
        <v>135</v>
      </c>
      <c r="AU285" s="218" t="s">
        <v>81</v>
      </c>
      <c r="AY285" s="20" t="s">
        <v>133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77</v>
      </c>
      <c r="BK285" s="219">
        <f>ROUND(I285*H285,2)</f>
        <v>0</v>
      </c>
      <c r="BL285" s="20" t="s">
        <v>239</v>
      </c>
      <c r="BM285" s="218" t="s">
        <v>708</v>
      </c>
    </row>
    <row r="286" spans="1:47" s="2" customFormat="1" ht="12">
      <c r="A286" s="41"/>
      <c r="B286" s="42"/>
      <c r="C286" s="43"/>
      <c r="D286" s="220" t="s">
        <v>141</v>
      </c>
      <c r="E286" s="43"/>
      <c r="F286" s="221" t="s">
        <v>560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141</v>
      </c>
      <c r="AU286" s="20" t="s">
        <v>81</v>
      </c>
    </row>
    <row r="287" spans="1:65" s="2" customFormat="1" ht="16.5" customHeight="1">
      <c r="A287" s="41"/>
      <c r="B287" s="42"/>
      <c r="C287" s="207" t="s">
        <v>531</v>
      </c>
      <c r="D287" s="207" t="s">
        <v>135</v>
      </c>
      <c r="E287" s="208" t="s">
        <v>562</v>
      </c>
      <c r="F287" s="209" t="s">
        <v>563</v>
      </c>
      <c r="G287" s="210" t="s">
        <v>138</v>
      </c>
      <c r="H287" s="211">
        <v>1.15</v>
      </c>
      <c r="I287" s="212"/>
      <c r="J287" s="213">
        <f>ROUND(I287*H287,2)</f>
        <v>0</v>
      </c>
      <c r="K287" s="209" t="s">
        <v>139</v>
      </c>
      <c r="L287" s="47"/>
      <c r="M287" s="214" t="s">
        <v>19</v>
      </c>
      <c r="N287" s="215" t="s">
        <v>43</v>
      </c>
      <c r="O287" s="87"/>
      <c r="P287" s="216">
        <f>O287*H287</f>
        <v>0</v>
      </c>
      <c r="Q287" s="216">
        <v>0.00012</v>
      </c>
      <c r="R287" s="216">
        <f>Q287*H287</f>
        <v>0.000138</v>
      </c>
      <c r="S287" s="216">
        <v>0</v>
      </c>
      <c r="T287" s="21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239</v>
      </c>
      <c r="AT287" s="218" t="s">
        <v>135</v>
      </c>
      <c r="AU287" s="218" t="s">
        <v>81</v>
      </c>
      <c r="AY287" s="20" t="s">
        <v>133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20" t="s">
        <v>77</v>
      </c>
      <c r="BK287" s="219">
        <f>ROUND(I287*H287,2)</f>
        <v>0</v>
      </c>
      <c r="BL287" s="20" t="s">
        <v>239</v>
      </c>
      <c r="BM287" s="218" t="s">
        <v>709</v>
      </c>
    </row>
    <row r="288" spans="1:47" s="2" customFormat="1" ht="12">
      <c r="A288" s="41"/>
      <c r="B288" s="42"/>
      <c r="C288" s="43"/>
      <c r="D288" s="220" t="s">
        <v>141</v>
      </c>
      <c r="E288" s="43"/>
      <c r="F288" s="221" t="s">
        <v>565</v>
      </c>
      <c r="G288" s="43"/>
      <c r="H288" s="43"/>
      <c r="I288" s="222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141</v>
      </c>
      <c r="AU288" s="20" t="s">
        <v>81</v>
      </c>
    </row>
    <row r="289" spans="1:63" s="12" customFormat="1" ht="22.8" customHeight="1">
      <c r="A289" s="12"/>
      <c r="B289" s="191"/>
      <c r="C289" s="192"/>
      <c r="D289" s="193" t="s">
        <v>71</v>
      </c>
      <c r="E289" s="205" t="s">
        <v>566</v>
      </c>
      <c r="F289" s="205" t="s">
        <v>567</v>
      </c>
      <c r="G289" s="192"/>
      <c r="H289" s="192"/>
      <c r="I289" s="195"/>
      <c r="J289" s="206">
        <f>BK289</f>
        <v>0</v>
      </c>
      <c r="K289" s="192"/>
      <c r="L289" s="197"/>
      <c r="M289" s="198"/>
      <c r="N289" s="199"/>
      <c r="O289" s="199"/>
      <c r="P289" s="200">
        <f>SUM(P290:P300)</f>
        <v>0</v>
      </c>
      <c r="Q289" s="199"/>
      <c r="R289" s="200">
        <f>SUM(R290:R300)</f>
        <v>0.00681382</v>
      </c>
      <c r="S289" s="199"/>
      <c r="T289" s="201">
        <f>SUM(T290:T300)</f>
        <v>0.00144677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2" t="s">
        <v>81</v>
      </c>
      <c r="AT289" s="203" t="s">
        <v>71</v>
      </c>
      <c r="AU289" s="203" t="s">
        <v>77</v>
      </c>
      <c r="AY289" s="202" t="s">
        <v>133</v>
      </c>
      <c r="BK289" s="204">
        <f>SUM(BK290:BK300)</f>
        <v>0</v>
      </c>
    </row>
    <row r="290" spans="1:65" s="2" customFormat="1" ht="16.5" customHeight="1">
      <c r="A290" s="41"/>
      <c r="B290" s="42"/>
      <c r="C290" s="207" t="s">
        <v>536</v>
      </c>
      <c r="D290" s="207" t="s">
        <v>135</v>
      </c>
      <c r="E290" s="208" t="s">
        <v>569</v>
      </c>
      <c r="F290" s="209" t="s">
        <v>570</v>
      </c>
      <c r="G290" s="210" t="s">
        <v>138</v>
      </c>
      <c r="H290" s="211">
        <v>4.667</v>
      </c>
      <c r="I290" s="212"/>
      <c r="J290" s="213">
        <f>ROUND(I290*H290,2)</f>
        <v>0</v>
      </c>
      <c r="K290" s="209" t="s">
        <v>139</v>
      </c>
      <c r="L290" s="47"/>
      <c r="M290" s="214" t="s">
        <v>19</v>
      </c>
      <c r="N290" s="215" t="s">
        <v>43</v>
      </c>
      <c r="O290" s="87"/>
      <c r="P290" s="216">
        <f>O290*H290</f>
        <v>0</v>
      </c>
      <c r="Q290" s="216">
        <v>0.001</v>
      </c>
      <c r="R290" s="216">
        <f>Q290*H290</f>
        <v>0.004667</v>
      </c>
      <c r="S290" s="216">
        <v>0.00031</v>
      </c>
      <c r="T290" s="217">
        <f>S290*H290</f>
        <v>0.00144677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18" t="s">
        <v>239</v>
      </c>
      <c r="AT290" s="218" t="s">
        <v>135</v>
      </c>
      <c r="AU290" s="218" t="s">
        <v>81</v>
      </c>
      <c r="AY290" s="20" t="s">
        <v>133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20" t="s">
        <v>77</v>
      </c>
      <c r="BK290" s="219">
        <f>ROUND(I290*H290,2)</f>
        <v>0</v>
      </c>
      <c r="BL290" s="20" t="s">
        <v>239</v>
      </c>
      <c r="BM290" s="218" t="s">
        <v>710</v>
      </c>
    </row>
    <row r="291" spans="1:47" s="2" customFormat="1" ht="12">
      <c r="A291" s="41"/>
      <c r="B291" s="42"/>
      <c r="C291" s="43"/>
      <c r="D291" s="220" t="s">
        <v>141</v>
      </c>
      <c r="E291" s="43"/>
      <c r="F291" s="221" t="s">
        <v>572</v>
      </c>
      <c r="G291" s="43"/>
      <c r="H291" s="43"/>
      <c r="I291" s="222"/>
      <c r="J291" s="43"/>
      <c r="K291" s="43"/>
      <c r="L291" s="47"/>
      <c r="M291" s="223"/>
      <c r="N291" s="22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141</v>
      </c>
      <c r="AU291" s="20" t="s">
        <v>81</v>
      </c>
    </row>
    <row r="292" spans="1:51" s="14" customFormat="1" ht="12">
      <c r="A292" s="14"/>
      <c r="B292" s="236"/>
      <c r="C292" s="237"/>
      <c r="D292" s="227" t="s">
        <v>143</v>
      </c>
      <c r="E292" s="238" t="s">
        <v>19</v>
      </c>
      <c r="F292" s="239" t="s">
        <v>609</v>
      </c>
      <c r="G292" s="237"/>
      <c r="H292" s="240">
        <v>3.074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143</v>
      </c>
      <c r="AU292" s="246" t="s">
        <v>81</v>
      </c>
      <c r="AV292" s="14" t="s">
        <v>81</v>
      </c>
      <c r="AW292" s="14" t="s">
        <v>33</v>
      </c>
      <c r="AX292" s="14" t="s">
        <v>72</v>
      </c>
      <c r="AY292" s="246" t="s">
        <v>133</v>
      </c>
    </row>
    <row r="293" spans="1:51" s="14" customFormat="1" ht="12">
      <c r="A293" s="14"/>
      <c r="B293" s="236"/>
      <c r="C293" s="237"/>
      <c r="D293" s="227" t="s">
        <v>143</v>
      </c>
      <c r="E293" s="238" t="s">
        <v>19</v>
      </c>
      <c r="F293" s="239" t="s">
        <v>599</v>
      </c>
      <c r="G293" s="237"/>
      <c r="H293" s="240">
        <v>1.558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6" t="s">
        <v>143</v>
      </c>
      <c r="AU293" s="246" t="s">
        <v>81</v>
      </c>
      <c r="AV293" s="14" t="s">
        <v>81</v>
      </c>
      <c r="AW293" s="14" t="s">
        <v>33</v>
      </c>
      <c r="AX293" s="14" t="s">
        <v>72</v>
      </c>
      <c r="AY293" s="246" t="s">
        <v>133</v>
      </c>
    </row>
    <row r="294" spans="1:51" s="14" customFormat="1" ht="12">
      <c r="A294" s="14"/>
      <c r="B294" s="236"/>
      <c r="C294" s="237"/>
      <c r="D294" s="227" t="s">
        <v>143</v>
      </c>
      <c r="E294" s="238" t="s">
        <v>19</v>
      </c>
      <c r="F294" s="239" t="s">
        <v>610</v>
      </c>
      <c r="G294" s="237"/>
      <c r="H294" s="240">
        <v>0.035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143</v>
      </c>
      <c r="AU294" s="246" t="s">
        <v>81</v>
      </c>
      <c r="AV294" s="14" t="s">
        <v>81</v>
      </c>
      <c r="AW294" s="14" t="s">
        <v>33</v>
      </c>
      <c r="AX294" s="14" t="s">
        <v>72</v>
      </c>
      <c r="AY294" s="246" t="s">
        <v>133</v>
      </c>
    </row>
    <row r="295" spans="1:51" s="15" customFormat="1" ht="12">
      <c r="A295" s="15"/>
      <c r="B295" s="247"/>
      <c r="C295" s="248"/>
      <c r="D295" s="227" t="s">
        <v>143</v>
      </c>
      <c r="E295" s="249" t="s">
        <v>19</v>
      </c>
      <c r="F295" s="250" t="s">
        <v>168</v>
      </c>
      <c r="G295" s="248"/>
      <c r="H295" s="251">
        <v>4.667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7" t="s">
        <v>143</v>
      </c>
      <c r="AU295" s="257" t="s">
        <v>81</v>
      </c>
      <c r="AV295" s="15" t="s">
        <v>87</v>
      </c>
      <c r="AW295" s="15" t="s">
        <v>33</v>
      </c>
      <c r="AX295" s="15" t="s">
        <v>77</v>
      </c>
      <c r="AY295" s="257" t="s">
        <v>133</v>
      </c>
    </row>
    <row r="296" spans="1:65" s="2" customFormat="1" ht="16.5" customHeight="1">
      <c r="A296" s="41"/>
      <c r="B296" s="42"/>
      <c r="C296" s="207" t="s">
        <v>542</v>
      </c>
      <c r="D296" s="207" t="s">
        <v>135</v>
      </c>
      <c r="E296" s="208" t="s">
        <v>578</v>
      </c>
      <c r="F296" s="209" t="s">
        <v>579</v>
      </c>
      <c r="G296" s="210" t="s">
        <v>138</v>
      </c>
      <c r="H296" s="211">
        <v>4.667</v>
      </c>
      <c r="I296" s="212"/>
      <c r="J296" s="213">
        <f>ROUND(I296*H296,2)</f>
        <v>0</v>
      </c>
      <c r="K296" s="209" t="s">
        <v>139</v>
      </c>
      <c r="L296" s="47"/>
      <c r="M296" s="214" t="s">
        <v>19</v>
      </c>
      <c r="N296" s="215" t="s">
        <v>43</v>
      </c>
      <c r="O296" s="87"/>
      <c r="P296" s="216">
        <f>O296*H296</f>
        <v>0</v>
      </c>
      <c r="Q296" s="216">
        <v>0.0002</v>
      </c>
      <c r="R296" s="216">
        <f>Q296*H296</f>
        <v>0.0009334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239</v>
      </c>
      <c r="AT296" s="218" t="s">
        <v>135</v>
      </c>
      <c r="AU296" s="218" t="s">
        <v>81</v>
      </c>
      <c r="AY296" s="20" t="s">
        <v>133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77</v>
      </c>
      <c r="BK296" s="219">
        <f>ROUND(I296*H296,2)</f>
        <v>0</v>
      </c>
      <c r="BL296" s="20" t="s">
        <v>239</v>
      </c>
      <c r="BM296" s="218" t="s">
        <v>711</v>
      </c>
    </row>
    <row r="297" spans="1:47" s="2" customFormat="1" ht="12">
      <c r="A297" s="41"/>
      <c r="B297" s="42"/>
      <c r="C297" s="43"/>
      <c r="D297" s="220" t="s">
        <v>141</v>
      </c>
      <c r="E297" s="43"/>
      <c r="F297" s="221" t="s">
        <v>581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141</v>
      </c>
      <c r="AU297" s="20" t="s">
        <v>81</v>
      </c>
    </row>
    <row r="298" spans="1:51" s="14" customFormat="1" ht="12">
      <c r="A298" s="14"/>
      <c r="B298" s="236"/>
      <c r="C298" s="237"/>
      <c r="D298" s="227" t="s">
        <v>143</v>
      </c>
      <c r="E298" s="238" t="s">
        <v>19</v>
      </c>
      <c r="F298" s="239" t="s">
        <v>712</v>
      </c>
      <c r="G298" s="237"/>
      <c r="H298" s="240">
        <v>4.667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143</v>
      </c>
      <c r="AU298" s="246" t="s">
        <v>81</v>
      </c>
      <c r="AV298" s="14" t="s">
        <v>81</v>
      </c>
      <c r="AW298" s="14" t="s">
        <v>33</v>
      </c>
      <c r="AX298" s="14" t="s">
        <v>77</v>
      </c>
      <c r="AY298" s="246" t="s">
        <v>133</v>
      </c>
    </row>
    <row r="299" spans="1:65" s="2" customFormat="1" ht="24.15" customHeight="1">
      <c r="A299" s="41"/>
      <c r="B299" s="42"/>
      <c r="C299" s="207" t="s">
        <v>549</v>
      </c>
      <c r="D299" s="207" t="s">
        <v>135</v>
      </c>
      <c r="E299" s="208" t="s">
        <v>584</v>
      </c>
      <c r="F299" s="209" t="s">
        <v>585</v>
      </c>
      <c r="G299" s="210" t="s">
        <v>138</v>
      </c>
      <c r="H299" s="211">
        <v>4.667</v>
      </c>
      <c r="I299" s="212"/>
      <c r="J299" s="213">
        <f>ROUND(I299*H299,2)</f>
        <v>0</v>
      </c>
      <c r="K299" s="209" t="s">
        <v>139</v>
      </c>
      <c r="L299" s="47"/>
      <c r="M299" s="214" t="s">
        <v>19</v>
      </c>
      <c r="N299" s="215" t="s">
        <v>43</v>
      </c>
      <c r="O299" s="87"/>
      <c r="P299" s="216">
        <f>O299*H299</f>
        <v>0</v>
      </c>
      <c r="Q299" s="216">
        <v>0.00026</v>
      </c>
      <c r="R299" s="216">
        <f>Q299*H299</f>
        <v>0.0012134199999999998</v>
      </c>
      <c r="S299" s="216">
        <v>0</v>
      </c>
      <c r="T299" s="217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8" t="s">
        <v>239</v>
      </c>
      <c r="AT299" s="218" t="s">
        <v>135</v>
      </c>
      <c r="AU299" s="218" t="s">
        <v>81</v>
      </c>
      <c r="AY299" s="20" t="s">
        <v>133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20" t="s">
        <v>77</v>
      </c>
      <c r="BK299" s="219">
        <f>ROUND(I299*H299,2)</f>
        <v>0</v>
      </c>
      <c r="BL299" s="20" t="s">
        <v>239</v>
      </c>
      <c r="BM299" s="218" t="s">
        <v>713</v>
      </c>
    </row>
    <row r="300" spans="1:47" s="2" customFormat="1" ht="12">
      <c r="A300" s="41"/>
      <c r="B300" s="42"/>
      <c r="C300" s="43"/>
      <c r="D300" s="220" t="s">
        <v>141</v>
      </c>
      <c r="E300" s="43"/>
      <c r="F300" s="221" t="s">
        <v>587</v>
      </c>
      <c r="G300" s="43"/>
      <c r="H300" s="43"/>
      <c r="I300" s="222"/>
      <c r="J300" s="43"/>
      <c r="K300" s="43"/>
      <c r="L300" s="47"/>
      <c r="M300" s="223"/>
      <c r="N300" s="22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141</v>
      </c>
      <c r="AU300" s="20" t="s">
        <v>81</v>
      </c>
    </row>
    <row r="301" spans="1:63" s="12" customFormat="1" ht="25.9" customHeight="1">
      <c r="A301" s="12"/>
      <c r="B301" s="191"/>
      <c r="C301" s="192"/>
      <c r="D301" s="193" t="s">
        <v>71</v>
      </c>
      <c r="E301" s="194" t="s">
        <v>588</v>
      </c>
      <c r="F301" s="194" t="s">
        <v>589</v>
      </c>
      <c r="G301" s="192"/>
      <c r="H301" s="192"/>
      <c r="I301" s="195"/>
      <c r="J301" s="196">
        <f>BK301</f>
        <v>0</v>
      </c>
      <c r="K301" s="192"/>
      <c r="L301" s="197"/>
      <c r="M301" s="198"/>
      <c r="N301" s="199"/>
      <c r="O301" s="199"/>
      <c r="P301" s="200">
        <f>P302</f>
        <v>0</v>
      </c>
      <c r="Q301" s="199"/>
      <c r="R301" s="200">
        <f>R302</f>
        <v>0</v>
      </c>
      <c r="S301" s="199"/>
      <c r="T301" s="201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2" t="s">
        <v>90</v>
      </c>
      <c r="AT301" s="203" t="s">
        <v>71</v>
      </c>
      <c r="AU301" s="203" t="s">
        <v>72</v>
      </c>
      <c r="AY301" s="202" t="s">
        <v>133</v>
      </c>
      <c r="BK301" s="204">
        <f>BK302</f>
        <v>0</v>
      </c>
    </row>
    <row r="302" spans="1:65" s="2" customFormat="1" ht="16.5" customHeight="1">
      <c r="A302" s="41"/>
      <c r="B302" s="42"/>
      <c r="C302" s="207" t="s">
        <v>556</v>
      </c>
      <c r="D302" s="207" t="s">
        <v>135</v>
      </c>
      <c r="E302" s="208" t="s">
        <v>591</v>
      </c>
      <c r="F302" s="209" t="s">
        <v>589</v>
      </c>
      <c r="G302" s="210" t="s">
        <v>392</v>
      </c>
      <c r="H302" s="268"/>
      <c r="I302" s="212"/>
      <c r="J302" s="213">
        <f>ROUND(I302*H302,2)</f>
        <v>0</v>
      </c>
      <c r="K302" s="209" t="s">
        <v>19</v>
      </c>
      <c r="L302" s="47"/>
      <c r="M302" s="280" t="s">
        <v>19</v>
      </c>
      <c r="N302" s="281" t="s">
        <v>43</v>
      </c>
      <c r="O302" s="282"/>
      <c r="P302" s="283">
        <f>O302*H302</f>
        <v>0</v>
      </c>
      <c r="Q302" s="283">
        <v>0</v>
      </c>
      <c r="R302" s="283">
        <f>Q302*H302</f>
        <v>0</v>
      </c>
      <c r="S302" s="283">
        <v>0</v>
      </c>
      <c r="T302" s="284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18" t="s">
        <v>87</v>
      </c>
      <c r="AT302" s="218" t="s">
        <v>135</v>
      </c>
      <c r="AU302" s="218" t="s">
        <v>77</v>
      </c>
      <c r="AY302" s="20" t="s">
        <v>133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20" t="s">
        <v>77</v>
      </c>
      <c r="BK302" s="219">
        <f>ROUND(I302*H302,2)</f>
        <v>0</v>
      </c>
      <c r="BL302" s="20" t="s">
        <v>87</v>
      </c>
      <c r="BM302" s="218" t="s">
        <v>714</v>
      </c>
    </row>
    <row r="303" spans="1:31" s="2" customFormat="1" ht="6.95" customHeight="1">
      <c r="A303" s="41"/>
      <c r="B303" s="62"/>
      <c r="C303" s="63"/>
      <c r="D303" s="63"/>
      <c r="E303" s="63"/>
      <c r="F303" s="63"/>
      <c r="G303" s="63"/>
      <c r="H303" s="63"/>
      <c r="I303" s="63"/>
      <c r="J303" s="63"/>
      <c r="K303" s="63"/>
      <c r="L303" s="47"/>
      <c r="M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</row>
  </sheetData>
  <sheetProtection password="80EB" sheet="1" objects="1" scenarios="1" formatColumns="0" formatRows="0" autoFilter="0"/>
  <autoFilter ref="C94:K302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4_01/611325416"/>
    <hyperlink ref="F102" r:id="rId2" display="https://podminky.urs.cz/item/CS_URS_2024_01/612325411"/>
    <hyperlink ref="F110" r:id="rId3" display="https://podminky.urs.cz/item/CS_URS_2024_01/612135001"/>
    <hyperlink ref="F118" r:id="rId4" display="https://podminky.urs.cz/item/CS_URS_2024_01/612131121"/>
    <hyperlink ref="F123" r:id="rId5" display="https://podminky.urs.cz/item/CS_URS_2024_01/612311131"/>
    <hyperlink ref="F126" r:id="rId6" display="https://podminky.urs.cz/item/CS_URS_2024_01/965081213"/>
    <hyperlink ref="F131" r:id="rId7" display="https://podminky.urs.cz/item/CS_URS_2024_01/965046111"/>
    <hyperlink ref="F134" r:id="rId8" display="https://podminky.urs.cz/item/CS_URS_2024_01/965046119"/>
    <hyperlink ref="F137" r:id="rId9" display="https://podminky.urs.cz/item/CS_URS_2024_01/978011121"/>
    <hyperlink ref="F140" r:id="rId10" display="https://podminky.urs.cz/item/CS_URS_2024_01/978013121"/>
    <hyperlink ref="F148" r:id="rId11" display="https://podminky.urs.cz/item/CS_URS_2024_01/949101111"/>
    <hyperlink ref="F150" r:id="rId12" display="https://podminky.urs.cz/item/CS_URS_2024_01/952901111"/>
    <hyperlink ref="F153" r:id="rId13" display="https://podminky.urs.cz/item/CS_URS_2024_01/997002611"/>
    <hyperlink ref="F155" r:id="rId14" display="https://podminky.urs.cz/item/CS_URS_2024_01/997013211"/>
    <hyperlink ref="F157" r:id="rId15" display="https://podminky.urs.cz/item/CS_URS_2024_01/997013501"/>
    <hyperlink ref="F159" r:id="rId16" display="https://podminky.urs.cz/item/CS_URS_2024_01/997013509"/>
    <hyperlink ref="F162" r:id="rId17" display="https://podminky.urs.cz/item/CS_URS_2024_01/997013631"/>
    <hyperlink ref="F165" r:id="rId18" display="https://podminky.urs.cz/item/CS_URS_2024_01/998018001"/>
    <hyperlink ref="F172" r:id="rId19" display="https://podminky.urs.cz/item/CS_URS_2024_01/725110811"/>
    <hyperlink ref="F174" r:id="rId20" display="https://podminky.urs.cz/item/CS_URS_2024_01/725210821"/>
    <hyperlink ref="F176" r:id="rId21" display="https://podminky.urs.cz/item/CS_URS_2024_01/725820801"/>
    <hyperlink ref="F178" r:id="rId22" display="https://podminky.urs.cz/item/CS_URS_2024_01/725860811"/>
    <hyperlink ref="F182" r:id="rId23" display="https://podminky.urs.cz/item/CS_URS_2024_01/725211601"/>
    <hyperlink ref="F184" r:id="rId24" display="https://podminky.urs.cz/item/CS_URS_2024_01/725822611"/>
    <hyperlink ref="F186" r:id="rId25" display="https://podminky.urs.cz/item/CS_URS_2024_01/725861102"/>
    <hyperlink ref="F188" r:id="rId26" display="https://podminky.urs.cz/item/CS_URS_2024_01/725291652"/>
    <hyperlink ref="F191" r:id="rId27" display="https://podminky.urs.cz/item/CS_URS_2024_01/725291653"/>
    <hyperlink ref="F194" r:id="rId28" display="https://podminky.urs.cz/item/CS_URS_2024_01/725291654"/>
    <hyperlink ref="F197" r:id="rId29" display="https://podminky.urs.cz/item/CS_URS_2024_01/725291664"/>
    <hyperlink ref="F200" r:id="rId30" display="https://podminky.urs.cz/item/CS_URS_2024_01/998725311"/>
    <hyperlink ref="F210" r:id="rId31" display="https://podminky.urs.cz/item/CS_URS_2024_01/766691914"/>
    <hyperlink ref="F213" r:id="rId32" display="https://podminky.urs.cz/item/CS_URS_2024_01/766660001"/>
    <hyperlink ref="F216" r:id="rId33" display="https://podminky.urs.cz/item/CS_URS_2024_01/766660730"/>
    <hyperlink ref="F219" r:id="rId34" display="https://podminky.urs.cz/item/CS_URS_2024_01/998766311"/>
    <hyperlink ref="F222" r:id="rId35" display="https://podminky.urs.cz/item/CS_URS_2024_01/771121011"/>
    <hyperlink ref="F231" r:id="rId36" display="https://podminky.urs.cz/item/CS_URS_2024_01/771151014"/>
    <hyperlink ref="F233" r:id="rId37" display="https://podminky.urs.cz/item/CS_URS_2024_01/771574419"/>
    <hyperlink ref="F237" r:id="rId38" display="https://podminky.urs.cz/item/CS_URS_2024_01/771591115"/>
    <hyperlink ref="F240" r:id="rId39" display="https://podminky.urs.cz/item/CS_URS_2024_01/771161021"/>
    <hyperlink ref="F244" r:id="rId40" display="https://podminky.urs.cz/item/CS_URS_2024_01/998771311"/>
    <hyperlink ref="F247" r:id="rId41" display="https://podminky.urs.cz/item/CS_URS_2024_01/781471810"/>
    <hyperlink ref="F252" r:id="rId42" display="https://podminky.urs.cz/item/CS_URS_2024_01/781121011"/>
    <hyperlink ref="F259" r:id="rId43" display="https://podminky.urs.cz/item/CS_URS_2024_01/781472219"/>
    <hyperlink ref="F263" r:id="rId44" display="https://podminky.urs.cz/item/CS_URS_2024_01/781492211"/>
    <hyperlink ref="F266" r:id="rId45" display="https://podminky.urs.cz/item/CS_URS_2024_01/781492251"/>
    <hyperlink ref="F272" r:id="rId46" display="https://podminky.urs.cz/item/CS_URS_2024_01/781495115"/>
    <hyperlink ref="F275" r:id="rId47" display="https://podminky.urs.cz/item/CS_URS_2024_01/998781311"/>
    <hyperlink ref="F278" r:id="rId48" display="https://podminky.urs.cz/item/CS_URS_2024_01/783806805"/>
    <hyperlink ref="F282" r:id="rId49" display="https://podminky.urs.cz/item/CS_URS_2024_01/783306801"/>
    <hyperlink ref="F286" r:id="rId50" display="https://podminky.urs.cz/item/CS_URS_2024_01/783315101"/>
    <hyperlink ref="F288" r:id="rId51" display="https://podminky.urs.cz/item/CS_URS_2024_01/783317101"/>
    <hyperlink ref="F291" r:id="rId52" display="https://podminky.urs.cz/item/CS_URS_2024_01/784121001"/>
    <hyperlink ref="F297" r:id="rId53" display="https://podminky.urs.cz/item/CS_URS_2024_01/784181121"/>
    <hyperlink ref="F300" r:id="rId54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93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MŠ Vítězná - oprava sociálních zařízení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715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20. 2. 2024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ROUND((SUM(BE95:BE319)),2)</f>
        <v>0</v>
      </c>
      <c r="G33" s="41"/>
      <c r="H33" s="41"/>
      <c r="I33" s="151">
        <v>0.21</v>
      </c>
      <c r="J33" s="150">
        <f>ROUND(((SUM(BE95:BE319))*I33),2)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ROUND((SUM(BF95:BF319)),2)</f>
        <v>0</v>
      </c>
      <c r="G34" s="41"/>
      <c r="H34" s="41"/>
      <c r="I34" s="151">
        <v>0.12</v>
      </c>
      <c r="J34" s="150">
        <f>ROUND(((SUM(BF95:BF319))*I34),2)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ROUND((SUM(BG95:BG319)),2)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ROUND((SUM(BH95:BH319)),2)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ROUND((SUM(BI95:BI319)),2)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MŠ Vítězná - oprava sociálních zařízení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3 - Modrý pavilon - 1.NP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Sokolov, Vítězná 725</v>
      </c>
      <c r="G52" s="43"/>
      <c r="H52" s="43"/>
      <c r="I52" s="35" t="s">
        <v>23</v>
      </c>
      <c r="J52" s="75" t="str">
        <f>IF(J12="","",J12)</f>
        <v>20. 2. 2024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Sokolov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97</v>
      </c>
      <c r="D57" s="165"/>
      <c r="E57" s="165"/>
      <c r="F57" s="165"/>
      <c r="G57" s="165"/>
      <c r="H57" s="165"/>
      <c r="I57" s="165"/>
      <c r="J57" s="166" t="s">
        <v>98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99</v>
      </c>
    </row>
    <row r="60" spans="1:31" s="9" customFormat="1" ht="24.95" customHeight="1">
      <c r="A60" s="9"/>
      <c r="B60" s="168"/>
      <c r="C60" s="169"/>
      <c r="D60" s="170" t="s">
        <v>100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102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103</v>
      </c>
      <c r="E62" s="177"/>
      <c r="F62" s="177"/>
      <c r="G62" s="177"/>
      <c r="H62" s="177"/>
      <c r="I62" s="177"/>
      <c r="J62" s="178">
        <f>J125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104</v>
      </c>
      <c r="E63" s="177"/>
      <c r="F63" s="177"/>
      <c r="G63" s="177"/>
      <c r="H63" s="177"/>
      <c r="I63" s="177"/>
      <c r="J63" s="178">
        <f>J156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105</v>
      </c>
      <c r="E64" s="177"/>
      <c r="F64" s="177"/>
      <c r="G64" s="177"/>
      <c r="H64" s="177"/>
      <c r="I64" s="177"/>
      <c r="J64" s="178">
        <f>J168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106</v>
      </c>
      <c r="E65" s="171"/>
      <c r="F65" s="171"/>
      <c r="G65" s="171"/>
      <c r="H65" s="171"/>
      <c r="I65" s="171"/>
      <c r="J65" s="172">
        <f>J171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107</v>
      </c>
      <c r="E66" s="177"/>
      <c r="F66" s="177"/>
      <c r="G66" s="177"/>
      <c r="H66" s="177"/>
      <c r="I66" s="177"/>
      <c r="J66" s="178">
        <f>J172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108</v>
      </c>
      <c r="E67" s="177"/>
      <c r="F67" s="177"/>
      <c r="G67" s="177"/>
      <c r="H67" s="177"/>
      <c r="I67" s="177"/>
      <c r="J67" s="178">
        <f>J176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110</v>
      </c>
      <c r="E68" s="177"/>
      <c r="F68" s="177"/>
      <c r="G68" s="177"/>
      <c r="H68" s="177"/>
      <c r="I68" s="177"/>
      <c r="J68" s="178">
        <f>J210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594</v>
      </c>
      <c r="E69" s="177"/>
      <c r="F69" s="177"/>
      <c r="G69" s="177"/>
      <c r="H69" s="177"/>
      <c r="I69" s="177"/>
      <c r="J69" s="178">
        <f>J213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112</v>
      </c>
      <c r="E70" s="177"/>
      <c r="F70" s="177"/>
      <c r="G70" s="177"/>
      <c r="H70" s="177"/>
      <c r="I70" s="177"/>
      <c r="J70" s="178">
        <f>J216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113</v>
      </c>
      <c r="E71" s="177"/>
      <c r="F71" s="177"/>
      <c r="G71" s="177"/>
      <c r="H71" s="177"/>
      <c r="I71" s="177"/>
      <c r="J71" s="178">
        <f>J231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114</v>
      </c>
      <c r="E72" s="177"/>
      <c r="F72" s="177"/>
      <c r="G72" s="177"/>
      <c r="H72" s="177"/>
      <c r="I72" s="177"/>
      <c r="J72" s="178">
        <f>J258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115</v>
      </c>
      <c r="E73" s="177"/>
      <c r="F73" s="177"/>
      <c r="G73" s="177"/>
      <c r="H73" s="177"/>
      <c r="I73" s="177"/>
      <c r="J73" s="178">
        <f>J289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116</v>
      </c>
      <c r="E74" s="177"/>
      <c r="F74" s="177"/>
      <c r="G74" s="177"/>
      <c r="H74" s="177"/>
      <c r="I74" s="177"/>
      <c r="J74" s="178">
        <f>J305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68"/>
      <c r="C75" s="169"/>
      <c r="D75" s="170" t="s">
        <v>117</v>
      </c>
      <c r="E75" s="171"/>
      <c r="F75" s="171"/>
      <c r="G75" s="171"/>
      <c r="H75" s="171"/>
      <c r="I75" s="171"/>
      <c r="J75" s="172">
        <f>J318</f>
        <v>0</v>
      </c>
      <c r="K75" s="169"/>
      <c r="L75" s="17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6" t="s">
        <v>118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63" t="str">
        <f>E7</f>
        <v>MŠ Vítězná - oprava sociálních zařízení</v>
      </c>
      <c r="F85" s="35"/>
      <c r="G85" s="35"/>
      <c r="H85" s="35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94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E9</f>
        <v>3 - Modrý pavilon - 1.NP</v>
      </c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F12</f>
        <v>Sokolov, Vítězná 725</v>
      </c>
      <c r="G89" s="43"/>
      <c r="H89" s="43"/>
      <c r="I89" s="35" t="s">
        <v>23</v>
      </c>
      <c r="J89" s="75" t="str">
        <f>IF(J12="","",J12)</f>
        <v>20. 2. 2024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25</v>
      </c>
      <c r="D91" s="43"/>
      <c r="E91" s="43"/>
      <c r="F91" s="30" t="str">
        <f>E15</f>
        <v>Město Sokolov</v>
      </c>
      <c r="G91" s="43"/>
      <c r="H91" s="43"/>
      <c r="I91" s="35" t="s">
        <v>31</v>
      </c>
      <c r="J91" s="39" t="str">
        <f>E21</f>
        <v xml:space="preserve"> 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IF(E18="","",E18)</f>
        <v>Vyplň údaj</v>
      </c>
      <c r="G92" s="43"/>
      <c r="H92" s="43"/>
      <c r="I92" s="35" t="s">
        <v>34</v>
      </c>
      <c r="J92" s="39" t="str">
        <f>E24</f>
        <v>Michal Kubelka</v>
      </c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0"/>
      <c r="B94" s="181"/>
      <c r="C94" s="182" t="s">
        <v>119</v>
      </c>
      <c r="D94" s="183" t="s">
        <v>57</v>
      </c>
      <c r="E94" s="183" t="s">
        <v>53</v>
      </c>
      <c r="F94" s="183" t="s">
        <v>54</v>
      </c>
      <c r="G94" s="183" t="s">
        <v>120</v>
      </c>
      <c r="H94" s="183" t="s">
        <v>121</v>
      </c>
      <c r="I94" s="183" t="s">
        <v>122</v>
      </c>
      <c r="J94" s="183" t="s">
        <v>98</v>
      </c>
      <c r="K94" s="184" t="s">
        <v>123</v>
      </c>
      <c r="L94" s="185"/>
      <c r="M94" s="95" t="s">
        <v>19</v>
      </c>
      <c r="N94" s="96" t="s">
        <v>42</v>
      </c>
      <c r="O94" s="96" t="s">
        <v>124</v>
      </c>
      <c r="P94" s="96" t="s">
        <v>125</v>
      </c>
      <c r="Q94" s="96" t="s">
        <v>126</v>
      </c>
      <c r="R94" s="96" t="s">
        <v>127</v>
      </c>
      <c r="S94" s="96" t="s">
        <v>128</v>
      </c>
      <c r="T94" s="97" t="s">
        <v>129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1"/>
      <c r="B95" s="42"/>
      <c r="C95" s="102" t="s">
        <v>130</v>
      </c>
      <c r="D95" s="43"/>
      <c r="E95" s="43"/>
      <c r="F95" s="43"/>
      <c r="G95" s="43"/>
      <c r="H95" s="43"/>
      <c r="I95" s="43"/>
      <c r="J95" s="186">
        <f>BK95</f>
        <v>0</v>
      </c>
      <c r="K95" s="43"/>
      <c r="L95" s="47"/>
      <c r="M95" s="98"/>
      <c r="N95" s="187"/>
      <c r="O95" s="99"/>
      <c r="P95" s="188">
        <f>P96+P171+P318</f>
        <v>0</v>
      </c>
      <c r="Q95" s="99"/>
      <c r="R95" s="188">
        <f>R96+R171+R318</f>
        <v>0.84357172</v>
      </c>
      <c r="S95" s="99"/>
      <c r="T95" s="189">
        <f>T96+T171+T318</f>
        <v>0.7936452199999999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71</v>
      </c>
      <c r="AU95" s="20" t="s">
        <v>99</v>
      </c>
      <c r="BK95" s="190">
        <f>BK96+BK171+BK318</f>
        <v>0</v>
      </c>
    </row>
    <row r="96" spans="1:63" s="12" customFormat="1" ht="25.9" customHeight="1">
      <c r="A96" s="12"/>
      <c r="B96" s="191"/>
      <c r="C96" s="192"/>
      <c r="D96" s="193" t="s">
        <v>71</v>
      </c>
      <c r="E96" s="194" t="s">
        <v>131</v>
      </c>
      <c r="F96" s="194" t="s">
        <v>132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P97+P125+P156+P168</f>
        <v>0</v>
      </c>
      <c r="Q96" s="199"/>
      <c r="R96" s="200">
        <f>R97+R125+R156+R168</f>
        <v>0.4069971</v>
      </c>
      <c r="S96" s="199"/>
      <c r="T96" s="201">
        <f>T97+T125+T156+T168</f>
        <v>0.16406199999999999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77</v>
      </c>
      <c r="AT96" s="203" t="s">
        <v>71</v>
      </c>
      <c r="AU96" s="203" t="s">
        <v>72</v>
      </c>
      <c r="AY96" s="202" t="s">
        <v>133</v>
      </c>
      <c r="BK96" s="204">
        <f>BK97+BK125+BK156+BK168</f>
        <v>0</v>
      </c>
    </row>
    <row r="97" spans="1:63" s="12" customFormat="1" ht="22.8" customHeight="1">
      <c r="A97" s="12"/>
      <c r="B97" s="191"/>
      <c r="C97" s="192"/>
      <c r="D97" s="193" t="s">
        <v>71</v>
      </c>
      <c r="E97" s="205" t="s">
        <v>157</v>
      </c>
      <c r="F97" s="205" t="s">
        <v>158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SUM(P98:P124)</f>
        <v>0</v>
      </c>
      <c r="Q97" s="199"/>
      <c r="R97" s="200">
        <f>SUM(R98:R124)</f>
        <v>0.40659624</v>
      </c>
      <c r="S97" s="199"/>
      <c r="T97" s="201">
        <f>SUM(T98:T124)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77</v>
      </c>
      <c r="AT97" s="203" t="s">
        <v>71</v>
      </c>
      <c r="AU97" s="203" t="s">
        <v>77</v>
      </c>
      <c r="AY97" s="202" t="s">
        <v>133</v>
      </c>
      <c r="BK97" s="204">
        <f>SUM(BK98:BK124)</f>
        <v>0</v>
      </c>
    </row>
    <row r="98" spans="1:65" s="2" customFormat="1" ht="24.15" customHeight="1">
      <c r="A98" s="41"/>
      <c r="B98" s="42"/>
      <c r="C98" s="207" t="s">
        <v>77</v>
      </c>
      <c r="D98" s="207" t="s">
        <v>135</v>
      </c>
      <c r="E98" s="208" t="s">
        <v>595</v>
      </c>
      <c r="F98" s="209" t="s">
        <v>596</v>
      </c>
      <c r="G98" s="210" t="s">
        <v>138</v>
      </c>
      <c r="H98" s="211">
        <v>2.271</v>
      </c>
      <c r="I98" s="212"/>
      <c r="J98" s="213">
        <f>ROUND(I98*H98,2)</f>
        <v>0</v>
      </c>
      <c r="K98" s="209" t="s">
        <v>139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0.0092</v>
      </c>
      <c r="R98" s="216">
        <f>Q98*H98</f>
        <v>0.020893199999999997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87</v>
      </c>
      <c r="AT98" s="218" t="s">
        <v>135</v>
      </c>
      <c r="AU98" s="218" t="s">
        <v>81</v>
      </c>
      <c r="AY98" s="20" t="s">
        <v>133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77</v>
      </c>
      <c r="BK98" s="219">
        <f>ROUND(I98*H98,2)</f>
        <v>0</v>
      </c>
      <c r="BL98" s="20" t="s">
        <v>87</v>
      </c>
      <c r="BM98" s="218" t="s">
        <v>716</v>
      </c>
    </row>
    <row r="99" spans="1:47" s="2" customFormat="1" ht="12">
      <c r="A99" s="41"/>
      <c r="B99" s="42"/>
      <c r="C99" s="43"/>
      <c r="D99" s="220" t="s">
        <v>141</v>
      </c>
      <c r="E99" s="43"/>
      <c r="F99" s="221" t="s">
        <v>598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141</v>
      </c>
      <c r="AU99" s="20" t="s">
        <v>81</v>
      </c>
    </row>
    <row r="100" spans="1:51" s="14" customFormat="1" ht="12">
      <c r="A100" s="14"/>
      <c r="B100" s="236"/>
      <c r="C100" s="237"/>
      <c r="D100" s="227" t="s">
        <v>143</v>
      </c>
      <c r="E100" s="238" t="s">
        <v>19</v>
      </c>
      <c r="F100" s="239" t="s">
        <v>717</v>
      </c>
      <c r="G100" s="237"/>
      <c r="H100" s="240">
        <v>1.285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143</v>
      </c>
      <c r="AU100" s="246" t="s">
        <v>81</v>
      </c>
      <c r="AV100" s="14" t="s">
        <v>81</v>
      </c>
      <c r="AW100" s="14" t="s">
        <v>33</v>
      </c>
      <c r="AX100" s="14" t="s">
        <v>72</v>
      </c>
      <c r="AY100" s="246" t="s">
        <v>133</v>
      </c>
    </row>
    <row r="101" spans="1:51" s="14" customFormat="1" ht="12">
      <c r="A101" s="14"/>
      <c r="B101" s="236"/>
      <c r="C101" s="237"/>
      <c r="D101" s="227" t="s">
        <v>143</v>
      </c>
      <c r="E101" s="238" t="s">
        <v>19</v>
      </c>
      <c r="F101" s="239" t="s">
        <v>718</v>
      </c>
      <c r="G101" s="237"/>
      <c r="H101" s="240">
        <v>0.986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143</v>
      </c>
      <c r="AU101" s="246" t="s">
        <v>81</v>
      </c>
      <c r="AV101" s="14" t="s">
        <v>81</v>
      </c>
      <c r="AW101" s="14" t="s">
        <v>33</v>
      </c>
      <c r="AX101" s="14" t="s">
        <v>72</v>
      </c>
      <c r="AY101" s="246" t="s">
        <v>133</v>
      </c>
    </row>
    <row r="102" spans="1:51" s="15" customFormat="1" ht="12">
      <c r="A102" s="15"/>
      <c r="B102" s="247"/>
      <c r="C102" s="248"/>
      <c r="D102" s="227" t="s">
        <v>143</v>
      </c>
      <c r="E102" s="249" t="s">
        <v>19</v>
      </c>
      <c r="F102" s="250" t="s">
        <v>168</v>
      </c>
      <c r="G102" s="248"/>
      <c r="H102" s="251">
        <v>2.271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7" t="s">
        <v>143</v>
      </c>
      <c r="AU102" s="257" t="s">
        <v>81</v>
      </c>
      <c r="AV102" s="15" t="s">
        <v>87</v>
      </c>
      <c r="AW102" s="15" t="s">
        <v>33</v>
      </c>
      <c r="AX102" s="15" t="s">
        <v>77</v>
      </c>
      <c r="AY102" s="257" t="s">
        <v>133</v>
      </c>
    </row>
    <row r="103" spans="1:65" s="2" customFormat="1" ht="24.15" customHeight="1">
      <c r="A103" s="41"/>
      <c r="B103" s="42"/>
      <c r="C103" s="207" t="s">
        <v>81</v>
      </c>
      <c r="D103" s="207" t="s">
        <v>135</v>
      </c>
      <c r="E103" s="208" t="s">
        <v>159</v>
      </c>
      <c r="F103" s="209" t="s">
        <v>160</v>
      </c>
      <c r="G103" s="210" t="s">
        <v>138</v>
      </c>
      <c r="H103" s="211">
        <v>18.112</v>
      </c>
      <c r="I103" s="212"/>
      <c r="J103" s="213">
        <f>ROUND(I103*H103,2)</f>
        <v>0</v>
      </c>
      <c r="K103" s="209" t="s">
        <v>139</v>
      </c>
      <c r="L103" s="47"/>
      <c r="M103" s="214" t="s">
        <v>19</v>
      </c>
      <c r="N103" s="215" t="s">
        <v>43</v>
      </c>
      <c r="O103" s="87"/>
      <c r="P103" s="216">
        <f>O103*H103</f>
        <v>0</v>
      </c>
      <c r="Q103" s="216">
        <v>0.0052</v>
      </c>
      <c r="R103" s="216">
        <f>Q103*H103</f>
        <v>0.09418239999999999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87</v>
      </c>
      <c r="AT103" s="218" t="s">
        <v>135</v>
      </c>
      <c r="AU103" s="218" t="s">
        <v>81</v>
      </c>
      <c r="AY103" s="20" t="s">
        <v>133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77</v>
      </c>
      <c r="BK103" s="219">
        <f>ROUND(I103*H103,2)</f>
        <v>0</v>
      </c>
      <c r="BL103" s="20" t="s">
        <v>87</v>
      </c>
      <c r="BM103" s="218" t="s">
        <v>719</v>
      </c>
    </row>
    <row r="104" spans="1:47" s="2" customFormat="1" ht="12">
      <c r="A104" s="41"/>
      <c r="B104" s="42"/>
      <c r="C104" s="43"/>
      <c r="D104" s="220" t="s">
        <v>141</v>
      </c>
      <c r="E104" s="43"/>
      <c r="F104" s="221" t="s">
        <v>162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141</v>
      </c>
      <c r="AU104" s="20" t="s">
        <v>81</v>
      </c>
    </row>
    <row r="105" spans="1:51" s="14" customFormat="1" ht="12">
      <c r="A105" s="14"/>
      <c r="B105" s="236"/>
      <c r="C105" s="237"/>
      <c r="D105" s="227" t="s">
        <v>143</v>
      </c>
      <c r="E105" s="238" t="s">
        <v>19</v>
      </c>
      <c r="F105" s="239" t="s">
        <v>720</v>
      </c>
      <c r="G105" s="237"/>
      <c r="H105" s="240">
        <v>22.221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143</v>
      </c>
      <c r="AU105" s="246" t="s">
        <v>81</v>
      </c>
      <c r="AV105" s="14" t="s">
        <v>81</v>
      </c>
      <c r="AW105" s="14" t="s">
        <v>33</v>
      </c>
      <c r="AX105" s="14" t="s">
        <v>72</v>
      </c>
      <c r="AY105" s="246" t="s">
        <v>133</v>
      </c>
    </row>
    <row r="106" spans="1:51" s="14" customFormat="1" ht="12">
      <c r="A106" s="14"/>
      <c r="B106" s="236"/>
      <c r="C106" s="237"/>
      <c r="D106" s="227" t="s">
        <v>143</v>
      </c>
      <c r="E106" s="238" t="s">
        <v>19</v>
      </c>
      <c r="F106" s="239" t="s">
        <v>721</v>
      </c>
      <c r="G106" s="237"/>
      <c r="H106" s="240">
        <v>-4.2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143</v>
      </c>
      <c r="AU106" s="246" t="s">
        <v>81</v>
      </c>
      <c r="AV106" s="14" t="s">
        <v>81</v>
      </c>
      <c r="AW106" s="14" t="s">
        <v>33</v>
      </c>
      <c r="AX106" s="14" t="s">
        <v>72</v>
      </c>
      <c r="AY106" s="246" t="s">
        <v>133</v>
      </c>
    </row>
    <row r="107" spans="1:51" s="14" customFormat="1" ht="12">
      <c r="A107" s="14"/>
      <c r="B107" s="236"/>
      <c r="C107" s="237"/>
      <c r="D107" s="227" t="s">
        <v>143</v>
      </c>
      <c r="E107" s="238" t="s">
        <v>19</v>
      </c>
      <c r="F107" s="239" t="s">
        <v>604</v>
      </c>
      <c r="G107" s="237"/>
      <c r="H107" s="240">
        <v>0.235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143</v>
      </c>
      <c r="AU107" s="246" t="s">
        <v>81</v>
      </c>
      <c r="AV107" s="14" t="s">
        <v>81</v>
      </c>
      <c r="AW107" s="14" t="s">
        <v>33</v>
      </c>
      <c r="AX107" s="14" t="s">
        <v>72</v>
      </c>
      <c r="AY107" s="246" t="s">
        <v>133</v>
      </c>
    </row>
    <row r="108" spans="1:51" s="14" customFormat="1" ht="12">
      <c r="A108" s="14"/>
      <c r="B108" s="236"/>
      <c r="C108" s="237"/>
      <c r="D108" s="227" t="s">
        <v>143</v>
      </c>
      <c r="E108" s="238" t="s">
        <v>19</v>
      </c>
      <c r="F108" s="239" t="s">
        <v>722</v>
      </c>
      <c r="G108" s="237"/>
      <c r="H108" s="240">
        <v>-0.232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143</v>
      </c>
      <c r="AU108" s="246" t="s">
        <v>81</v>
      </c>
      <c r="AV108" s="14" t="s">
        <v>81</v>
      </c>
      <c r="AW108" s="14" t="s">
        <v>33</v>
      </c>
      <c r="AX108" s="14" t="s">
        <v>72</v>
      </c>
      <c r="AY108" s="246" t="s">
        <v>133</v>
      </c>
    </row>
    <row r="109" spans="1:51" s="14" customFormat="1" ht="12">
      <c r="A109" s="14"/>
      <c r="B109" s="236"/>
      <c r="C109" s="237"/>
      <c r="D109" s="227" t="s">
        <v>143</v>
      </c>
      <c r="E109" s="238" t="s">
        <v>19</v>
      </c>
      <c r="F109" s="239" t="s">
        <v>603</v>
      </c>
      <c r="G109" s="237"/>
      <c r="H109" s="240">
        <v>0.088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143</v>
      </c>
      <c r="AU109" s="246" t="s">
        <v>81</v>
      </c>
      <c r="AV109" s="14" t="s">
        <v>81</v>
      </c>
      <c r="AW109" s="14" t="s">
        <v>33</v>
      </c>
      <c r="AX109" s="14" t="s">
        <v>72</v>
      </c>
      <c r="AY109" s="246" t="s">
        <v>133</v>
      </c>
    </row>
    <row r="110" spans="1:51" s="15" customFormat="1" ht="12">
      <c r="A110" s="15"/>
      <c r="B110" s="247"/>
      <c r="C110" s="248"/>
      <c r="D110" s="227" t="s">
        <v>143</v>
      </c>
      <c r="E110" s="249" t="s">
        <v>19</v>
      </c>
      <c r="F110" s="250" t="s">
        <v>168</v>
      </c>
      <c r="G110" s="248"/>
      <c r="H110" s="251">
        <v>18.112000000000002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143</v>
      </c>
      <c r="AU110" s="257" t="s">
        <v>81</v>
      </c>
      <c r="AV110" s="15" t="s">
        <v>87</v>
      </c>
      <c r="AW110" s="15" t="s">
        <v>33</v>
      </c>
      <c r="AX110" s="15" t="s">
        <v>77</v>
      </c>
      <c r="AY110" s="257" t="s">
        <v>133</v>
      </c>
    </row>
    <row r="111" spans="1:65" s="2" customFormat="1" ht="21.75" customHeight="1">
      <c r="A111" s="41"/>
      <c r="B111" s="42"/>
      <c r="C111" s="207" t="s">
        <v>84</v>
      </c>
      <c r="D111" s="207" t="s">
        <v>135</v>
      </c>
      <c r="E111" s="208" t="s">
        <v>175</v>
      </c>
      <c r="F111" s="209" t="s">
        <v>176</v>
      </c>
      <c r="G111" s="210" t="s">
        <v>138</v>
      </c>
      <c r="H111" s="211">
        <v>13.216</v>
      </c>
      <c r="I111" s="212"/>
      <c r="J111" s="213">
        <f>ROUND(I111*H111,2)</f>
        <v>0</v>
      </c>
      <c r="K111" s="209" t="s">
        <v>139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0.02048</v>
      </c>
      <c r="R111" s="216">
        <f>Q111*H111</f>
        <v>0.27066368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87</v>
      </c>
      <c r="AT111" s="218" t="s">
        <v>135</v>
      </c>
      <c r="AU111" s="218" t="s">
        <v>81</v>
      </c>
      <c r="AY111" s="20" t="s">
        <v>133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77</v>
      </c>
      <c r="BK111" s="219">
        <f>ROUND(I111*H111,2)</f>
        <v>0</v>
      </c>
      <c r="BL111" s="20" t="s">
        <v>87</v>
      </c>
      <c r="BM111" s="218" t="s">
        <v>723</v>
      </c>
    </row>
    <row r="112" spans="1:47" s="2" customFormat="1" ht="12">
      <c r="A112" s="41"/>
      <c r="B112" s="42"/>
      <c r="C112" s="43"/>
      <c r="D112" s="220" t="s">
        <v>141</v>
      </c>
      <c r="E112" s="43"/>
      <c r="F112" s="221" t="s">
        <v>178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141</v>
      </c>
      <c r="AU112" s="20" t="s">
        <v>81</v>
      </c>
    </row>
    <row r="113" spans="1:51" s="13" customFormat="1" ht="12">
      <c r="A113" s="13"/>
      <c r="B113" s="225"/>
      <c r="C113" s="226"/>
      <c r="D113" s="227" t="s">
        <v>143</v>
      </c>
      <c r="E113" s="228" t="s">
        <v>19</v>
      </c>
      <c r="F113" s="229" t="s">
        <v>179</v>
      </c>
      <c r="G113" s="226"/>
      <c r="H113" s="228" t="s">
        <v>19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143</v>
      </c>
      <c r="AU113" s="235" t="s">
        <v>81</v>
      </c>
      <c r="AV113" s="13" t="s">
        <v>77</v>
      </c>
      <c r="AW113" s="13" t="s">
        <v>33</v>
      </c>
      <c r="AX113" s="13" t="s">
        <v>72</v>
      </c>
      <c r="AY113" s="235" t="s">
        <v>133</v>
      </c>
    </row>
    <row r="114" spans="1:51" s="14" customFormat="1" ht="12">
      <c r="A114" s="14"/>
      <c r="B114" s="236"/>
      <c r="C114" s="237"/>
      <c r="D114" s="227" t="s">
        <v>143</v>
      </c>
      <c r="E114" s="238" t="s">
        <v>19</v>
      </c>
      <c r="F114" s="239" t="s">
        <v>724</v>
      </c>
      <c r="G114" s="237"/>
      <c r="H114" s="240">
        <v>13.36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143</v>
      </c>
      <c r="AU114" s="246" t="s">
        <v>81</v>
      </c>
      <c r="AV114" s="14" t="s">
        <v>81</v>
      </c>
      <c r="AW114" s="14" t="s">
        <v>33</v>
      </c>
      <c r="AX114" s="14" t="s">
        <v>72</v>
      </c>
      <c r="AY114" s="246" t="s">
        <v>133</v>
      </c>
    </row>
    <row r="115" spans="1:51" s="14" customFormat="1" ht="12">
      <c r="A115" s="14"/>
      <c r="B115" s="236"/>
      <c r="C115" s="237"/>
      <c r="D115" s="227" t="s">
        <v>143</v>
      </c>
      <c r="E115" s="238" t="s">
        <v>19</v>
      </c>
      <c r="F115" s="239" t="s">
        <v>722</v>
      </c>
      <c r="G115" s="237"/>
      <c r="H115" s="240">
        <v>-0.232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143</v>
      </c>
      <c r="AU115" s="246" t="s">
        <v>81</v>
      </c>
      <c r="AV115" s="14" t="s">
        <v>81</v>
      </c>
      <c r="AW115" s="14" t="s">
        <v>33</v>
      </c>
      <c r="AX115" s="14" t="s">
        <v>72</v>
      </c>
      <c r="AY115" s="246" t="s">
        <v>133</v>
      </c>
    </row>
    <row r="116" spans="1:51" s="14" customFormat="1" ht="12">
      <c r="A116" s="14"/>
      <c r="B116" s="236"/>
      <c r="C116" s="237"/>
      <c r="D116" s="227" t="s">
        <v>143</v>
      </c>
      <c r="E116" s="238" t="s">
        <v>19</v>
      </c>
      <c r="F116" s="239" t="s">
        <v>603</v>
      </c>
      <c r="G116" s="237"/>
      <c r="H116" s="240">
        <v>0.088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143</v>
      </c>
      <c r="AU116" s="246" t="s">
        <v>81</v>
      </c>
      <c r="AV116" s="14" t="s">
        <v>81</v>
      </c>
      <c r="AW116" s="14" t="s">
        <v>33</v>
      </c>
      <c r="AX116" s="14" t="s">
        <v>72</v>
      </c>
      <c r="AY116" s="246" t="s">
        <v>133</v>
      </c>
    </row>
    <row r="117" spans="1:51" s="15" customFormat="1" ht="12">
      <c r="A117" s="15"/>
      <c r="B117" s="247"/>
      <c r="C117" s="248"/>
      <c r="D117" s="227" t="s">
        <v>143</v>
      </c>
      <c r="E117" s="249" t="s">
        <v>19</v>
      </c>
      <c r="F117" s="250" t="s">
        <v>168</v>
      </c>
      <c r="G117" s="248"/>
      <c r="H117" s="251">
        <v>13.216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143</v>
      </c>
      <c r="AU117" s="257" t="s">
        <v>81</v>
      </c>
      <c r="AV117" s="15" t="s">
        <v>87</v>
      </c>
      <c r="AW117" s="15" t="s">
        <v>33</v>
      </c>
      <c r="AX117" s="15" t="s">
        <v>77</v>
      </c>
      <c r="AY117" s="257" t="s">
        <v>133</v>
      </c>
    </row>
    <row r="118" spans="1:65" s="2" customFormat="1" ht="16.5" customHeight="1">
      <c r="A118" s="41"/>
      <c r="B118" s="42"/>
      <c r="C118" s="207" t="s">
        <v>87</v>
      </c>
      <c r="D118" s="207" t="s">
        <v>135</v>
      </c>
      <c r="E118" s="208" t="s">
        <v>188</v>
      </c>
      <c r="F118" s="209" t="s">
        <v>189</v>
      </c>
      <c r="G118" s="210" t="s">
        <v>138</v>
      </c>
      <c r="H118" s="211">
        <v>4.896</v>
      </c>
      <c r="I118" s="212"/>
      <c r="J118" s="213">
        <f>ROUND(I118*H118,2)</f>
        <v>0</v>
      </c>
      <c r="K118" s="209" t="s">
        <v>139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0.00026</v>
      </c>
      <c r="R118" s="216">
        <f>Q118*H118</f>
        <v>0.0012729599999999998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87</v>
      </c>
      <c r="AT118" s="218" t="s">
        <v>135</v>
      </c>
      <c r="AU118" s="218" t="s">
        <v>81</v>
      </c>
      <c r="AY118" s="20" t="s">
        <v>133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77</v>
      </c>
      <c r="BK118" s="219">
        <f>ROUND(I118*H118,2)</f>
        <v>0</v>
      </c>
      <c r="BL118" s="20" t="s">
        <v>87</v>
      </c>
      <c r="BM118" s="218" t="s">
        <v>725</v>
      </c>
    </row>
    <row r="119" spans="1:47" s="2" customFormat="1" ht="12">
      <c r="A119" s="41"/>
      <c r="B119" s="42"/>
      <c r="C119" s="43"/>
      <c r="D119" s="220" t="s">
        <v>141</v>
      </c>
      <c r="E119" s="43"/>
      <c r="F119" s="221" t="s">
        <v>191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141</v>
      </c>
      <c r="AU119" s="20" t="s">
        <v>81</v>
      </c>
    </row>
    <row r="120" spans="1:51" s="14" customFormat="1" ht="12">
      <c r="A120" s="14"/>
      <c r="B120" s="236"/>
      <c r="C120" s="237"/>
      <c r="D120" s="227" t="s">
        <v>143</v>
      </c>
      <c r="E120" s="238" t="s">
        <v>19</v>
      </c>
      <c r="F120" s="239" t="s">
        <v>726</v>
      </c>
      <c r="G120" s="237"/>
      <c r="H120" s="240">
        <v>4.861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143</v>
      </c>
      <c r="AU120" s="246" t="s">
        <v>81</v>
      </c>
      <c r="AV120" s="14" t="s">
        <v>81</v>
      </c>
      <c r="AW120" s="14" t="s">
        <v>33</v>
      </c>
      <c r="AX120" s="14" t="s">
        <v>72</v>
      </c>
      <c r="AY120" s="246" t="s">
        <v>133</v>
      </c>
    </row>
    <row r="121" spans="1:51" s="14" customFormat="1" ht="12">
      <c r="A121" s="14"/>
      <c r="B121" s="236"/>
      <c r="C121" s="237"/>
      <c r="D121" s="227" t="s">
        <v>143</v>
      </c>
      <c r="E121" s="238" t="s">
        <v>19</v>
      </c>
      <c r="F121" s="239" t="s">
        <v>610</v>
      </c>
      <c r="G121" s="237"/>
      <c r="H121" s="240">
        <v>0.035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143</v>
      </c>
      <c r="AU121" s="246" t="s">
        <v>81</v>
      </c>
      <c r="AV121" s="14" t="s">
        <v>81</v>
      </c>
      <c r="AW121" s="14" t="s">
        <v>33</v>
      </c>
      <c r="AX121" s="14" t="s">
        <v>72</v>
      </c>
      <c r="AY121" s="246" t="s">
        <v>133</v>
      </c>
    </row>
    <row r="122" spans="1:51" s="15" customFormat="1" ht="12">
      <c r="A122" s="15"/>
      <c r="B122" s="247"/>
      <c r="C122" s="248"/>
      <c r="D122" s="227" t="s">
        <v>143</v>
      </c>
      <c r="E122" s="249" t="s">
        <v>19</v>
      </c>
      <c r="F122" s="250" t="s">
        <v>168</v>
      </c>
      <c r="G122" s="248"/>
      <c r="H122" s="251">
        <v>4.896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143</v>
      </c>
      <c r="AU122" s="257" t="s">
        <v>81</v>
      </c>
      <c r="AV122" s="15" t="s">
        <v>87</v>
      </c>
      <c r="AW122" s="15" t="s">
        <v>33</v>
      </c>
      <c r="AX122" s="15" t="s">
        <v>77</v>
      </c>
      <c r="AY122" s="257" t="s">
        <v>133</v>
      </c>
    </row>
    <row r="123" spans="1:65" s="2" customFormat="1" ht="16.5" customHeight="1">
      <c r="A123" s="41"/>
      <c r="B123" s="42"/>
      <c r="C123" s="207" t="s">
        <v>90</v>
      </c>
      <c r="D123" s="207" t="s">
        <v>135</v>
      </c>
      <c r="E123" s="208" t="s">
        <v>196</v>
      </c>
      <c r="F123" s="209" t="s">
        <v>197</v>
      </c>
      <c r="G123" s="210" t="s">
        <v>138</v>
      </c>
      <c r="H123" s="211">
        <v>4.896</v>
      </c>
      <c r="I123" s="212"/>
      <c r="J123" s="213">
        <f>ROUND(I123*H123,2)</f>
        <v>0</v>
      </c>
      <c r="K123" s="209" t="s">
        <v>139</v>
      </c>
      <c r="L123" s="47"/>
      <c r="M123" s="214" t="s">
        <v>19</v>
      </c>
      <c r="N123" s="215" t="s">
        <v>43</v>
      </c>
      <c r="O123" s="87"/>
      <c r="P123" s="216">
        <f>O123*H123</f>
        <v>0</v>
      </c>
      <c r="Q123" s="216">
        <v>0.004</v>
      </c>
      <c r="R123" s="216">
        <f>Q123*H123</f>
        <v>0.019584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87</v>
      </c>
      <c r="AT123" s="218" t="s">
        <v>135</v>
      </c>
      <c r="AU123" s="218" t="s">
        <v>81</v>
      </c>
      <c r="AY123" s="20" t="s">
        <v>133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77</v>
      </c>
      <c r="BK123" s="219">
        <f>ROUND(I123*H123,2)</f>
        <v>0</v>
      </c>
      <c r="BL123" s="20" t="s">
        <v>87</v>
      </c>
      <c r="BM123" s="218" t="s">
        <v>727</v>
      </c>
    </row>
    <row r="124" spans="1:47" s="2" customFormat="1" ht="12">
      <c r="A124" s="41"/>
      <c r="B124" s="42"/>
      <c r="C124" s="43"/>
      <c r="D124" s="220" t="s">
        <v>141</v>
      </c>
      <c r="E124" s="43"/>
      <c r="F124" s="221" t="s">
        <v>199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141</v>
      </c>
      <c r="AU124" s="20" t="s">
        <v>81</v>
      </c>
    </row>
    <row r="125" spans="1:63" s="12" customFormat="1" ht="22.8" customHeight="1">
      <c r="A125" s="12"/>
      <c r="B125" s="191"/>
      <c r="C125" s="192"/>
      <c r="D125" s="193" t="s">
        <v>71</v>
      </c>
      <c r="E125" s="205" t="s">
        <v>195</v>
      </c>
      <c r="F125" s="205" t="s">
        <v>212</v>
      </c>
      <c r="G125" s="192"/>
      <c r="H125" s="192"/>
      <c r="I125" s="195"/>
      <c r="J125" s="206">
        <f>BK125</f>
        <v>0</v>
      </c>
      <c r="K125" s="192"/>
      <c r="L125" s="197"/>
      <c r="M125" s="198"/>
      <c r="N125" s="199"/>
      <c r="O125" s="199"/>
      <c r="P125" s="200">
        <f>SUM(P126:P155)</f>
        <v>0</v>
      </c>
      <c r="Q125" s="199"/>
      <c r="R125" s="200">
        <f>SUM(R126:R155)</f>
        <v>0.00040086</v>
      </c>
      <c r="S125" s="199"/>
      <c r="T125" s="201">
        <f>SUM(T126:T155)</f>
        <v>0.16406199999999999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2" t="s">
        <v>77</v>
      </c>
      <c r="AT125" s="203" t="s">
        <v>71</v>
      </c>
      <c r="AU125" s="203" t="s">
        <v>77</v>
      </c>
      <c r="AY125" s="202" t="s">
        <v>133</v>
      </c>
      <c r="BK125" s="204">
        <f>SUM(BK126:BK155)</f>
        <v>0</v>
      </c>
    </row>
    <row r="126" spans="1:65" s="2" customFormat="1" ht="24.15" customHeight="1">
      <c r="A126" s="41"/>
      <c r="B126" s="42"/>
      <c r="C126" s="207" t="s">
        <v>157</v>
      </c>
      <c r="D126" s="207" t="s">
        <v>135</v>
      </c>
      <c r="E126" s="208" t="s">
        <v>225</v>
      </c>
      <c r="F126" s="209" t="s">
        <v>226</v>
      </c>
      <c r="G126" s="210" t="s">
        <v>138</v>
      </c>
      <c r="H126" s="211">
        <v>2.358</v>
      </c>
      <c r="I126" s="212"/>
      <c r="J126" s="213">
        <f>ROUND(I126*H126,2)</f>
        <v>0</v>
      </c>
      <c r="K126" s="209" t="s">
        <v>139</v>
      </c>
      <c r="L126" s="47"/>
      <c r="M126" s="214" t="s">
        <v>19</v>
      </c>
      <c r="N126" s="215" t="s">
        <v>43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0.035</v>
      </c>
      <c r="T126" s="217">
        <f>S126*H126</f>
        <v>0.08253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87</v>
      </c>
      <c r="AT126" s="218" t="s">
        <v>135</v>
      </c>
      <c r="AU126" s="218" t="s">
        <v>81</v>
      </c>
      <c r="AY126" s="20" t="s">
        <v>133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77</v>
      </c>
      <c r="BK126" s="219">
        <f>ROUND(I126*H126,2)</f>
        <v>0</v>
      </c>
      <c r="BL126" s="20" t="s">
        <v>87</v>
      </c>
      <c r="BM126" s="218" t="s">
        <v>728</v>
      </c>
    </row>
    <row r="127" spans="1:47" s="2" customFormat="1" ht="12">
      <c r="A127" s="41"/>
      <c r="B127" s="42"/>
      <c r="C127" s="43"/>
      <c r="D127" s="220" t="s">
        <v>141</v>
      </c>
      <c r="E127" s="43"/>
      <c r="F127" s="221" t="s">
        <v>228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141</v>
      </c>
      <c r="AU127" s="20" t="s">
        <v>81</v>
      </c>
    </row>
    <row r="128" spans="1:51" s="14" customFormat="1" ht="12">
      <c r="A128" s="14"/>
      <c r="B128" s="236"/>
      <c r="C128" s="237"/>
      <c r="D128" s="227" t="s">
        <v>143</v>
      </c>
      <c r="E128" s="238" t="s">
        <v>19</v>
      </c>
      <c r="F128" s="239" t="s">
        <v>718</v>
      </c>
      <c r="G128" s="237"/>
      <c r="H128" s="240">
        <v>0.986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143</v>
      </c>
      <c r="AU128" s="246" t="s">
        <v>81</v>
      </c>
      <c r="AV128" s="14" t="s">
        <v>81</v>
      </c>
      <c r="AW128" s="14" t="s">
        <v>33</v>
      </c>
      <c r="AX128" s="14" t="s">
        <v>72</v>
      </c>
      <c r="AY128" s="246" t="s">
        <v>133</v>
      </c>
    </row>
    <row r="129" spans="1:51" s="14" customFormat="1" ht="12">
      <c r="A129" s="14"/>
      <c r="B129" s="236"/>
      <c r="C129" s="237"/>
      <c r="D129" s="227" t="s">
        <v>143</v>
      </c>
      <c r="E129" s="238" t="s">
        <v>19</v>
      </c>
      <c r="F129" s="239" t="s">
        <v>729</v>
      </c>
      <c r="G129" s="237"/>
      <c r="H129" s="240">
        <v>1.197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143</v>
      </c>
      <c r="AU129" s="246" t="s">
        <v>81</v>
      </c>
      <c r="AV129" s="14" t="s">
        <v>81</v>
      </c>
      <c r="AW129" s="14" t="s">
        <v>33</v>
      </c>
      <c r="AX129" s="14" t="s">
        <v>72</v>
      </c>
      <c r="AY129" s="246" t="s">
        <v>133</v>
      </c>
    </row>
    <row r="130" spans="1:51" s="14" customFormat="1" ht="12">
      <c r="A130" s="14"/>
      <c r="B130" s="236"/>
      <c r="C130" s="237"/>
      <c r="D130" s="227" t="s">
        <v>143</v>
      </c>
      <c r="E130" s="238" t="s">
        <v>19</v>
      </c>
      <c r="F130" s="239" t="s">
        <v>232</v>
      </c>
      <c r="G130" s="237"/>
      <c r="H130" s="240">
        <v>0.105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143</v>
      </c>
      <c r="AU130" s="246" t="s">
        <v>81</v>
      </c>
      <c r="AV130" s="14" t="s">
        <v>81</v>
      </c>
      <c r="AW130" s="14" t="s">
        <v>33</v>
      </c>
      <c r="AX130" s="14" t="s">
        <v>72</v>
      </c>
      <c r="AY130" s="246" t="s">
        <v>133</v>
      </c>
    </row>
    <row r="131" spans="1:51" s="14" customFormat="1" ht="12">
      <c r="A131" s="14"/>
      <c r="B131" s="236"/>
      <c r="C131" s="237"/>
      <c r="D131" s="227" t="s">
        <v>143</v>
      </c>
      <c r="E131" s="238" t="s">
        <v>19</v>
      </c>
      <c r="F131" s="239" t="s">
        <v>230</v>
      </c>
      <c r="G131" s="237"/>
      <c r="H131" s="240">
        <v>0.07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143</v>
      </c>
      <c r="AU131" s="246" t="s">
        <v>81</v>
      </c>
      <c r="AV131" s="14" t="s">
        <v>81</v>
      </c>
      <c r="AW131" s="14" t="s">
        <v>33</v>
      </c>
      <c r="AX131" s="14" t="s">
        <v>72</v>
      </c>
      <c r="AY131" s="246" t="s">
        <v>133</v>
      </c>
    </row>
    <row r="132" spans="1:51" s="15" customFormat="1" ht="12">
      <c r="A132" s="15"/>
      <c r="B132" s="247"/>
      <c r="C132" s="248"/>
      <c r="D132" s="227" t="s">
        <v>143</v>
      </c>
      <c r="E132" s="249" t="s">
        <v>19</v>
      </c>
      <c r="F132" s="250" t="s">
        <v>168</v>
      </c>
      <c r="G132" s="248"/>
      <c r="H132" s="251">
        <v>2.3579999999999997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143</v>
      </c>
      <c r="AU132" s="257" t="s">
        <v>81</v>
      </c>
      <c r="AV132" s="15" t="s">
        <v>87</v>
      </c>
      <c r="AW132" s="15" t="s">
        <v>33</v>
      </c>
      <c r="AX132" s="15" t="s">
        <v>77</v>
      </c>
      <c r="AY132" s="257" t="s">
        <v>133</v>
      </c>
    </row>
    <row r="133" spans="1:65" s="2" customFormat="1" ht="16.5" customHeight="1">
      <c r="A133" s="41"/>
      <c r="B133" s="42"/>
      <c r="C133" s="207" t="s">
        <v>182</v>
      </c>
      <c r="D133" s="207" t="s">
        <v>135</v>
      </c>
      <c r="E133" s="208" t="s">
        <v>234</v>
      </c>
      <c r="F133" s="209" t="s">
        <v>235</v>
      </c>
      <c r="G133" s="210" t="s">
        <v>138</v>
      </c>
      <c r="H133" s="211">
        <v>2.358</v>
      </c>
      <c r="I133" s="212"/>
      <c r="J133" s="213">
        <f>ROUND(I133*H133,2)</f>
        <v>0</v>
      </c>
      <c r="K133" s="209" t="s">
        <v>139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87</v>
      </c>
      <c r="AT133" s="218" t="s">
        <v>135</v>
      </c>
      <c r="AU133" s="218" t="s">
        <v>81</v>
      </c>
      <c r="AY133" s="20" t="s">
        <v>133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77</v>
      </c>
      <c r="BK133" s="219">
        <f>ROUND(I133*H133,2)</f>
        <v>0</v>
      </c>
      <c r="BL133" s="20" t="s">
        <v>87</v>
      </c>
      <c r="BM133" s="218" t="s">
        <v>730</v>
      </c>
    </row>
    <row r="134" spans="1:47" s="2" customFormat="1" ht="12">
      <c r="A134" s="41"/>
      <c r="B134" s="42"/>
      <c r="C134" s="43"/>
      <c r="D134" s="220" t="s">
        <v>141</v>
      </c>
      <c r="E134" s="43"/>
      <c r="F134" s="221" t="s">
        <v>237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141</v>
      </c>
      <c r="AU134" s="20" t="s">
        <v>81</v>
      </c>
    </row>
    <row r="135" spans="1:51" s="14" customFormat="1" ht="12">
      <c r="A135" s="14"/>
      <c r="B135" s="236"/>
      <c r="C135" s="237"/>
      <c r="D135" s="227" t="s">
        <v>143</v>
      </c>
      <c r="E135" s="238" t="s">
        <v>19</v>
      </c>
      <c r="F135" s="239" t="s">
        <v>731</v>
      </c>
      <c r="G135" s="237"/>
      <c r="H135" s="240">
        <v>2.358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143</v>
      </c>
      <c r="AU135" s="246" t="s">
        <v>81</v>
      </c>
      <c r="AV135" s="14" t="s">
        <v>81</v>
      </c>
      <c r="AW135" s="14" t="s">
        <v>33</v>
      </c>
      <c r="AX135" s="14" t="s">
        <v>77</v>
      </c>
      <c r="AY135" s="246" t="s">
        <v>133</v>
      </c>
    </row>
    <row r="136" spans="1:65" s="2" customFormat="1" ht="16.5" customHeight="1">
      <c r="A136" s="41"/>
      <c r="B136" s="42"/>
      <c r="C136" s="207" t="s">
        <v>187</v>
      </c>
      <c r="D136" s="207" t="s">
        <v>135</v>
      </c>
      <c r="E136" s="208" t="s">
        <v>240</v>
      </c>
      <c r="F136" s="209" t="s">
        <v>241</v>
      </c>
      <c r="G136" s="210" t="s">
        <v>138</v>
      </c>
      <c r="H136" s="211">
        <v>4.716</v>
      </c>
      <c r="I136" s="212"/>
      <c r="J136" s="213">
        <f>ROUND(I136*H136,2)</f>
        <v>0</v>
      </c>
      <c r="K136" s="209" t="s">
        <v>139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87</v>
      </c>
      <c r="AT136" s="218" t="s">
        <v>135</v>
      </c>
      <c r="AU136" s="218" t="s">
        <v>81</v>
      </c>
      <c r="AY136" s="20" t="s">
        <v>133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77</v>
      </c>
      <c r="BK136" s="219">
        <f>ROUND(I136*H136,2)</f>
        <v>0</v>
      </c>
      <c r="BL136" s="20" t="s">
        <v>87</v>
      </c>
      <c r="BM136" s="218" t="s">
        <v>732</v>
      </c>
    </row>
    <row r="137" spans="1:47" s="2" customFormat="1" ht="12">
      <c r="A137" s="41"/>
      <c r="B137" s="42"/>
      <c r="C137" s="43"/>
      <c r="D137" s="220" t="s">
        <v>141</v>
      </c>
      <c r="E137" s="43"/>
      <c r="F137" s="221" t="s">
        <v>243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141</v>
      </c>
      <c r="AU137" s="20" t="s">
        <v>81</v>
      </c>
    </row>
    <row r="138" spans="1:51" s="14" customFormat="1" ht="12">
      <c r="A138" s="14"/>
      <c r="B138" s="236"/>
      <c r="C138" s="237"/>
      <c r="D138" s="227" t="s">
        <v>143</v>
      </c>
      <c r="E138" s="238" t="s">
        <v>19</v>
      </c>
      <c r="F138" s="239" t="s">
        <v>733</v>
      </c>
      <c r="G138" s="237"/>
      <c r="H138" s="240">
        <v>4.716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143</v>
      </c>
      <c r="AU138" s="246" t="s">
        <v>81</v>
      </c>
      <c r="AV138" s="14" t="s">
        <v>81</v>
      </c>
      <c r="AW138" s="14" t="s">
        <v>33</v>
      </c>
      <c r="AX138" s="14" t="s">
        <v>77</v>
      </c>
      <c r="AY138" s="246" t="s">
        <v>133</v>
      </c>
    </row>
    <row r="139" spans="1:65" s="2" customFormat="1" ht="21.75" customHeight="1">
      <c r="A139" s="41"/>
      <c r="B139" s="42"/>
      <c r="C139" s="207" t="s">
        <v>195</v>
      </c>
      <c r="D139" s="207" t="s">
        <v>135</v>
      </c>
      <c r="E139" s="208" t="s">
        <v>618</v>
      </c>
      <c r="F139" s="209" t="s">
        <v>619</v>
      </c>
      <c r="G139" s="210" t="s">
        <v>138</v>
      </c>
      <c r="H139" s="211">
        <v>2.271</v>
      </c>
      <c r="I139" s="212"/>
      <c r="J139" s="213">
        <f>ROUND(I139*H139,2)</f>
        <v>0</v>
      </c>
      <c r="K139" s="209" t="s">
        <v>139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0.004</v>
      </c>
      <c r="T139" s="217">
        <f>S139*H139</f>
        <v>0.009084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87</v>
      </c>
      <c r="AT139" s="218" t="s">
        <v>135</v>
      </c>
      <c r="AU139" s="218" t="s">
        <v>81</v>
      </c>
      <c r="AY139" s="20" t="s">
        <v>133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77</v>
      </c>
      <c r="BK139" s="219">
        <f>ROUND(I139*H139,2)</f>
        <v>0</v>
      </c>
      <c r="BL139" s="20" t="s">
        <v>87</v>
      </c>
      <c r="BM139" s="218" t="s">
        <v>734</v>
      </c>
    </row>
    <row r="140" spans="1:47" s="2" customFormat="1" ht="12">
      <c r="A140" s="41"/>
      <c r="B140" s="42"/>
      <c r="C140" s="43"/>
      <c r="D140" s="220" t="s">
        <v>141</v>
      </c>
      <c r="E140" s="43"/>
      <c r="F140" s="221" t="s">
        <v>621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141</v>
      </c>
      <c r="AU140" s="20" t="s">
        <v>81</v>
      </c>
    </row>
    <row r="141" spans="1:51" s="14" customFormat="1" ht="12">
      <c r="A141" s="14"/>
      <c r="B141" s="236"/>
      <c r="C141" s="237"/>
      <c r="D141" s="227" t="s">
        <v>143</v>
      </c>
      <c r="E141" s="238" t="s">
        <v>19</v>
      </c>
      <c r="F141" s="239" t="s">
        <v>717</v>
      </c>
      <c r="G141" s="237"/>
      <c r="H141" s="240">
        <v>1.285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143</v>
      </c>
      <c r="AU141" s="246" t="s">
        <v>81</v>
      </c>
      <c r="AV141" s="14" t="s">
        <v>81</v>
      </c>
      <c r="AW141" s="14" t="s">
        <v>33</v>
      </c>
      <c r="AX141" s="14" t="s">
        <v>72</v>
      </c>
      <c r="AY141" s="246" t="s">
        <v>133</v>
      </c>
    </row>
    <row r="142" spans="1:51" s="14" customFormat="1" ht="12">
      <c r="A142" s="14"/>
      <c r="B142" s="236"/>
      <c r="C142" s="237"/>
      <c r="D142" s="227" t="s">
        <v>143</v>
      </c>
      <c r="E142" s="238" t="s">
        <v>19</v>
      </c>
      <c r="F142" s="239" t="s">
        <v>718</v>
      </c>
      <c r="G142" s="237"/>
      <c r="H142" s="240">
        <v>0.986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143</v>
      </c>
      <c r="AU142" s="246" t="s">
        <v>81</v>
      </c>
      <c r="AV142" s="14" t="s">
        <v>81</v>
      </c>
      <c r="AW142" s="14" t="s">
        <v>33</v>
      </c>
      <c r="AX142" s="14" t="s">
        <v>72</v>
      </c>
      <c r="AY142" s="246" t="s">
        <v>133</v>
      </c>
    </row>
    <row r="143" spans="1:51" s="15" customFormat="1" ht="12">
      <c r="A143" s="15"/>
      <c r="B143" s="247"/>
      <c r="C143" s="248"/>
      <c r="D143" s="227" t="s">
        <v>143</v>
      </c>
      <c r="E143" s="249" t="s">
        <v>19</v>
      </c>
      <c r="F143" s="250" t="s">
        <v>168</v>
      </c>
      <c r="G143" s="248"/>
      <c r="H143" s="251">
        <v>2.271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143</v>
      </c>
      <c r="AU143" s="257" t="s">
        <v>81</v>
      </c>
      <c r="AV143" s="15" t="s">
        <v>87</v>
      </c>
      <c r="AW143" s="15" t="s">
        <v>33</v>
      </c>
      <c r="AX143" s="15" t="s">
        <v>77</v>
      </c>
      <c r="AY143" s="257" t="s">
        <v>133</v>
      </c>
    </row>
    <row r="144" spans="1:65" s="2" customFormat="1" ht="24.15" customHeight="1">
      <c r="A144" s="41"/>
      <c r="B144" s="42"/>
      <c r="C144" s="207" t="s">
        <v>200</v>
      </c>
      <c r="D144" s="207" t="s">
        <v>135</v>
      </c>
      <c r="E144" s="208" t="s">
        <v>246</v>
      </c>
      <c r="F144" s="209" t="s">
        <v>247</v>
      </c>
      <c r="G144" s="210" t="s">
        <v>138</v>
      </c>
      <c r="H144" s="211">
        <v>18.112</v>
      </c>
      <c r="I144" s="212"/>
      <c r="J144" s="213">
        <f>ROUND(I144*H144,2)</f>
        <v>0</v>
      </c>
      <c r="K144" s="209" t="s">
        <v>139</v>
      </c>
      <c r="L144" s="47"/>
      <c r="M144" s="214" t="s">
        <v>19</v>
      </c>
      <c r="N144" s="215" t="s">
        <v>43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0.004</v>
      </c>
      <c r="T144" s="217">
        <f>S144*H144</f>
        <v>0.072448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87</v>
      </c>
      <c r="AT144" s="218" t="s">
        <v>135</v>
      </c>
      <c r="AU144" s="218" t="s">
        <v>81</v>
      </c>
      <c r="AY144" s="20" t="s">
        <v>133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77</v>
      </c>
      <c r="BK144" s="219">
        <f>ROUND(I144*H144,2)</f>
        <v>0</v>
      </c>
      <c r="BL144" s="20" t="s">
        <v>87</v>
      </c>
      <c r="BM144" s="218" t="s">
        <v>735</v>
      </c>
    </row>
    <row r="145" spans="1:47" s="2" customFormat="1" ht="12">
      <c r="A145" s="41"/>
      <c r="B145" s="42"/>
      <c r="C145" s="43"/>
      <c r="D145" s="220" t="s">
        <v>141</v>
      </c>
      <c r="E145" s="43"/>
      <c r="F145" s="221" t="s">
        <v>249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141</v>
      </c>
      <c r="AU145" s="20" t="s">
        <v>81</v>
      </c>
    </row>
    <row r="146" spans="1:51" s="14" customFormat="1" ht="12">
      <c r="A146" s="14"/>
      <c r="B146" s="236"/>
      <c r="C146" s="237"/>
      <c r="D146" s="227" t="s">
        <v>143</v>
      </c>
      <c r="E146" s="238" t="s">
        <v>19</v>
      </c>
      <c r="F146" s="239" t="s">
        <v>720</v>
      </c>
      <c r="G146" s="237"/>
      <c r="H146" s="240">
        <v>22.221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143</v>
      </c>
      <c r="AU146" s="246" t="s">
        <v>81</v>
      </c>
      <c r="AV146" s="14" t="s">
        <v>81</v>
      </c>
      <c r="AW146" s="14" t="s">
        <v>33</v>
      </c>
      <c r="AX146" s="14" t="s">
        <v>72</v>
      </c>
      <c r="AY146" s="246" t="s">
        <v>133</v>
      </c>
    </row>
    <row r="147" spans="1:51" s="14" customFormat="1" ht="12">
      <c r="A147" s="14"/>
      <c r="B147" s="236"/>
      <c r="C147" s="237"/>
      <c r="D147" s="227" t="s">
        <v>143</v>
      </c>
      <c r="E147" s="238" t="s">
        <v>19</v>
      </c>
      <c r="F147" s="239" t="s">
        <v>721</v>
      </c>
      <c r="G147" s="237"/>
      <c r="H147" s="240">
        <v>-4.2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143</v>
      </c>
      <c r="AU147" s="246" t="s">
        <v>81</v>
      </c>
      <c r="AV147" s="14" t="s">
        <v>81</v>
      </c>
      <c r="AW147" s="14" t="s">
        <v>33</v>
      </c>
      <c r="AX147" s="14" t="s">
        <v>72</v>
      </c>
      <c r="AY147" s="246" t="s">
        <v>133</v>
      </c>
    </row>
    <row r="148" spans="1:51" s="14" customFormat="1" ht="12">
      <c r="A148" s="14"/>
      <c r="B148" s="236"/>
      <c r="C148" s="237"/>
      <c r="D148" s="227" t="s">
        <v>143</v>
      </c>
      <c r="E148" s="238" t="s">
        <v>19</v>
      </c>
      <c r="F148" s="239" t="s">
        <v>604</v>
      </c>
      <c r="G148" s="237"/>
      <c r="H148" s="240">
        <v>0.235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143</v>
      </c>
      <c r="AU148" s="246" t="s">
        <v>81</v>
      </c>
      <c r="AV148" s="14" t="s">
        <v>81</v>
      </c>
      <c r="AW148" s="14" t="s">
        <v>33</v>
      </c>
      <c r="AX148" s="14" t="s">
        <v>72</v>
      </c>
      <c r="AY148" s="246" t="s">
        <v>133</v>
      </c>
    </row>
    <row r="149" spans="1:51" s="14" customFormat="1" ht="12">
      <c r="A149" s="14"/>
      <c r="B149" s="236"/>
      <c r="C149" s="237"/>
      <c r="D149" s="227" t="s">
        <v>143</v>
      </c>
      <c r="E149" s="238" t="s">
        <v>19</v>
      </c>
      <c r="F149" s="239" t="s">
        <v>722</v>
      </c>
      <c r="G149" s="237"/>
      <c r="H149" s="240">
        <v>-0.232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143</v>
      </c>
      <c r="AU149" s="246" t="s">
        <v>81</v>
      </c>
      <c r="AV149" s="14" t="s">
        <v>81</v>
      </c>
      <c r="AW149" s="14" t="s">
        <v>33</v>
      </c>
      <c r="AX149" s="14" t="s">
        <v>72</v>
      </c>
      <c r="AY149" s="246" t="s">
        <v>133</v>
      </c>
    </row>
    <row r="150" spans="1:51" s="14" customFormat="1" ht="12">
      <c r="A150" s="14"/>
      <c r="B150" s="236"/>
      <c r="C150" s="237"/>
      <c r="D150" s="227" t="s">
        <v>143</v>
      </c>
      <c r="E150" s="238" t="s">
        <v>19</v>
      </c>
      <c r="F150" s="239" t="s">
        <v>603</v>
      </c>
      <c r="G150" s="237"/>
      <c r="H150" s="240">
        <v>0.088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143</v>
      </c>
      <c r="AU150" s="246" t="s">
        <v>81</v>
      </c>
      <c r="AV150" s="14" t="s">
        <v>81</v>
      </c>
      <c r="AW150" s="14" t="s">
        <v>33</v>
      </c>
      <c r="AX150" s="14" t="s">
        <v>72</v>
      </c>
      <c r="AY150" s="246" t="s">
        <v>133</v>
      </c>
    </row>
    <row r="151" spans="1:51" s="15" customFormat="1" ht="12">
      <c r="A151" s="15"/>
      <c r="B151" s="247"/>
      <c r="C151" s="248"/>
      <c r="D151" s="227" t="s">
        <v>143</v>
      </c>
      <c r="E151" s="249" t="s">
        <v>19</v>
      </c>
      <c r="F151" s="250" t="s">
        <v>168</v>
      </c>
      <c r="G151" s="248"/>
      <c r="H151" s="251">
        <v>18.112000000000002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7" t="s">
        <v>143</v>
      </c>
      <c r="AU151" s="257" t="s">
        <v>81</v>
      </c>
      <c r="AV151" s="15" t="s">
        <v>87</v>
      </c>
      <c r="AW151" s="15" t="s">
        <v>33</v>
      </c>
      <c r="AX151" s="15" t="s">
        <v>77</v>
      </c>
      <c r="AY151" s="257" t="s">
        <v>133</v>
      </c>
    </row>
    <row r="152" spans="1:65" s="2" customFormat="1" ht="24.15" customHeight="1">
      <c r="A152" s="41"/>
      <c r="B152" s="42"/>
      <c r="C152" s="207" t="s">
        <v>207</v>
      </c>
      <c r="D152" s="207" t="s">
        <v>135</v>
      </c>
      <c r="E152" s="208" t="s">
        <v>251</v>
      </c>
      <c r="F152" s="209" t="s">
        <v>252</v>
      </c>
      <c r="G152" s="210" t="s">
        <v>138</v>
      </c>
      <c r="H152" s="211">
        <v>2.358</v>
      </c>
      <c r="I152" s="212"/>
      <c r="J152" s="213">
        <f>ROUND(I152*H152,2)</f>
        <v>0</v>
      </c>
      <c r="K152" s="209" t="s">
        <v>139</v>
      </c>
      <c r="L152" s="47"/>
      <c r="M152" s="214" t="s">
        <v>19</v>
      </c>
      <c r="N152" s="215" t="s">
        <v>43</v>
      </c>
      <c r="O152" s="87"/>
      <c r="P152" s="216">
        <f>O152*H152</f>
        <v>0</v>
      </c>
      <c r="Q152" s="216">
        <v>0.00013</v>
      </c>
      <c r="R152" s="216">
        <f>Q152*H152</f>
        <v>0.00030654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87</v>
      </c>
      <c r="AT152" s="218" t="s">
        <v>135</v>
      </c>
      <c r="AU152" s="218" t="s">
        <v>81</v>
      </c>
      <c r="AY152" s="20" t="s">
        <v>133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77</v>
      </c>
      <c r="BK152" s="219">
        <f>ROUND(I152*H152,2)</f>
        <v>0</v>
      </c>
      <c r="BL152" s="20" t="s">
        <v>87</v>
      </c>
      <c r="BM152" s="218" t="s">
        <v>736</v>
      </c>
    </row>
    <row r="153" spans="1:47" s="2" customFormat="1" ht="12">
      <c r="A153" s="41"/>
      <c r="B153" s="42"/>
      <c r="C153" s="43"/>
      <c r="D153" s="220" t="s">
        <v>141</v>
      </c>
      <c r="E153" s="43"/>
      <c r="F153" s="221" t="s">
        <v>254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141</v>
      </c>
      <c r="AU153" s="20" t="s">
        <v>81</v>
      </c>
    </row>
    <row r="154" spans="1:65" s="2" customFormat="1" ht="24.15" customHeight="1">
      <c r="A154" s="41"/>
      <c r="B154" s="42"/>
      <c r="C154" s="207" t="s">
        <v>8</v>
      </c>
      <c r="D154" s="207" t="s">
        <v>135</v>
      </c>
      <c r="E154" s="208" t="s">
        <v>256</v>
      </c>
      <c r="F154" s="209" t="s">
        <v>257</v>
      </c>
      <c r="G154" s="210" t="s">
        <v>138</v>
      </c>
      <c r="H154" s="211">
        <v>2.358</v>
      </c>
      <c r="I154" s="212"/>
      <c r="J154" s="213">
        <f>ROUND(I154*H154,2)</f>
        <v>0</v>
      </c>
      <c r="K154" s="209" t="s">
        <v>139</v>
      </c>
      <c r="L154" s="47"/>
      <c r="M154" s="214" t="s">
        <v>19</v>
      </c>
      <c r="N154" s="215" t="s">
        <v>43</v>
      </c>
      <c r="O154" s="87"/>
      <c r="P154" s="216">
        <f>O154*H154</f>
        <v>0</v>
      </c>
      <c r="Q154" s="216">
        <v>4E-05</v>
      </c>
      <c r="R154" s="216">
        <f>Q154*H154</f>
        <v>9.432E-05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87</v>
      </c>
      <c r="AT154" s="218" t="s">
        <v>135</v>
      </c>
      <c r="AU154" s="218" t="s">
        <v>81</v>
      </c>
      <c r="AY154" s="20" t="s">
        <v>133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77</v>
      </c>
      <c r="BK154" s="219">
        <f>ROUND(I154*H154,2)</f>
        <v>0</v>
      </c>
      <c r="BL154" s="20" t="s">
        <v>87</v>
      </c>
      <c r="BM154" s="218" t="s">
        <v>737</v>
      </c>
    </row>
    <row r="155" spans="1:47" s="2" customFormat="1" ht="12">
      <c r="A155" s="41"/>
      <c r="B155" s="42"/>
      <c r="C155" s="43"/>
      <c r="D155" s="220" t="s">
        <v>141</v>
      </c>
      <c r="E155" s="43"/>
      <c r="F155" s="221" t="s">
        <v>259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141</v>
      </c>
      <c r="AU155" s="20" t="s">
        <v>81</v>
      </c>
    </row>
    <row r="156" spans="1:63" s="12" customFormat="1" ht="22.8" customHeight="1">
      <c r="A156" s="12"/>
      <c r="B156" s="191"/>
      <c r="C156" s="192"/>
      <c r="D156" s="193" t="s">
        <v>71</v>
      </c>
      <c r="E156" s="205" t="s">
        <v>260</v>
      </c>
      <c r="F156" s="205" t="s">
        <v>261</v>
      </c>
      <c r="G156" s="192"/>
      <c r="H156" s="192"/>
      <c r="I156" s="195"/>
      <c r="J156" s="206">
        <f>BK156</f>
        <v>0</v>
      </c>
      <c r="K156" s="192"/>
      <c r="L156" s="197"/>
      <c r="M156" s="198"/>
      <c r="N156" s="199"/>
      <c r="O156" s="199"/>
      <c r="P156" s="200">
        <f>SUM(P157:P167)</f>
        <v>0</v>
      </c>
      <c r="Q156" s="199"/>
      <c r="R156" s="200">
        <f>SUM(R157:R167)</f>
        <v>0</v>
      </c>
      <c r="S156" s="199"/>
      <c r="T156" s="201">
        <f>SUM(T157:T167)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2" t="s">
        <v>77</v>
      </c>
      <c r="AT156" s="203" t="s">
        <v>71</v>
      </c>
      <c r="AU156" s="203" t="s">
        <v>77</v>
      </c>
      <c r="AY156" s="202" t="s">
        <v>133</v>
      </c>
      <c r="BK156" s="204">
        <f>SUM(BK157:BK167)</f>
        <v>0</v>
      </c>
    </row>
    <row r="157" spans="1:65" s="2" customFormat="1" ht="16.5" customHeight="1">
      <c r="A157" s="41"/>
      <c r="B157" s="42"/>
      <c r="C157" s="207" t="s">
        <v>217</v>
      </c>
      <c r="D157" s="207" t="s">
        <v>135</v>
      </c>
      <c r="E157" s="208" t="s">
        <v>263</v>
      </c>
      <c r="F157" s="209" t="s">
        <v>264</v>
      </c>
      <c r="G157" s="210" t="s">
        <v>265</v>
      </c>
      <c r="H157" s="211">
        <v>0.794</v>
      </c>
      <c r="I157" s="212"/>
      <c r="J157" s="213">
        <f>ROUND(I157*H157,2)</f>
        <v>0</v>
      </c>
      <c r="K157" s="209" t="s">
        <v>139</v>
      </c>
      <c r="L157" s="47"/>
      <c r="M157" s="214" t="s">
        <v>19</v>
      </c>
      <c r="N157" s="215" t="s">
        <v>43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87</v>
      </c>
      <c r="AT157" s="218" t="s">
        <v>135</v>
      </c>
      <c r="AU157" s="218" t="s">
        <v>81</v>
      </c>
      <c r="AY157" s="20" t="s">
        <v>133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77</v>
      </c>
      <c r="BK157" s="219">
        <f>ROUND(I157*H157,2)</f>
        <v>0</v>
      </c>
      <c r="BL157" s="20" t="s">
        <v>87</v>
      </c>
      <c r="BM157" s="218" t="s">
        <v>738</v>
      </c>
    </row>
    <row r="158" spans="1:47" s="2" customFormat="1" ht="12">
      <c r="A158" s="41"/>
      <c r="B158" s="42"/>
      <c r="C158" s="43"/>
      <c r="D158" s="220" t="s">
        <v>141</v>
      </c>
      <c r="E158" s="43"/>
      <c r="F158" s="221" t="s">
        <v>267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141</v>
      </c>
      <c r="AU158" s="20" t="s">
        <v>81</v>
      </c>
    </row>
    <row r="159" spans="1:65" s="2" customFormat="1" ht="24.15" customHeight="1">
      <c r="A159" s="41"/>
      <c r="B159" s="42"/>
      <c r="C159" s="207" t="s">
        <v>224</v>
      </c>
      <c r="D159" s="207" t="s">
        <v>135</v>
      </c>
      <c r="E159" s="208" t="s">
        <v>268</v>
      </c>
      <c r="F159" s="209" t="s">
        <v>269</v>
      </c>
      <c r="G159" s="210" t="s">
        <v>265</v>
      </c>
      <c r="H159" s="211">
        <v>0.794</v>
      </c>
      <c r="I159" s="212"/>
      <c r="J159" s="213">
        <f>ROUND(I159*H159,2)</f>
        <v>0</v>
      </c>
      <c r="K159" s="209" t="s">
        <v>139</v>
      </c>
      <c r="L159" s="47"/>
      <c r="M159" s="214" t="s">
        <v>19</v>
      </c>
      <c r="N159" s="215" t="s">
        <v>43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87</v>
      </c>
      <c r="AT159" s="218" t="s">
        <v>135</v>
      </c>
      <c r="AU159" s="218" t="s">
        <v>81</v>
      </c>
      <c r="AY159" s="20" t="s">
        <v>133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77</v>
      </c>
      <c r="BK159" s="219">
        <f>ROUND(I159*H159,2)</f>
        <v>0</v>
      </c>
      <c r="BL159" s="20" t="s">
        <v>87</v>
      </c>
      <c r="BM159" s="218" t="s">
        <v>739</v>
      </c>
    </row>
    <row r="160" spans="1:47" s="2" customFormat="1" ht="12">
      <c r="A160" s="41"/>
      <c r="B160" s="42"/>
      <c r="C160" s="43"/>
      <c r="D160" s="220" t="s">
        <v>141</v>
      </c>
      <c r="E160" s="43"/>
      <c r="F160" s="221" t="s">
        <v>271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141</v>
      </c>
      <c r="AU160" s="20" t="s">
        <v>81</v>
      </c>
    </row>
    <row r="161" spans="1:65" s="2" customFormat="1" ht="21.75" customHeight="1">
      <c r="A161" s="41"/>
      <c r="B161" s="42"/>
      <c r="C161" s="207" t="s">
        <v>233</v>
      </c>
      <c r="D161" s="207" t="s">
        <v>135</v>
      </c>
      <c r="E161" s="208" t="s">
        <v>273</v>
      </c>
      <c r="F161" s="209" t="s">
        <v>274</v>
      </c>
      <c r="G161" s="210" t="s">
        <v>265</v>
      </c>
      <c r="H161" s="211">
        <v>0.794</v>
      </c>
      <c r="I161" s="212"/>
      <c r="J161" s="213">
        <f>ROUND(I161*H161,2)</f>
        <v>0</v>
      </c>
      <c r="K161" s="209" t="s">
        <v>139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87</v>
      </c>
      <c r="AT161" s="218" t="s">
        <v>135</v>
      </c>
      <c r="AU161" s="218" t="s">
        <v>81</v>
      </c>
      <c r="AY161" s="20" t="s">
        <v>133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77</v>
      </c>
      <c r="BK161" s="219">
        <f>ROUND(I161*H161,2)</f>
        <v>0</v>
      </c>
      <c r="BL161" s="20" t="s">
        <v>87</v>
      </c>
      <c r="BM161" s="218" t="s">
        <v>740</v>
      </c>
    </row>
    <row r="162" spans="1:47" s="2" customFormat="1" ht="12">
      <c r="A162" s="41"/>
      <c r="B162" s="42"/>
      <c r="C162" s="43"/>
      <c r="D162" s="220" t="s">
        <v>141</v>
      </c>
      <c r="E162" s="43"/>
      <c r="F162" s="221" t="s">
        <v>276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141</v>
      </c>
      <c r="AU162" s="20" t="s">
        <v>81</v>
      </c>
    </row>
    <row r="163" spans="1:65" s="2" customFormat="1" ht="24.15" customHeight="1">
      <c r="A163" s="41"/>
      <c r="B163" s="42"/>
      <c r="C163" s="207" t="s">
        <v>239</v>
      </c>
      <c r="D163" s="207" t="s">
        <v>135</v>
      </c>
      <c r="E163" s="208" t="s">
        <v>278</v>
      </c>
      <c r="F163" s="209" t="s">
        <v>279</v>
      </c>
      <c r="G163" s="210" t="s">
        <v>265</v>
      </c>
      <c r="H163" s="211">
        <v>4.764</v>
      </c>
      <c r="I163" s="212"/>
      <c r="J163" s="213">
        <f>ROUND(I163*H163,2)</f>
        <v>0</v>
      </c>
      <c r="K163" s="209" t="s">
        <v>139</v>
      </c>
      <c r="L163" s="47"/>
      <c r="M163" s="214" t="s">
        <v>19</v>
      </c>
      <c r="N163" s="215" t="s">
        <v>43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87</v>
      </c>
      <c r="AT163" s="218" t="s">
        <v>135</v>
      </c>
      <c r="AU163" s="218" t="s">
        <v>81</v>
      </c>
      <c r="AY163" s="20" t="s">
        <v>133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77</v>
      </c>
      <c r="BK163" s="219">
        <f>ROUND(I163*H163,2)</f>
        <v>0</v>
      </c>
      <c r="BL163" s="20" t="s">
        <v>87</v>
      </c>
      <c r="BM163" s="218" t="s">
        <v>741</v>
      </c>
    </row>
    <row r="164" spans="1:47" s="2" customFormat="1" ht="12">
      <c r="A164" s="41"/>
      <c r="B164" s="42"/>
      <c r="C164" s="43"/>
      <c r="D164" s="220" t="s">
        <v>141</v>
      </c>
      <c r="E164" s="43"/>
      <c r="F164" s="221" t="s">
        <v>281</v>
      </c>
      <c r="G164" s="43"/>
      <c r="H164" s="43"/>
      <c r="I164" s="222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141</v>
      </c>
      <c r="AU164" s="20" t="s">
        <v>81</v>
      </c>
    </row>
    <row r="165" spans="1:51" s="14" customFormat="1" ht="12">
      <c r="A165" s="14"/>
      <c r="B165" s="236"/>
      <c r="C165" s="237"/>
      <c r="D165" s="227" t="s">
        <v>143</v>
      </c>
      <c r="E165" s="238" t="s">
        <v>19</v>
      </c>
      <c r="F165" s="239" t="s">
        <v>742</v>
      </c>
      <c r="G165" s="237"/>
      <c r="H165" s="240">
        <v>4.764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143</v>
      </c>
      <c r="AU165" s="246" t="s">
        <v>81</v>
      </c>
      <c r="AV165" s="14" t="s">
        <v>81</v>
      </c>
      <c r="AW165" s="14" t="s">
        <v>33</v>
      </c>
      <c r="AX165" s="14" t="s">
        <v>77</v>
      </c>
      <c r="AY165" s="246" t="s">
        <v>133</v>
      </c>
    </row>
    <row r="166" spans="1:65" s="2" customFormat="1" ht="24.15" customHeight="1">
      <c r="A166" s="41"/>
      <c r="B166" s="42"/>
      <c r="C166" s="207" t="s">
        <v>245</v>
      </c>
      <c r="D166" s="207" t="s">
        <v>135</v>
      </c>
      <c r="E166" s="208" t="s">
        <v>284</v>
      </c>
      <c r="F166" s="209" t="s">
        <v>285</v>
      </c>
      <c r="G166" s="210" t="s">
        <v>265</v>
      </c>
      <c r="H166" s="211">
        <v>0.794</v>
      </c>
      <c r="I166" s="212"/>
      <c r="J166" s="213">
        <f>ROUND(I166*H166,2)</f>
        <v>0</v>
      </c>
      <c r="K166" s="209" t="s">
        <v>139</v>
      </c>
      <c r="L166" s="47"/>
      <c r="M166" s="214" t="s">
        <v>19</v>
      </c>
      <c r="N166" s="215" t="s">
        <v>43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87</v>
      </c>
      <c r="AT166" s="218" t="s">
        <v>135</v>
      </c>
      <c r="AU166" s="218" t="s">
        <v>81</v>
      </c>
      <c r="AY166" s="20" t="s">
        <v>133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77</v>
      </c>
      <c r="BK166" s="219">
        <f>ROUND(I166*H166,2)</f>
        <v>0</v>
      </c>
      <c r="BL166" s="20" t="s">
        <v>87</v>
      </c>
      <c r="BM166" s="218" t="s">
        <v>743</v>
      </c>
    </row>
    <row r="167" spans="1:47" s="2" customFormat="1" ht="12">
      <c r="A167" s="41"/>
      <c r="B167" s="42"/>
      <c r="C167" s="43"/>
      <c r="D167" s="220" t="s">
        <v>141</v>
      </c>
      <c r="E167" s="43"/>
      <c r="F167" s="221" t="s">
        <v>287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141</v>
      </c>
      <c r="AU167" s="20" t="s">
        <v>81</v>
      </c>
    </row>
    <row r="168" spans="1:63" s="12" customFormat="1" ht="22.8" customHeight="1">
      <c r="A168" s="12"/>
      <c r="B168" s="191"/>
      <c r="C168" s="192"/>
      <c r="D168" s="193" t="s">
        <v>71</v>
      </c>
      <c r="E168" s="205" t="s">
        <v>288</v>
      </c>
      <c r="F168" s="205" t="s">
        <v>289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SUM(P169:P170)</f>
        <v>0</v>
      </c>
      <c r="Q168" s="199"/>
      <c r="R168" s="200">
        <f>SUM(R169:R170)</f>
        <v>0</v>
      </c>
      <c r="S168" s="199"/>
      <c r="T168" s="201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77</v>
      </c>
      <c r="AT168" s="203" t="s">
        <v>71</v>
      </c>
      <c r="AU168" s="203" t="s">
        <v>77</v>
      </c>
      <c r="AY168" s="202" t="s">
        <v>133</v>
      </c>
      <c r="BK168" s="204">
        <f>SUM(BK169:BK170)</f>
        <v>0</v>
      </c>
    </row>
    <row r="169" spans="1:65" s="2" customFormat="1" ht="33" customHeight="1">
      <c r="A169" s="41"/>
      <c r="B169" s="42"/>
      <c r="C169" s="207" t="s">
        <v>250</v>
      </c>
      <c r="D169" s="207" t="s">
        <v>135</v>
      </c>
      <c r="E169" s="208" t="s">
        <v>291</v>
      </c>
      <c r="F169" s="209" t="s">
        <v>292</v>
      </c>
      <c r="G169" s="210" t="s">
        <v>265</v>
      </c>
      <c r="H169" s="211">
        <v>0.407</v>
      </c>
      <c r="I169" s="212"/>
      <c r="J169" s="213">
        <f>ROUND(I169*H169,2)</f>
        <v>0</v>
      </c>
      <c r="K169" s="209" t="s">
        <v>139</v>
      </c>
      <c r="L169" s="47"/>
      <c r="M169" s="214" t="s">
        <v>19</v>
      </c>
      <c r="N169" s="215" t="s">
        <v>43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87</v>
      </c>
      <c r="AT169" s="218" t="s">
        <v>135</v>
      </c>
      <c r="AU169" s="218" t="s">
        <v>81</v>
      </c>
      <c r="AY169" s="20" t="s">
        <v>133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77</v>
      </c>
      <c r="BK169" s="219">
        <f>ROUND(I169*H169,2)</f>
        <v>0</v>
      </c>
      <c r="BL169" s="20" t="s">
        <v>87</v>
      </c>
      <c r="BM169" s="218" t="s">
        <v>744</v>
      </c>
    </row>
    <row r="170" spans="1:47" s="2" customFormat="1" ht="12">
      <c r="A170" s="41"/>
      <c r="B170" s="42"/>
      <c r="C170" s="43"/>
      <c r="D170" s="220" t="s">
        <v>141</v>
      </c>
      <c r="E170" s="43"/>
      <c r="F170" s="221" t="s">
        <v>294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141</v>
      </c>
      <c r="AU170" s="20" t="s">
        <v>81</v>
      </c>
    </row>
    <row r="171" spans="1:63" s="12" customFormat="1" ht="25.9" customHeight="1">
      <c r="A171" s="12"/>
      <c r="B171" s="191"/>
      <c r="C171" s="192"/>
      <c r="D171" s="193" t="s">
        <v>71</v>
      </c>
      <c r="E171" s="194" t="s">
        <v>295</v>
      </c>
      <c r="F171" s="194" t="s">
        <v>296</v>
      </c>
      <c r="G171" s="192"/>
      <c r="H171" s="192"/>
      <c r="I171" s="195"/>
      <c r="J171" s="196">
        <f>BK171</f>
        <v>0</v>
      </c>
      <c r="K171" s="192"/>
      <c r="L171" s="197"/>
      <c r="M171" s="198"/>
      <c r="N171" s="199"/>
      <c r="O171" s="199"/>
      <c r="P171" s="200">
        <f>P172+P176+P210+P213+P216+P231+P258+P289+P305</f>
        <v>0</v>
      </c>
      <c r="Q171" s="199"/>
      <c r="R171" s="200">
        <f>R172+R176+R210+R213+R216+R231+R258+R289+R305</f>
        <v>0.43657462</v>
      </c>
      <c r="S171" s="199"/>
      <c r="T171" s="201">
        <f>T172+T176+T210+T213+T216+T231+T258+T289+T305</f>
        <v>0.6295832199999999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2" t="s">
        <v>81</v>
      </c>
      <c r="AT171" s="203" t="s">
        <v>71</v>
      </c>
      <c r="AU171" s="203" t="s">
        <v>72</v>
      </c>
      <c r="AY171" s="202" t="s">
        <v>133</v>
      </c>
      <c r="BK171" s="204">
        <f>BK172+BK176+BK210+BK213+BK216+BK231+BK258+BK289+BK305</f>
        <v>0</v>
      </c>
    </row>
    <row r="172" spans="1:63" s="12" customFormat="1" ht="22.8" customHeight="1">
      <c r="A172" s="12"/>
      <c r="B172" s="191"/>
      <c r="C172" s="192"/>
      <c r="D172" s="193" t="s">
        <v>71</v>
      </c>
      <c r="E172" s="205" t="s">
        <v>297</v>
      </c>
      <c r="F172" s="205" t="s">
        <v>298</v>
      </c>
      <c r="G172" s="192"/>
      <c r="H172" s="192"/>
      <c r="I172" s="195"/>
      <c r="J172" s="206">
        <f>BK172</f>
        <v>0</v>
      </c>
      <c r="K172" s="192"/>
      <c r="L172" s="197"/>
      <c r="M172" s="198"/>
      <c r="N172" s="199"/>
      <c r="O172" s="199"/>
      <c r="P172" s="200">
        <f>SUM(P173:P175)</f>
        <v>0</v>
      </c>
      <c r="Q172" s="199"/>
      <c r="R172" s="200">
        <f>SUM(R173:R175)</f>
        <v>0</v>
      </c>
      <c r="S172" s="199"/>
      <c r="T172" s="201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2" t="s">
        <v>81</v>
      </c>
      <c r="AT172" s="203" t="s">
        <v>71</v>
      </c>
      <c r="AU172" s="203" t="s">
        <v>77</v>
      </c>
      <c r="AY172" s="202" t="s">
        <v>133</v>
      </c>
      <c r="BK172" s="204">
        <f>SUM(BK173:BK175)</f>
        <v>0</v>
      </c>
    </row>
    <row r="173" spans="1:65" s="2" customFormat="1" ht="16.5" customHeight="1">
      <c r="A173" s="41"/>
      <c r="B173" s="42"/>
      <c r="C173" s="207" t="s">
        <v>255</v>
      </c>
      <c r="D173" s="207" t="s">
        <v>135</v>
      </c>
      <c r="E173" s="208" t="s">
        <v>300</v>
      </c>
      <c r="F173" s="209" t="s">
        <v>301</v>
      </c>
      <c r="G173" s="210" t="s">
        <v>302</v>
      </c>
      <c r="H173" s="211">
        <v>1</v>
      </c>
      <c r="I173" s="212"/>
      <c r="J173" s="213">
        <f>ROUND(I173*H173,2)</f>
        <v>0</v>
      </c>
      <c r="K173" s="209" t="s">
        <v>19</v>
      </c>
      <c r="L173" s="47"/>
      <c r="M173" s="214" t="s">
        <v>19</v>
      </c>
      <c r="N173" s="215" t="s">
        <v>43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239</v>
      </c>
      <c r="AT173" s="218" t="s">
        <v>135</v>
      </c>
      <c r="AU173" s="218" t="s">
        <v>81</v>
      </c>
      <c r="AY173" s="20" t="s">
        <v>133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77</v>
      </c>
      <c r="BK173" s="219">
        <f>ROUND(I173*H173,2)</f>
        <v>0</v>
      </c>
      <c r="BL173" s="20" t="s">
        <v>239</v>
      </c>
      <c r="BM173" s="218" t="s">
        <v>745</v>
      </c>
    </row>
    <row r="174" spans="1:65" s="2" customFormat="1" ht="24.15" customHeight="1">
      <c r="A174" s="41"/>
      <c r="B174" s="42"/>
      <c r="C174" s="207" t="s">
        <v>262</v>
      </c>
      <c r="D174" s="207" t="s">
        <v>135</v>
      </c>
      <c r="E174" s="208" t="s">
        <v>305</v>
      </c>
      <c r="F174" s="209" t="s">
        <v>306</v>
      </c>
      <c r="G174" s="210" t="s">
        <v>302</v>
      </c>
      <c r="H174" s="211">
        <v>1</v>
      </c>
      <c r="I174" s="212"/>
      <c r="J174" s="213">
        <f>ROUND(I174*H174,2)</f>
        <v>0</v>
      </c>
      <c r="K174" s="209" t="s">
        <v>19</v>
      </c>
      <c r="L174" s="47"/>
      <c r="M174" s="214" t="s">
        <v>19</v>
      </c>
      <c r="N174" s="215" t="s">
        <v>43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239</v>
      </c>
      <c r="AT174" s="218" t="s">
        <v>135</v>
      </c>
      <c r="AU174" s="218" t="s">
        <v>81</v>
      </c>
      <c r="AY174" s="20" t="s">
        <v>133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77</v>
      </c>
      <c r="BK174" s="219">
        <f>ROUND(I174*H174,2)</f>
        <v>0</v>
      </c>
      <c r="BL174" s="20" t="s">
        <v>239</v>
      </c>
      <c r="BM174" s="218" t="s">
        <v>746</v>
      </c>
    </row>
    <row r="175" spans="1:65" s="2" customFormat="1" ht="21.75" customHeight="1">
      <c r="A175" s="41"/>
      <c r="B175" s="42"/>
      <c r="C175" s="207" t="s">
        <v>7</v>
      </c>
      <c r="D175" s="207" t="s">
        <v>135</v>
      </c>
      <c r="E175" s="208" t="s">
        <v>747</v>
      </c>
      <c r="F175" s="209" t="s">
        <v>748</v>
      </c>
      <c r="G175" s="210" t="s">
        <v>302</v>
      </c>
      <c r="H175" s="211">
        <v>1</v>
      </c>
      <c r="I175" s="212"/>
      <c r="J175" s="213">
        <f>ROUND(I175*H175,2)</f>
        <v>0</v>
      </c>
      <c r="K175" s="209" t="s">
        <v>19</v>
      </c>
      <c r="L175" s="47"/>
      <c r="M175" s="214" t="s">
        <v>19</v>
      </c>
      <c r="N175" s="215" t="s">
        <v>43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239</v>
      </c>
      <c r="AT175" s="218" t="s">
        <v>135</v>
      </c>
      <c r="AU175" s="218" t="s">
        <v>81</v>
      </c>
      <c r="AY175" s="20" t="s">
        <v>133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77</v>
      </c>
      <c r="BK175" s="219">
        <f>ROUND(I175*H175,2)</f>
        <v>0</v>
      </c>
      <c r="BL175" s="20" t="s">
        <v>239</v>
      </c>
      <c r="BM175" s="218" t="s">
        <v>749</v>
      </c>
    </row>
    <row r="176" spans="1:63" s="12" customFormat="1" ht="22.8" customHeight="1">
      <c r="A176" s="12"/>
      <c r="B176" s="191"/>
      <c r="C176" s="192"/>
      <c r="D176" s="193" t="s">
        <v>71</v>
      </c>
      <c r="E176" s="205" t="s">
        <v>308</v>
      </c>
      <c r="F176" s="205" t="s">
        <v>309</v>
      </c>
      <c r="G176" s="192"/>
      <c r="H176" s="192"/>
      <c r="I176" s="195"/>
      <c r="J176" s="206">
        <f>BK176</f>
        <v>0</v>
      </c>
      <c r="K176" s="192"/>
      <c r="L176" s="197"/>
      <c r="M176" s="198"/>
      <c r="N176" s="199"/>
      <c r="O176" s="199"/>
      <c r="P176" s="200">
        <f>SUM(P177:P209)</f>
        <v>0</v>
      </c>
      <c r="Q176" s="199"/>
      <c r="R176" s="200">
        <f>SUM(R177:R209)</f>
        <v>0.04512</v>
      </c>
      <c r="S176" s="199"/>
      <c r="T176" s="201">
        <f>SUM(T177:T209)</f>
        <v>0.0412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2" t="s">
        <v>81</v>
      </c>
      <c r="AT176" s="203" t="s">
        <v>71</v>
      </c>
      <c r="AU176" s="203" t="s">
        <v>77</v>
      </c>
      <c r="AY176" s="202" t="s">
        <v>133</v>
      </c>
      <c r="BK176" s="204">
        <f>SUM(BK177:BK209)</f>
        <v>0</v>
      </c>
    </row>
    <row r="177" spans="1:65" s="2" customFormat="1" ht="16.5" customHeight="1">
      <c r="A177" s="41"/>
      <c r="B177" s="42"/>
      <c r="C177" s="207" t="s">
        <v>272</v>
      </c>
      <c r="D177" s="207" t="s">
        <v>135</v>
      </c>
      <c r="E177" s="208" t="s">
        <v>311</v>
      </c>
      <c r="F177" s="209" t="s">
        <v>312</v>
      </c>
      <c r="G177" s="210" t="s">
        <v>302</v>
      </c>
      <c r="H177" s="211">
        <v>1</v>
      </c>
      <c r="I177" s="212"/>
      <c r="J177" s="213">
        <f>ROUND(I177*H177,2)</f>
        <v>0</v>
      </c>
      <c r="K177" s="209" t="s">
        <v>139</v>
      </c>
      <c r="L177" s="47"/>
      <c r="M177" s="214" t="s">
        <v>19</v>
      </c>
      <c r="N177" s="215" t="s">
        <v>43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0.01933</v>
      </c>
      <c r="T177" s="217">
        <f>S177*H177</f>
        <v>0.01933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239</v>
      </c>
      <c r="AT177" s="218" t="s">
        <v>135</v>
      </c>
      <c r="AU177" s="218" t="s">
        <v>81</v>
      </c>
      <c r="AY177" s="20" t="s">
        <v>133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77</v>
      </c>
      <c r="BK177" s="219">
        <f>ROUND(I177*H177,2)</f>
        <v>0</v>
      </c>
      <c r="BL177" s="20" t="s">
        <v>239</v>
      </c>
      <c r="BM177" s="218" t="s">
        <v>750</v>
      </c>
    </row>
    <row r="178" spans="1:47" s="2" customFormat="1" ht="12">
      <c r="A178" s="41"/>
      <c r="B178" s="42"/>
      <c r="C178" s="43"/>
      <c r="D178" s="220" t="s">
        <v>141</v>
      </c>
      <c r="E178" s="43"/>
      <c r="F178" s="221" t="s">
        <v>314</v>
      </c>
      <c r="G178" s="43"/>
      <c r="H178" s="43"/>
      <c r="I178" s="222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141</v>
      </c>
      <c r="AU178" s="20" t="s">
        <v>81</v>
      </c>
    </row>
    <row r="179" spans="1:65" s="2" customFormat="1" ht="16.5" customHeight="1">
      <c r="A179" s="41"/>
      <c r="B179" s="42"/>
      <c r="C179" s="207" t="s">
        <v>277</v>
      </c>
      <c r="D179" s="207" t="s">
        <v>135</v>
      </c>
      <c r="E179" s="208" t="s">
        <v>316</v>
      </c>
      <c r="F179" s="209" t="s">
        <v>317</v>
      </c>
      <c r="G179" s="210" t="s">
        <v>302</v>
      </c>
      <c r="H179" s="211">
        <v>1</v>
      </c>
      <c r="I179" s="212"/>
      <c r="J179" s="213">
        <f>ROUND(I179*H179,2)</f>
        <v>0</v>
      </c>
      <c r="K179" s="209" t="s">
        <v>139</v>
      </c>
      <c r="L179" s="47"/>
      <c r="M179" s="214" t="s">
        <v>19</v>
      </c>
      <c r="N179" s="215" t="s">
        <v>43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0.01946</v>
      </c>
      <c r="T179" s="217">
        <f>S179*H179</f>
        <v>0.01946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239</v>
      </c>
      <c r="AT179" s="218" t="s">
        <v>135</v>
      </c>
      <c r="AU179" s="218" t="s">
        <v>81</v>
      </c>
      <c r="AY179" s="20" t="s">
        <v>133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77</v>
      </c>
      <c r="BK179" s="219">
        <f>ROUND(I179*H179,2)</f>
        <v>0</v>
      </c>
      <c r="BL179" s="20" t="s">
        <v>239</v>
      </c>
      <c r="BM179" s="218" t="s">
        <v>751</v>
      </c>
    </row>
    <row r="180" spans="1:47" s="2" customFormat="1" ht="12">
      <c r="A180" s="41"/>
      <c r="B180" s="42"/>
      <c r="C180" s="43"/>
      <c r="D180" s="220" t="s">
        <v>141</v>
      </c>
      <c r="E180" s="43"/>
      <c r="F180" s="221" t="s">
        <v>319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141</v>
      </c>
      <c r="AU180" s="20" t="s">
        <v>81</v>
      </c>
    </row>
    <row r="181" spans="1:65" s="2" customFormat="1" ht="16.5" customHeight="1">
      <c r="A181" s="41"/>
      <c r="B181" s="42"/>
      <c r="C181" s="207" t="s">
        <v>283</v>
      </c>
      <c r="D181" s="207" t="s">
        <v>135</v>
      </c>
      <c r="E181" s="208" t="s">
        <v>321</v>
      </c>
      <c r="F181" s="209" t="s">
        <v>322</v>
      </c>
      <c r="G181" s="210" t="s">
        <v>302</v>
      </c>
      <c r="H181" s="211">
        <v>1</v>
      </c>
      <c r="I181" s="212"/>
      <c r="J181" s="213">
        <f>ROUND(I181*H181,2)</f>
        <v>0</v>
      </c>
      <c r="K181" s="209" t="s">
        <v>139</v>
      </c>
      <c r="L181" s="47"/>
      <c r="M181" s="214" t="s">
        <v>19</v>
      </c>
      <c r="N181" s="215" t="s">
        <v>43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0.00156</v>
      </c>
      <c r="T181" s="217">
        <f>S181*H181</f>
        <v>0.00156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239</v>
      </c>
      <c r="AT181" s="218" t="s">
        <v>135</v>
      </c>
      <c r="AU181" s="218" t="s">
        <v>81</v>
      </c>
      <c r="AY181" s="20" t="s">
        <v>133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77</v>
      </c>
      <c r="BK181" s="219">
        <f>ROUND(I181*H181,2)</f>
        <v>0</v>
      </c>
      <c r="BL181" s="20" t="s">
        <v>239</v>
      </c>
      <c r="BM181" s="218" t="s">
        <v>752</v>
      </c>
    </row>
    <row r="182" spans="1:47" s="2" customFormat="1" ht="12">
      <c r="A182" s="41"/>
      <c r="B182" s="42"/>
      <c r="C182" s="43"/>
      <c r="D182" s="220" t="s">
        <v>141</v>
      </c>
      <c r="E182" s="43"/>
      <c r="F182" s="221" t="s">
        <v>324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141</v>
      </c>
      <c r="AU182" s="20" t="s">
        <v>81</v>
      </c>
    </row>
    <row r="183" spans="1:65" s="2" customFormat="1" ht="16.5" customHeight="1">
      <c r="A183" s="41"/>
      <c r="B183" s="42"/>
      <c r="C183" s="207" t="s">
        <v>290</v>
      </c>
      <c r="D183" s="207" t="s">
        <v>135</v>
      </c>
      <c r="E183" s="208" t="s">
        <v>326</v>
      </c>
      <c r="F183" s="209" t="s">
        <v>327</v>
      </c>
      <c r="G183" s="210" t="s">
        <v>203</v>
      </c>
      <c r="H183" s="211">
        <v>1</v>
      </c>
      <c r="I183" s="212"/>
      <c r="J183" s="213">
        <f>ROUND(I183*H183,2)</f>
        <v>0</v>
      </c>
      <c r="K183" s="209" t="s">
        <v>139</v>
      </c>
      <c r="L183" s="47"/>
      <c r="M183" s="214" t="s">
        <v>19</v>
      </c>
      <c r="N183" s="215" t="s">
        <v>43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0.00085</v>
      </c>
      <c r="T183" s="217">
        <f>S183*H183</f>
        <v>0.00085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239</v>
      </c>
      <c r="AT183" s="218" t="s">
        <v>135</v>
      </c>
      <c r="AU183" s="218" t="s">
        <v>81</v>
      </c>
      <c r="AY183" s="20" t="s">
        <v>133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77</v>
      </c>
      <c r="BK183" s="219">
        <f>ROUND(I183*H183,2)</f>
        <v>0</v>
      </c>
      <c r="BL183" s="20" t="s">
        <v>239</v>
      </c>
      <c r="BM183" s="218" t="s">
        <v>753</v>
      </c>
    </row>
    <row r="184" spans="1:47" s="2" customFormat="1" ht="12">
      <c r="A184" s="41"/>
      <c r="B184" s="42"/>
      <c r="C184" s="43"/>
      <c r="D184" s="220" t="s">
        <v>141</v>
      </c>
      <c r="E184" s="43"/>
      <c r="F184" s="221" t="s">
        <v>329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141</v>
      </c>
      <c r="AU184" s="20" t="s">
        <v>81</v>
      </c>
    </row>
    <row r="185" spans="1:65" s="2" customFormat="1" ht="16.5" customHeight="1">
      <c r="A185" s="41"/>
      <c r="B185" s="42"/>
      <c r="C185" s="207" t="s">
        <v>299</v>
      </c>
      <c r="D185" s="207" t="s">
        <v>135</v>
      </c>
      <c r="E185" s="208" t="s">
        <v>331</v>
      </c>
      <c r="F185" s="209" t="s">
        <v>332</v>
      </c>
      <c r="G185" s="210" t="s">
        <v>302</v>
      </c>
      <c r="H185" s="211">
        <v>1</v>
      </c>
      <c r="I185" s="212"/>
      <c r="J185" s="213">
        <f>ROUND(I185*H185,2)</f>
        <v>0</v>
      </c>
      <c r="K185" s="209" t="s">
        <v>19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239</v>
      </c>
      <c r="AT185" s="218" t="s">
        <v>135</v>
      </c>
      <c r="AU185" s="218" t="s">
        <v>81</v>
      </c>
      <c r="AY185" s="20" t="s">
        <v>133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77</v>
      </c>
      <c r="BK185" s="219">
        <f>ROUND(I185*H185,2)</f>
        <v>0</v>
      </c>
      <c r="BL185" s="20" t="s">
        <v>239</v>
      </c>
      <c r="BM185" s="218" t="s">
        <v>754</v>
      </c>
    </row>
    <row r="186" spans="1:65" s="2" customFormat="1" ht="16.5" customHeight="1">
      <c r="A186" s="41"/>
      <c r="B186" s="42"/>
      <c r="C186" s="207" t="s">
        <v>304</v>
      </c>
      <c r="D186" s="207" t="s">
        <v>135</v>
      </c>
      <c r="E186" s="208" t="s">
        <v>755</v>
      </c>
      <c r="F186" s="209" t="s">
        <v>756</v>
      </c>
      <c r="G186" s="210" t="s">
        <v>203</v>
      </c>
      <c r="H186" s="211">
        <v>1</v>
      </c>
      <c r="I186" s="212"/>
      <c r="J186" s="213">
        <f>ROUND(I186*H186,2)</f>
        <v>0</v>
      </c>
      <c r="K186" s="209" t="s">
        <v>19</v>
      </c>
      <c r="L186" s="47"/>
      <c r="M186" s="214" t="s">
        <v>19</v>
      </c>
      <c r="N186" s="215" t="s">
        <v>43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239</v>
      </c>
      <c r="AT186" s="218" t="s">
        <v>135</v>
      </c>
      <c r="AU186" s="218" t="s">
        <v>81</v>
      </c>
      <c r="AY186" s="20" t="s">
        <v>133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77</v>
      </c>
      <c r="BK186" s="219">
        <f>ROUND(I186*H186,2)</f>
        <v>0</v>
      </c>
      <c r="BL186" s="20" t="s">
        <v>239</v>
      </c>
      <c r="BM186" s="218" t="s">
        <v>757</v>
      </c>
    </row>
    <row r="187" spans="1:65" s="2" customFormat="1" ht="16.5" customHeight="1">
      <c r="A187" s="41"/>
      <c r="B187" s="42"/>
      <c r="C187" s="207" t="s">
        <v>310</v>
      </c>
      <c r="D187" s="207" t="s">
        <v>135</v>
      </c>
      <c r="E187" s="208" t="s">
        <v>335</v>
      </c>
      <c r="F187" s="209" t="s">
        <v>336</v>
      </c>
      <c r="G187" s="210" t="s">
        <v>302</v>
      </c>
      <c r="H187" s="211">
        <v>1</v>
      </c>
      <c r="I187" s="212"/>
      <c r="J187" s="213">
        <f>ROUND(I187*H187,2)</f>
        <v>0</v>
      </c>
      <c r="K187" s="209" t="s">
        <v>19</v>
      </c>
      <c r="L187" s="47"/>
      <c r="M187" s="214" t="s">
        <v>19</v>
      </c>
      <c r="N187" s="215" t="s">
        <v>43</v>
      </c>
      <c r="O187" s="87"/>
      <c r="P187" s="216">
        <f>O187*H187</f>
        <v>0</v>
      </c>
      <c r="Q187" s="216">
        <v>0.02822</v>
      </c>
      <c r="R187" s="216">
        <f>Q187*H187</f>
        <v>0.02822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239</v>
      </c>
      <c r="AT187" s="218" t="s">
        <v>135</v>
      </c>
      <c r="AU187" s="218" t="s">
        <v>81</v>
      </c>
      <c r="AY187" s="20" t="s">
        <v>133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77</v>
      </c>
      <c r="BK187" s="219">
        <f>ROUND(I187*H187,2)</f>
        <v>0</v>
      </c>
      <c r="BL187" s="20" t="s">
        <v>239</v>
      </c>
      <c r="BM187" s="218" t="s">
        <v>758</v>
      </c>
    </row>
    <row r="188" spans="1:65" s="2" customFormat="1" ht="24.15" customHeight="1">
      <c r="A188" s="41"/>
      <c r="B188" s="42"/>
      <c r="C188" s="207" t="s">
        <v>315</v>
      </c>
      <c r="D188" s="207" t="s">
        <v>135</v>
      </c>
      <c r="E188" s="208" t="s">
        <v>339</v>
      </c>
      <c r="F188" s="209" t="s">
        <v>340</v>
      </c>
      <c r="G188" s="210" t="s">
        <v>302</v>
      </c>
      <c r="H188" s="211">
        <v>1</v>
      </c>
      <c r="I188" s="212"/>
      <c r="J188" s="213">
        <f>ROUND(I188*H188,2)</f>
        <v>0</v>
      </c>
      <c r="K188" s="209" t="s">
        <v>139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0.01197</v>
      </c>
      <c r="R188" s="216">
        <f>Q188*H188</f>
        <v>0.01197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239</v>
      </c>
      <c r="AT188" s="218" t="s">
        <v>135</v>
      </c>
      <c r="AU188" s="218" t="s">
        <v>81</v>
      </c>
      <c r="AY188" s="20" t="s">
        <v>133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77</v>
      </c>
      <c r="BK188" s="219">
        <f>ROUND(I188*H188,2)</f>
        <v>0</v>
      </c>
      <c r="BL188" s="20" t="s">
        <v>239</v>
      </c>
      <c r="BM188" s="218" t="s">
        <v>759</v>
      </c>
    </row>
    <row r="189" spans="1:47" s="2" customFormat="1" ht="12">
      <c r="A189" s="41"/>
      <c r="B189" s="42"/>
      <c r="C189" s="43"/>
      <c r="D189" s="220" t="s">
        <v>141</v>
      </c>
      <c r="E189" s="43"/>
      <c r="F189" s="221" t="s">
        <v>342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141</v>
      </c>
      <c r="AU189" s="20" t="s">
        <v>81</v>
      </c>
    </row>
    <row r="190" spans="1:65" s="2" customFormat="1" ht="16.5" customHeight="1">
      <c r="A190" s="41"/>
      <c r="B190" s="42"/>
      <c r="C190" s="207" t="s">
        <v>320</v>
      </c>
      <c r="D190" s="207" t="s">
        <v>135</v>
      </c>
      <c r="E190" s="208" t="s">
        <v>344</v>
      </c>
      <c r="F190" s="209" t="s">
        <v>345</v>
      </c>
      <c r="G190" s="210" t="s">
        <v>302</v>
      </c>
      <c r="H190" s="211">
        <v>1</v>
      </c>
      <c r="I190" s="212"/>
      <c r="J190" s="213">
        <f>ROUND(I190*H190,2)</f>
        <v>0</v>
      </c>
      <c r="K190" s="209" t="s">
        <v>139</v>
      </c>
      <c r="L190" s="47"/>
      <c r="M190" s="214" t="s">
        <v>19</v>
      </c>
      <c r="N190" s="215" t="s">
        <v>43</v>
      </c>
      <c r="O190" s="87"/>
      <c r="P190" s="216">
        <f>O190*H190</f>
        <v>0</v>
      </c>
      <c r="Q190" s="216">
        <v>0.0018</v>
      </c>
      <c r="R190" s="216">
        <f>Q190*H190</f>
        <v>0.0018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239</v>
      </c>
      <c r="AT190" s="218" t="s">
        <v>135</v>
      </c>
      <c r="AU190" s="218" t="s">
        <v>81</v>
      </c>
      <c r="AY190" s="20" t="s">
        <v>133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77</v>
      </c>
      <c r="BK190" s="219">
        <f>ROUND(I190*H190,2)</f>
        <v>0</v>
      </c>
      <c r="BL190" s="20" t="s">
        <v>239</v>
      </c>
      <c r="BM190" s="218" t="s">
        <v>760</v>
      </c>
    </row>
    <row r="191" spans="1:47" s="2" customFormat="1" ht="12">
      <c r="A191" s="41"/>
      <c r="B191" s="42"/>
      <c r="C191" s="43"/>
      <c r="D191" s="220" t="s">
        <v>141</v>
      </c>
      <c r="E191" s="43"/>
      <c r="F191" s="221" t="s">
        <v>347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141</v>
      </c>
      <c r="AU191" s="20" t="s">
        <v>81</v>
      </c>
    </row>
    <row r="192" spans="1:65" s="2" customFormat="1" ht="16.5" customHeight="1">
      <c r="A192" s="41"/>
      <c r="B192" s="42"/>
      <c r="C192" s="207" t="s">
        <v>325</v>
      </c>
      <c r="D192" s="207" t="s">
        <v>135</v>
      </c>
      <c r="E192" s="208" t="s">
        <v>349</v>
      </c>
      <c r="F192" s="209" t="s">
        <v>350</v>
      </c>
      <c r="G192" s="210" t="s">
        <v>203</v>
      </c>
      <c r="H192" s="211">
        <v>1</v>
      </c>
      <c r="I192" s="212"/>
      <c r="J192" s="213">
        <f>ROUND(I192*H192,2)</f>
        <v>0</v>
      </c>
      <c r="K192" s="209" t="s">
        <v>139</v>
      </c>
      <c r="L192" s="47"/>
      <c r="M192" s="214" t="s">
        <v>19</v>
      </c>
      <c r="N192" s="215" t="s">
        <v>43</v>
      </c>
      <c r="O192" s="87"/>
      <c r="P192" s="216">
        <f>O192*H192</f>
        <v>0</v>
      </c>
      <c r="Q192" s="216">
        <v>0.00024</v>
      </c>
      <c r="R192" s="216">
        <f>Q192*H192</f>
        <v>0.00024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239</v>
      </c>
      <c r="AT192" s="218" t="s">
        <v>135</v>
      </c>
      <c r="AU192" s="218" t="s">
        <v>81</v>
      </c>
      <c r="AY192" s="20" t="s">
        <v>133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77</v>
      </c>
      <c r="BK192" s="219">
        <f>ROUND(I192*H192,2)</f>
        <v>0</v>
      </c>
      <c r="BL192" s="20" t="s">
        <v>239</v>
      </c>
      <c r="BM192" s="218" t="s">
        <v>761</v>
      </c>
    </row>
    <row r="193" spans="1:47" s="2" customFormat="1" ht="12">
      <c r="A193" s="41"/>
      <c r="B193" s="42"/>
      <c r="C193" s="43"/>
      <c r="D193" s="220" t="s">
        <v>141</v>
      </c>
      <c r="E193" s="43"/>
      <c r="F193" s="221" t="s">
        <v>352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141</v>
      </c>
      <c r="AU193" s="20" t="s">
        <v>81</v>
      </c>
    </row>
    <row r="194" spans="1:65" s="2" customFormat="1" ht="16.5" customHeight="1">
      <c r="A194" s="41"/>
      <c r="B194" s="42"/>
      <c r="C194" s="207" t="s">
        <v>330</v>
      </c>
      <c r="D194" s="207" t="s">
        <v>135</v>
      </c>
      <c r="E194" s="208" t="s">
        <v>354</v>
      </c>
      <c r="F194" s="209" t="s">
        <v>355</v>
      </c>
      <c r="G194" s="210" t="s">
        <v>203</v>
      </c>
      <c r="H194" s="211">
        <v>1</v>
      </c>
      <c r="I194" s="212"/>
      <c r="J194" s="213">
        <f>ROUND(I194*H194,2)</f>
        <v>0</v>
      </c>
      <c r="K194" s="209" t="s">
        <v>139</v>
      </c>
      <c r="L194" s="47"/>
      <c r="M194" s="214" t="s">
        <v>19</v>
      </c>
      <c r="N194" s="215" t="s">
        <v>43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239</v>
      </c>
      <c r="AT194" s="218" t="s">
        <v>135</v>
      </c>
      <c r="AU194" s="218" t="s">
        <v>81</v>
      </c>
      <c r="AY194" s="20" t="s">
        <v>133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77</v>
      </c>
      <c r="BK194" s="219">
        <f>ROUND(I194*H194,2)</f>
        <v>0</v>
      </c>
      <c r="BL194" s="20" t="s">
        <v>239</v>
      </c>
      <c r="BM194" s="218" t="s">
        <v>762</v>
      </c>
    </row>
    <row r="195" spans="1:47" s="2" customFormat="1" ht="12">
      <c r="A195" s="41"/>
      <c r="B195" s="42"/>
      <c r="C195" s="43"/>
      <c r="D195" s="220" t="s">
        <v>141</v>
      </c>
      <c r="E195" s="43"/>
      <c r="F195" s="221" t="s">
        <v>357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141</v>
      </c>
      <c r="AU195" s="20" t="s">
        <v>81</v>
      </c>
    </row>
    <row r="196" spans="1:65" s="2" customFormat="1" ht="16.5" customHeight="1">
      <c r="A196" s="41"/>
      <c r="B196" s="42"/>
      <c r="C196" s="258" t="s">
        <v>334</v>
      </c>
      <c r="D196" s="258" t="s">
        <v>208</v>
      </c>
      <c r="E196" s="259" t="s">
        <v>359</v>
      </c>
      <c r="F196" s="260" t="s">
        <v>360</v>
      </c>
      <c r="G196" s="261" t="s">
        <v>203</v>
      </c>
      <c r="H196" s="262">
        <v>1</v>
      </c>
      <c r="I196" s="263"/>
      <c r="J196" s="264">
        <f>ROUND(I196*H196,2)</f>
        <v>0</v>
      </c>
      <c r="K196" s="260" t="s">
        <v>139</v>
      </c>
      <c r="L196" s="265"/>
      <c r="M196" s="266" t="s">
        <v>19</v>
      </c>
      <c r="N196" s="267" t="s">
        <v>43</v>
      </c>
      <c r="O196" s="87"/>
      <c r="P196" s="216">
        <f>O196*H196</f>
        <v>0</v>
      </c>
      <c r="Q196" s="216">
        <v>0.0005</v>
      </c>
      <c r="R196" s="216">
        <f>Q196*H196</f>
        <v>0.0005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330</v>
      </c>
      <c r="AT196" s="218" t="s">
        <v>208</v>
      </c>
      <c r="AU196" s="218" t="s">
        <v>81</v>
      </c>
      <c r="AY196" s="20" t="s">
        <v>133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77</v>
      </c>
      <c r="BK196" s="219">
        <f>ROUND(I196*H196,2)</f>
        <v>0</v>
      </c>
      <c r="BL196" s="20" t="s">
        <v>239</v>
      </c>
      <c r="BM196" s="218" t="s">
        <v>763</v>
      </c>
    </row>
    <row r="197" spans="1:65" s="2" customFormat="1" ht="16.5" customHeight="1">
      <c r="A197" s="41"/>
      <c r="B197" s="42"/>
      <c r="C197" s="207" t="s">
        <v>338</v>
      </c>
      <c r="D197" s="207" t="s">
        <v>135</v>
      </c>
      <c r="E197" s="208" t="s">
        <v>363</v>
      </c>
      <c r="F197" s="209" t="s">
        <v>364</v>
      </c>
      <c r="G197" s="210" t="s">
        <v>203</v>
      </c>
      <c r="H197" s="211">
        <v>1</v>
      </c>
      <c r="I197" s="212"/>
      <c r="J197" s="213">
        <f>ROUND(I197*H197,2)</f>
        <v>0</v>
      </c>
      <c r="K197" s="209" t="s">
        <v>139</v>
      </c>
      <c r="L197" s="47"/>
      <c r="M197" s="214" t="s">
        <v>19</v>
      </c>
      <c r="N197" s="215" t="s">
        <v>43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239</v>
      </c>
      <c r="AT197" s="218" t="s">
        <v>135</v>
      </c>
      <c r="AU197" s="218" t="s">
        <v>81</v>
      </c>
      <c r="AY197" s="20" t="s">
        <v>133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77</v>
      </c>
      <c r="BK197" s="219">
        <f>ROUND(I197*H197,2)</f>
        <v>0</v>
      </c>
      <c r="BL197" s="20" t="s">
        <v>239</v>
      </c>
      <c r="BM197" s="218" t="s">
        <v>764</v>
      </c>
    </row>
    <row r="198" spans="1:47" s="2" customFormat="1" ht="12">
      <c r="A198" s="41"/>
      <c r="B198" s="42"/>
      <c r="C198" s="43"/>
      <c r="D198" s="220" t="s">
        <v>141</v>
      </c>
      <c r="E198" s="43"/>
      <c r="F198" s="221" t="s">
        <v>366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141</v>
      </c>
      <c r="AU198" s="20" t="s">
        <v>81</v>
      </c>
    </row>
    <row r="199" spans="1:65" s="2" customFormat="1" ht="16.5" customHeight="1">
      <c r="A199" s="41"/>
      <c r="B199" s="42"/>
      <c r="C199" s="258" t="s">
        <v>343</v>
      </c>
      <c r="D199" s="258" t="s">
        <v>208</v>
      </c>
      <c r="E199" s="259" t="s">
        <v>368</v>
      </c>
      <c r="F199" s="260" t="s">
        <v>369</v>
      </c>
      <c r="G199" s="261" t="s">
        <v>203</v>
      </c>
      <c r="H199" s="262">
        <v>1</v>
      </c>
      <c r="I199" s="263"/>
      <c r="J199" s="264">
        <f>ROUND(I199*H199,2)</f>
        <v>0</v>
      </c>
      <c r="K199" s="260" t="s">
        <v>139</v>
      </c>
      <c r="L199" s="265"/>
      <c r="M199" s="266" t="s">
        <v>19</v>
      </c>
      <c r="N199" s="267" t="s">
        <v>43</v>
      </c>
      <c r="O199" s="87"/>
      <c r="P199" s="216">
        <f>O199*H199</f>
        <v>0</v>
      </c>
      <c r="Q199" s="216">
        <v>0.0005</v>
      </c>
      <c r="R199" s="216">
        <f>Q199*H199</f>
        <v>0.0005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330</v>
      </c>
      <c r="AT199" s="218" t="s">
        <v>208</v>
      </c>
      <c r="AU199" s="218" t="s">
        <v>81</v>
      </c>
      <c r="AY199" s="20" t="s">
        <v>133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77</v>
      </c>
      <c r="BK199" s="219">
        <f>ROUND(I199*H199,2)</f>
        <v>0</v>
      </c>
      <c r="BL199" s="20" t="s">
        <v>239</v>
      </c>
      <c r="BM199" s="218" t="s">
        <v>765</v>
      </c>
    </row>
    <row r="200" spans="1:65" s="2" customFormat="1" ht="16.5" customHeight="1">
      <c r="A200" s="41"/>
      <c r="B200" s="42"/>
      <c r="C200" s="207" t="s">
        <v>348</v>
      </c>
      <c r="D200" s="207" t="s">
        <v>135</v>
      </c>
      <c r="E200" s="208" t="s">
        <v>372</v>
      </c>
      <c r="F200" s="209" t="s">
        <v>373</v>
      </c>
      <c r="G200" s="210" t="s">
        <v>203</v>
      </c>
      <c r="H200" s="211">
        <v>1</v>
      </c>
      <c r="I200" s="212"/>
      <c r="J200" s="213">
        <f>ROUND(I200*H200,2)</f>
        <v>0</v>
      </c>
      <c r="K200" s="209" t="s">
        <v>139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239</v>
      </c>
      <c r="AT200" s="218" t="s">
        <v>135</v>
      </c>
      <c r="AU200" s="218" t="s">
        <v>81</v>
      </c>
      <c r="AY200" s="20" t="s">
        <v>133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77</v>
      </c>
      <c r="BK200" s="219">
        <f>ROUND(I200*H200,2)</f>
        <v>0</v>
      </c>
      <c r="BL200" s="20" t="s">
        <v>239</v>
      </c>
      <c r="BM200" s="218" t="s">
        <v>766</v>
      </c>
    </row>
    <row r="201" spans="1:47" s="2" customFormat="1" ht="12">
      <c r="A201" s="41"/>
      <c r="B201" s="42"/>
      <c r="C201" s="43"/>
      <c r="D201" s="220" t="s">
        <v>141</v>
      </c>
      <c r="E201" s="43"/>
      <c r="F201" s="221" t="s">
        <v>375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141</v>
      </c>
      <c r="AU201" s="20" t="s">
        <v>81</v>
      </c>
    </row>
    <row r="202" spans="1:65" s="2" customFormat="1" ht="16.5" customHeight="1">
      <c r="A202" s="41"/>
      <c r="B202" s="42"/>
      <c r="C202" s="258" t="s">
        <v>353</v>
      </c>
      <c r="D202" s="258" t="s">
        <v>208</v>
      </c>
      <c r="E202" s="259" t="s">
        <v>377</v>
      </c>
      <c r="F202" s="260" t="s">
        <v>378</v>
      </c>
      <c r="G202" s="261" t="s">
        <v>203</v>
      </c>
      <c r="H202" s="262">
        <v>1</v>
      </c>
      <c r="I202" s="263"/>
      <c r="J202" s="264">
        <f>ROUND(I202*H202,2)</f>
        <v>0</v>
      </c>
      <c r="K202" s="260" t="s">
        <v>139</v>
      </c>
      <c r="L202" s="265"/>
      <c r="M202" s="266" t="s">
        <v>19</v>
      </c>
      <c r="N202" s="267" t="s">
        <v>43</v>
      </c>
      <c r="O202" s="87"/>
      <c r="P202" s="216">
        <f>O202*H202</f>
        <v>0</v>
      </c>
      <c r="Q202" s="216">
        <v>0.0005</v>
      </c>
      <c r="R202" s="216">
        <f>Q202*H202</f>
        <v>0.0005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330</v>
      </c>
      <c r="AT202" s="218" t="s">
        <v>208</v>
      </c>
      <c r="AU202" s="218" t="s">
        <v>81</v>
      </c>
      <c r="AY202" s="20" t="s">
        <v>133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77</v>
      </c>
      <c r="BK202" s="219">
        <f>ROUND(I202*H202,2)</f>
        <v>0</v>
      </c>
      <c r="BL202" s="20" t="s">
        <v>239</v>
      </c>
      <c r="BM202" s="218" t="s">
        <v>767</v>
      </c>
    </row>
    <row r="203" spans="1:65" s="2" customFormat="1" ht="16.5" customHeight="1">
      <c r="A203" s="41"/>
      <c r="B203" s="42"/>
      <c r="C203" s="207" t="s">
        <v>358</v>
      </c>
      <c r="D203" s="207" t="s">
        <v>135</v>
      </c>
      <c r="E203" s="208" t="s">
        <v>381</v>
      </c>
      <c r="F203" s="209" t="s">
        <v>382</v>
      </c>
      <c r="G203" s="210" t="s">
        <v>203</v>
      </c>
      <c r="H203" s="211">
        <v>1</v>
      </c>
      <c r="I203" s="212"/>
      <c r="J203" s="213">
        <f>ROUND(I203*H203,2)</f>
        <v>0</v>
      </c>
      <c r="K203" s="209" t="s">
        <v>139</v>
      </c>
      <c r="L203" s="47"/>
      <c r="M203" s="214" t="s">
        <v>19</v>
      </c>
      <c r="N203" s="215" t="s">
        <v>43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239</v>
      </c>
      <c r="AT203" s="218" t="s">
        <v>135</v>
      </c>
      <c r="AU203" s="218" t="s">
        <v>81</v>
      </c>
      <c r="AY203" s="20" t="s">
        <v>133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77</v>
      </c>
      <c r="BK203" s="219">
        <f>ROUND(I203*H203,2)</f>
        <v>0</v>
      </c>
      <c r="BL203" s="20" t="s">
        <v>239</v>
      </c>
      <c r="BM203" s="218" t="s">
        <v>768</v>
      </c>
    </row>
    <row r="204" spans="1:47" s="2" customFormat="1" ht="12">
      <c r="A204" s="41"/>
      <c r="B204" s="42"/>
      <c r="C204" s="43"/>
      <c r="D204" s="220" t="s">
        <v>141</v>
      </c>
      <c r="E204" s="43"/>
      <c r="F204" s="221" t="s">
        <v>384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141</v>
      </c>
      <c r="AU204" s="20" t="s">
        <v>81</v>
      </c>
    </row>
    <row r="205" spans="1:65" s="2" customFormat="1" ht="16.5" customHeight="1">
      <c r="A205" s="41"/>
      <c r="B205" s="42"/>
      <c r="C205" s="258" t="s">
        <v>362</v>
      </c>
      <c r="D205" s="258" t="s">
        <v>208</v>
      </c>
      <c r="E205" s="259" t="s">
        <v>386</v>
      </c>
      <c r="F205" s="260" t="s">
        <v>387</v>
      </c>
      <c r="G205" s="261" t="s">
        <v>203</v>
      </c>
      <c r="H205" s="262">
        <v>1</v>
      </c>
      <c r="I205" s="263"/>
      <c r="J205" s="264">
        <f>ROUND(I205*H205,2)</f>
        <v>0</v>
      </c>
      <c r="K205" s="260" t="s">
        <v>139</v>
      </c>
      <c r="L205" s="265"/>
      <c r="M205" s="266" t="s">
        <v>19</v>
      </c>
      <c r="N205" s="267" t="s">
        <v>43</v>
      </c>
      <c r="O205" s="87"/>
      <c r="P205" s="216">
        <f>O205*H205</f>
        <v>0</v>
      </c>
      <c r="Q205" s="216">
        <v>0.0013</v>
      </c>
      <c r="R205" s="216">
        <f>Q205*H205</f>
        <v>0.0013</v>
      </c>
      <c r="S205" s="216">
        <v>0</v>
      </c>
      <c r="T205" s="21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330</v>
      </c>
      <c r="AT205" s="218" t="s">
        <v>208</v>
      </c>
      <c r="AU205" s="218" t="s">
        <v>81</v>
      </c>
      <c r="AY205" s="20" t="s">
        <v>133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20" t="s">
        <v>77</v>
      </c>
      <c r="BK205" s="219">
        <f>ROUND(I205*H205,2)</f>
        <v>0</v>
      </c>
      <c r="BL205" s="20" t="s">
        <v>239</v>
      </c>
      <c r="BM205" s="218" t="s">
        <v>769</v>
      </c>
    </row>
    <row r="206" spans="1:65" s="2" customFormat="1" ht="16.5" customHeight="1">
      <c r="A206" s="41"/>
      <c r="B206" s="42"/>
      <c r="C206" s="207" t="s">
        <v>367</v>
      </c>
      <c r="D206" s="207" t="s">
        <v>135</v>
      </c>
      <c r="E206" s="208" t="s">
        <v>770</v>
      </c>
      <c r="F206" s="209" t="s">
        <v>771</v>
      </c>
      <c r="G206" s="210" t="s">
        <v>203</v>
      </c>
      <c r="H206" s="211">
        <v>1</v>
      </c>
      <c r="I206" s="212"/>
      <c r="J206" s="213">
        <f>ROUND(I206*H206,2)</f>
        <v>0</v>
      </c>
      <c r="K206" s="209" t="s">
        <v>139</v>
      </c>
      <c r="L206" s="47"/>
      <c r="M206" s="214" t="s">
        <v>19</v>
      </c>
      <c r="N206" s="215" t="s">
        <v>43</v>
      </c>
      <c r="O206" s="87"/>
      <c r="P206" s="216">
        <f>O206*H206</f>
        <v>0</v>
      </c>
      <c r="Q206" s="216">
        <v>9E-05</v>
      </c>
      <c r="R206" s="216">
        <f>Q206*H206</f>
        <v>9E-05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239</v>
      </c>
      <c r="AT206" s="218" t="s">
        <v>135</v>
      </c>
      <c r="AU206" s="218" t="s">
        <v>81</v>
      </c>
      <c r="AY206" s="20" t="s">
        <v>133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77</v>
      </c>
      <c r="BK206" s="219">
        <f>ROUND(I206*H206,2)</f>
        <v>0</v>
      </c>
      <c r="BL206" s="20" t="s">
        <v>239</v>
      </c>
      <c r="BM206" s="218" t="s">
        <v>772</v>
      </c>
    </row>
    <row r="207" spans="1:47" s="2" customFormat="1" ht="12">
      <c r="A207" s="41"/>
      <c r="B207" s="42"/>
      <c r="C207" s="43"/>
      <c r="D207" s="220" t="s">
        <v>141</v>
      </c>
      <c r="E207" s="43"/>
      <c r="F207" s="221" t="s">
        <v>773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141</v>
      </c>
      <c r="AU207" s="20" t="s">
        <v>81</v>
      </c>
    </row>
    <row r="208" spans="1:65" s="2" customFormat="1" ht="24.15" customHeight="1">
      <c r="A208" s="41"/>
      <c r="B208" s="42"/>
      <c r="C208" s="207" t="s">
        <v>371</v>
      </c>
      <c r="D208" s="207" t="s">
        <v>135</v>
      </c>
      <c r="E208" s="208" t="s">
        <v>390</v>
      </c>
      <c r="F208" s="209" t="s">
        <v>391</v>
      </c>
      <c r="G208" s="210" t="s">
        <v>392</v>
      </c>
      <c r="H208" s="268"/>
      <c r="I208" s="212"/>
      <c r="J208" s="213">
        <f>ROUND(I208*H208,2)</f>
        <v>0</v>
      </c>
      <c r="K208" s="209" t="s">
        <v>139</v>
      </c>
      <c r="L208" s="47"/>
      <c r="M208" s="214" t="s">
        <v>19</v>
      </c>
      <c r="N208" s="215" t="s">
        <v>43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239</v>
      </c>
      <c r="AT208" s="218" t="s">
        <v>135</v>
      </c>
      <c r="AU208" s="218" t="s">
        <v>81</v>
      </c>
      <c r="AY208" s="20" t="s">
        <v>133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77</v>
      </c>
      <c r="BK208" s="219">
        <f>ROUND(I208*H208,2)</f>
        <v>0</v>
      </c>
      <c r="BL208" s="20" t="s">
        <v>239</v>
      </c>
      <c r="BM208" s="218" t="s">
        <v>774</v>
      </c>
    </row>
    <row r="209" spans="1:47" s="2" customFormat="1" ht="12">
      <c r="A209" s="41"/>
      <c r="B209" s="42"/>
      <c r="C209" s="43"/>
      <c r="D209" s="220" t="s">
        <v>141</v>
      </c>
      <c r="E209" s="43"/>
      <c r="F209" s="221" t="s">
        <v>394</v>
      </c>
      <c r="G209" s="43"/>
      <c r="H209" s="43"/>
      <c r="I209" s="222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141</v>
      </c>
      <c r="AU209" s="20" t="s">
        <v>81</v>
      </c>
    </row>
    <row r="210" spans="1:63" s="12" customFormat="1" ht="22.8" customHeight="1">
      <c r="A210" s="12"/>
      <c r="B210" s="191"/>
      <c r="C210" s="192"/>
      <c r="D210" s="193" t="s">
        <v>71</v>
      </c>
      <c r="E210" s="205" t="s">
        <v>401</v>
      </c>
      <c r="F210" s="205" t="s">
        <v>402</v>
      </c>
      <c r="G210" s="192"/>
      <c r="H210" s="192"/>
      <c r="I210" s="195"/>
      <c r="J210" s="206">
        <f>BK210</f>
        <v>0</v>
      </c>
      <c r="K210" s="192"/>
      <c r="L210" s="197"/>
      <c r="M210" s="198"/>
      <c r="N210" s="199"/>
      <c r="O210" s="199"/>
      <c r="P210" s="200">
        <f>SUM(P211:P212)</f>
        <v>0</v>
      </c>
      <c r="Q210" s="199"/>
      <c r="R210" s="200">
        <f>SUM(R211:R212)</f>
        <v>0</v>
      </c>
      <c r="S210" s="199"/>
      <c r="T210" s="201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2" t="s">
        <v>81</v>
      </c>
      <c r="AT210" s="203" t="s">
        <v>71</v>
      </c>
      <c r="AU210" s="203" t="s">
        <v>77</v>
      </c>
      <c r="AY210" s="202" t="s">
        <v>133</v>
      </c>
      <c r="BK210" s="204">
        <f>SUM(BK211:BK212)</f>
        <v>0</v>
      </c>
    </row>
    <row r="211" spans="1:65" s="2" customFormat="1" ht="16.5" customHeight="1">
      <c r="A211" s="41"/>
      <c r="B211" s="42"/>
      <c r="C211" s="207" t="s">
        <v>376</v>
      </c>
      <c r="D211" s="207" t="s">
        <v>135</v>
      </c>
      <c r="E211" s="208" t="s">
        <v>404</v>
      </c>
      <c r="F211" s="209" t="s">
        <v>405</v>
      </c>
      <c r="G211" s="210" t="s">
        <v>302</v>
      </c>
      <c r="H211" s="211">
        <v>1</v>
      </c>
      <c r="I211" s="212"/>
      <c r="J211" s="213">
        <f>ROUND(I211*H211,2)</f>
        <v>0</v>
      </c>
      <c r="K211" s="209" t="s">
        <v>19</v>
      </c>
      <c r="L211" s="47"/>
      <c r="M211" s="214" t="s">
        <v>19</v>
      </c>
      <c r="N211" s="215" t="s">
        <v>43</v>
      </c>
      <c r="O211" s="87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239</v>
      </c>
      <c r="AT211" s="218" t="s">
        <v>135</v>
      </c>
      <c r="AU211" s="218" t="s">
        <v>81</v>
      </c>
      <c r="AY211" s="20" t="s">
        <v>133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77</v>
      </c>
      <c r="BK211" s="219">
        <f>ROUND(I211*H211,2)</f>
        <v>0</v>
      </c>
      <c r="BL211" s="20" t="s">
        <v>239</v>
      </c>
      <c r="BM211" s="218" t="s">
        <v>775</v>
      </c>
    </row>
    <row r="212" spans="1:65" s="2" customFormat="1" ht="24.15" customHeight="1">
      <c r="A212" s="41"/>
      <c r="B212" s="42"/>
      <c r="C212" s="207" t="s">
        <v>380</v>
      </c>
      <c r="D212" s="207" t="s">
        <v>135</v>
      </c>
      <c r="E212" s="208" t="s">
        <v>408</v>
      </c>
      <c r="F212" s="209" t="s">
        <v>776</v>
      </c>
      <c r="G212" s="210" t="s">
        <v>302</v>
      </c>
      <c r="H212" s="211">
        <v>1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43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239</v>
      </c>
      <c r="AT212" s="218" t="s">
        <v>135</v>
      </c>
      <c r="AU212" s="218" t="s">
        <v>81</v>
      </c>
      <c r="AY212" s="20" t="s">
        <v>133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77</v>
      </c>
      <c r="BK212" s="219">
        <f>ROUND(I212*H212,2)</f>
        <v>0</v>
      </c>
      <c r="BL212" s="20" t="s">
        <v>239</v>
      </c>
      <c r="BM212" s="218" t="s">
        <v>777</v>
      </c>
    </row>
    <row r="213" spans="1:63" s="12" customFormat="1" ht="22.8" customHeight="1">
      <c r="A213" s="12"/>
      <c r="B213" s="191"/>
      <c r="C213" s="192"/>
      <c r="D213" s="193" t="s">
        <v>71</v>
      </c>
      <c r="E213" s="205" t="s">
        <v>657</v>
      </c>
      <c r="F213" s="205" t="s">
        <v>658</v>
      </c>
      <c r="G213" s="192"/>
      <c r="H213" s="192"/>
      <c r="I213" s="195"/>
      <c r="J213" s="206">
        <f>BK213</f>
        <v>0</v>
      </c>
      <c r="K213" s="192"/>
      <c r="L213" s="197"/>
      <c r="M213" s="198"/>
      <c r="N213" s="199"/>
      <c r="O213" s="199"/>
      <c r="P213" s="200">
        <f>SUM(P214:P215)</f>
        <v>0</v>
      </c>
      <c r="Q213" s="199"/>
      <c r="R213" s="200">
        <f>SUM(R214:R215)</f>
        <v>0</v>
      </c>
      <c r="S213" s="199"/>
      <c r="T213" s="201">
        <f>SUM(T214:T215)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2" t="s">
        <v>81</v>
      </c>
      <c r="AT213" s="203" t="s">
        <v>71</v>
      </c>
      <c r="AU213" s="203" t="s">
        <v>77</v>
      </c>
      <c r="AY213" s="202" t="s">
        <v>133</v>
      </c>
      <c r="BK213" s="204">
        <f>SUM(BK214:BK215)</f>
        <v>0</v>
      </c>
    </row>
    <row r="214" spans="1:65" s="2" customFormat="1" ht="16.5" customHeight="1">
      <c r="A214" s="41"/>
      <c r="B214" s="42"/>
      <c r="C214" s="207" t="s">
        <v>385</v>
      </c>
      <c r="D214" s="207" t="s">
        <v>135</v>
      </c>
      <c r="E214" s="208" t="s">
        <v>659</v>
      </c>
      <c r="F214" s="209" t="s">
        <v>660</v>
      </c>
      <c r="G214" s="210" t="s">
        <v>302</v>
      </c>
      <c r="H214" s="211">
        <v>1</v>
      </c>
      <c r="I214" s="212"/>
      <c r="J214" s="213">
        <f>ROUND(I214*H214,2)</f>
        <v>0</v>
      </c>
      <c r="K214" s="209" t="s">
        <v>19</v>
      </c>
      <c r="L214" s="47"/>
      <c r="M214" s="214" t="s">
        <v>19</v>
      </c>
      <c r="N214" s="215" t="s">
        <v>43</v>
      </c>
      <c r="O214" s="87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239</v>
      </c>
      <c r="AT214" s="218" t="s">
        <v>135</v>
      </c>
      <c r="AU214" s="218" t="s">
        <v>81</v>
      </c>
      <c r="AY214" s="20" t="s">
        <v>133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77</v>
      </c>
      <c r="BK214" s="219">
        <f>ROUND(I214*H214,2)</f>
        <v>0</v>
      </c>
      <c r="BL214" s="20" t="s">
        <v>239</v>
      </c>
      <c r="BM214" s="218" t="s">
        <v>778</v>
      </c>
    </row>
    <row r="215" spans="1:65" s="2" customFormat="1" ht="24.15" customHeight="1">
      <c r="A215" s="41"/>
      <c r="B215" s="42"/>
      <c r="C215" s="207" t="s">
        <v>389</v>
      </c>
      <c r="D215" s="207" t="s">
        <v>135</v>
      </c>
      <c r="E215" s="208" t="s">
        <v>662</v>
      </c>
      <c r="F215" s="209" t="s">
        <v>663</v>
      </c>
      <c r="G215" s="210" t="s">
        <v>302</v>
      </c>
      <c r="H215" s="211">
        <v>1</v>
      </c>
      <c r="I215" s="212"/>
      <c r="J215" s="213">
        <f>ROUND(I215*H215,2)</f>
        <v>0</v>
      </c>
      <c r="K215" s="209" t="s">
        <v>19</v>
      </c>
      <c r="L215" s="47"/>
      <c r="M215" s="214" t="s">
        <v>19</v>
      </c>
      <c r="N215" s="215" t="s">
        <v>43</v>
      </c>
      <c r="O215" s="87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239</v>
      </c>
      <c r="AT215" s="218" t="s">
        <v>135</v>
      </c>
      <c r="AU215" s="218" t="s">
        <v>81</v>
      </c>
      <c r="AY215" s="20" t="s">
        <v>133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77</v>
      </c>
      <c r="BK215" s="219">
        <f>ROUND(I215*H215,2)</f>
        <v>0</v>
      </c>
      <c r="BL215" s="20" t="s">
        <v>239</v>
      </c>
      <c r="BM215" s="218" t="s">
        <v>779</v>
      </c>
    </row>
    <row r="216" spans="1:63" s="12" customFormat="1" ht="22.8" customHeight="1">
      <c r="A216" s="12"/>
      <c r="B216" s="191"/>
      <c r="C216" s="192"/>
      <c r="D216" s="193" t="s">
        <v>71</v>
      </c>
      <c r="E216" s="205" t="s">
        <v>424</v>
      </c>
      <c r="F216" s="205" t="s">
        <v>425</v>
      </c>
      <c r="G216" s="192"/>
      <c r="H216" s="192"/>
      <c r="I216" s="195"/>
      <c r="J216" s="206">
        <f>BK216</f>
        <v>0</v>
      </c>
      <c r="K216" s="192"/>
      <c r="L216" s="197"/>
      <c r="M216" s="198"/>
      <c r="N216" s="199"/>
      <c r="O216" s="199"/>
      <c r="P216" s="200">
        <f>SUM(P217:P230)</f>
        <v>0</v>
      </c>
      <c r="Q216" s="199"/>
      <c r="R216" s="200">
        <f>SUM(R217:R230)</f>
        <v>0.0304</v>
      </c>
      <c r="S216" s="199"/>
      <c r="T216" s="201">
        <f>SUM(T217:T230)</f>
        <v>0.048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2" t="s">
        <v>81</v>
      </c>
      <c r="AT216" s="203" t="s">
        <v>71</v>
      </c>
      <c r="AU216" s="203" t="s">
        <v>77</v>
      </c>
      <c r="AY216" s="202" t="s">
        <v>133</v>
      </c>
      <c r="BK216" s="204">
        <f>SUM(BK217:BK230)</f>
        <v>0</v>
      </c>
    </row>
    <row r="217" spans="1:65" s="2" customFormat="1" ht="16.5" customHeight="1">
      <c r="A217" s="41"/>
      <c r="B217" s="42"/>
      <c r="C217" s="207" t="s">
        <v>397</v>
      </c>
      <c r="D217" s="207" t="s">
        <v>135</v>
      </c>
      <c r="E217" s="208" t="s">
        <v>427</v>
      </c>
      <c r="F217" s="209" t="s">
        <v>428</v>
      </c>
      <c r="G217" s="210" t="s">
        <v>203</v>
      </c>
      <c r="H217" s="211">
        <v>2</v>
      </c>
      <c r="I217" s="212"/>
      <c r="J217" s="213">
        <f>ROUND(I217*H217,2)</f>
        <v>0</v>
      </c>
      <c r="K217" s="209" t="s">
        <v>139</v>
      </c>
      <c r="L217" s="47"/>
      <c r="M217" s="214" t="s">
        <v>19</v>
      </c>
      <c r="N217" s="215" t="s">
        <v>43</v>
      </c>
      <c r="O217" s="87"/>
      <c r="P217" s="216">
        <f>O217*H217</f>
        <v>0</v>
      </c>
      <c r="Q217" s="216">
        <v>0</v>
      </c>
      <c r="R217" s="216">
        <f>Q217*H217</f>
        <v>0</v>
      </c>
      <c r="S217" s="216">
        <v>0.024</v>
      </c>
      <c r="T217" s="217">
        <f>S217*H217</f>
        <v>0.048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239</v>
      </c>
      <c r="AT217" s="218" t="s">
        <v>135</v>
      </c>
      <c r="AU217" s="218" t="s">
        <v>81</v>
      </c>
      <c r="AY217" s="20" t="s">
        <v>133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20" t="s">
        <v>77</v>
      </c>
      <c r="BK217" s="219">
        <f>ROUND(I217*H217,2)</f>
        <v>0</v>
      </c>
      <c r="BL217" s="20" t="s">
        <v>239</v>
      </c>
      <c r="BM217" s="218" t="s">
        <v>780</v>
      </c>
    </row>
    <row r="218" spans="1:47" s="2" customFormat="1" ht="12">
      <c r="A218" s="41"/>
      <c r="B218" s="42"/>
      <c r="C218" s="43"/>
      <c r="D218" s="220" t="s">
        <v>141</v>
      </c>
      <c r="E218" s="43"/>
      <c r="F218" s="221" t="s">
        <v>430</v>
      </c>
      <c r="G218" s="43"/>
      <c r="H218" s="43"/>
      <c r="I218" s="222"/>
      <c r="J218" s="43"/>
      <c r="K218" s="43"/>
      <c r="L218" s="47"/>
      <c r="M218" s="223"/>
      <c r="N218" s="22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141</v>
      </c>
      <c r="AU218" s="20" t="s">
        <v>81</v>
      </c>
    </row>
    <row r="219" spans="1:51" s="14" customFormat="1" ht="12">
      <c r="A219" s="14"/>
      <c r="B219" s="236"/>
      <c r="C219" s="237"/>
      <c r="D219" s="227" t="s">
        <v>143</v>
      </c>
      <c r="E219" s="238" t="s">
        <v>19</v>
      </c>
      <c r="F219" s="239" t="s">
        <v>81</v>
      </c>
      <c r="G219" s="237"/>
      <c r="H219" s="240">
        <v>2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143</v>
      </c>
      <c r="AU219" s="246" t="s">
        <v>81</v>
      </c>
      <c r="AV219" s="14" t="s">
        <v>81</v>
      </c>
      <c r="AW219" s="14" t="s">
        <v>33</v>
      </c>
      <c r="AX219" s="14" t="s">
        <v>77</v>
      </c>
      <c r="AY219" s="246" t="s">
        <v>133</v>
      </c>
    </row>
    <row r="220" spans="1:65" s="2" customFormat="1" ht="24.15" customHeight="1">
      <c r="A220" s="41"/>
      <c r="B220" s="42"/>
      <c r="C220" s="207" t="s">
        <v>403</v>
      </c>
      <c r="D220" s="207" t="s">
        <v>135</v>
      </c>
      <c r="E220" s="208" t="s">
        <v>433</v>
      </c>
      <c r="F220" s="209" t="s">
        <v>434</v>
      </c>
      <c r="G220" s="210" t="s">
        <v>203</v>
      </c>
      <c r="H220" s="211">
        <v>2</v>
      </c>
      <c r="I220" s="212"/>
      <c r="J220" s="213">
        <f>ROUND(I220*H220,2)</f>
        <v>0</v>
      </c>
      <c r="K220" s="209" t="s">
        <v>139</v>
      </c>
      <c r="L220" s="47"/>
      <c r="M220" s="214" t="s">
        <v>19</v>
      </c>
      <c r="N220" s="215" t="s">
        <v>43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239</v>
      </c>
      <c r="AT220" s="218" t="s">
        <v>135</v>
      </c>
      <c r="AU220" s="218" t="s">
        <v>81</v>
      </c>
      <c r="AY220" s="20" t="s">
        <v>133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77</v>
      </c>
      <c r="BK220" s="219">
        <f>ROUND(I220*H220,2)</f>
        <v>0</v>
      </c>
      <c r="BL220" s="20" t="s">
        <v>239</v>
      </c>
      <c r="BM220" s="218" t="s">
        <v>781</v>
      </c>
    </row>
    <row r="221" spans="1:47" s="2" customFormat="1" ht="12">
      <c r="A221" s="41"/>
      <c r="B221" s="42"/>
      <c r="C221" s="43"/>
      <c r="D221" s="220" t="s">
        <v>141</v>
      </c>
      <c r="E221" s="43"/>
      <c r="F221" s="221" t="s">
        <v>436</v>
      </c>
      <c r="G221" s="43"/>
      <c r="H221" s="43"/>
      <c r="I221" s="222"/>
      <c r="J221" s="43"/>
      <c r="K221" s="43"/>
      <c r="L221" s="47"/>
      <c r="M221" s="223"/>
      <c r="N221" s="22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141</v>
      </c>
      <c r="AU221" s="20" t="s">
        <v>81</v>
      </c>
    </row>
    <row r="222" spans="1:65" s="2" customFormat="1" ht="16.5" customHeight="1">
      <c r="A222" s="41"/>
      <c r="B222" s="42"/>
      <c r="C222" s="258" t="s">
        <v>407</v>
      </c>
      <c r="D222" s="258" t="s">
        <v>208</v>
      </c>
      <c r="E222" s="259" t="s">
        <v>438</v>
      </c>
      <c r="F222" s="260" t="s">
        <v>439</v>
      </c>
      <c r="G222" s="261" t="s">
        <v>203</v>
      </c>
      <c r="H222" s="262">
        <v>2</v>
      </c>
      <c r="I222" s="263"/>
      <c r="J222" s="264">
        <f>ROUND(I222*H222,2)</f>
        <v>0</v>
      </c>
      <c r="K222" s="260" t="s">
        <v>139</v>
      </c>
      <c r="L222" s="265"/>
      <c r="M222" s="266" t="s">
        <v>19</v>
      </c>
      <c r="N222" s="267" t="s">
        <v>43</v>
      </c>
      <c r="O222" s="87"/>
      <c r="P222" s="216">
        <f>O222*H222</f>
        <v>0</v>
      </c>
      <c r="Q222" s="216">
        <v>0.013</v>
      </c>
      <c r="R222" s="216">
        <f>Q222*H222</f>
        <v>0.026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330</v>
      </c>
      <c r="AT222" s="218" t="s">
        <v>208</v>
      </c>
      <c r="AU222" s="218" t="s">
        <v>81</v>
      </c>
      <c r="AY222" s="20" t="s">
        <v>133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77</v>
      </c>
      <c r="BK222" s="219">
        <f>ROUND(I222*H222,2)</f>
        <v>0</v>
      </c>
      <c r="BL222" s="20" t="s">
        <v>239</v>
      </c>
      <c r="BM222" s="218" t="s">
        <v>782</v>
      </c>
    </row>
    <row r="223" spans="1:65" s="2" customFormat="1" ht="16.5" customHeight="1">
      <c r="A223" s="41"/>
      <c r="B223" s="42"/>
      <c r="C223" s="207" t="s">
        <v>413</v>
      </c>
      <c r="D223" s="207" t="s">
        <v>135</v>
      </c>
      <c r="E223" s="208" t="s">
        <v>783</v>
      </c>
      <c r="F223" s="209" t="s">
        <v>784</v>
      </c>
      <c r="G223" s="210" t="s">
        <v>203</v>
      </c>
      <c r="H223" s="211">
        <v>1</v>
      </c>
      <c r="I223" s="212"/>
      <c r="J223" s="213">
        <f>ROUND(I223*H223,2)</f>
        <v>0</v>
      </c>
      <c r="K223" s="209" t="s">
        <v>139</v>
      </c>
      <c r="L223" s="47"/>
      <c r="M223" s="214" t="s">
        <v>19</v>
      </c>
      <c r="N223" s="215" t="s">
        <v>43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239</v>
      </c>
      <c r="AT223" s="218" t="s">
        <v>135</v>
      </c>
      <c r="AU223" s="218" t="s">
        <v>81</v>
      </c>
      <c r="AY223" s="20" t="s">
        <v>133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77</v>
      </c>
      <c r="BK223" s="219">
        <f>ROUND(I223*H223,2)</f>
        <v>0</v>
      </c>
      <c r="BL223" s="20" t="s">
        <v>239</v>
      </c>
      <c r="BM223" s="218" t="s">
        <v>785</v>
      </c>
    </row>
    <row r="224" spans="1:47" s="2" customFormat="1" ht="12">
      <c r="A224" s="41"/>
      <c r="B224" s="42"/>
      <c r="C224" s="43"/>
      <c r="D224" s="220" t="s">
        <v>141</v>
      </c>
      <c r="E224" s="43"/>
      <c r="F224" s="221" t="s">
        <v>786</v>
      </c>
      <c r="G224" s="43"/>
      <c r="H224" s="43"/>
      <c r="I224" s="222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141</v>
      </c>
      <c r="AU224" s="20" t="s">
        <v>81</v>
      </c>
    </row>
    <row r="225" spans="1:65" s="2" customFormat="1" ht="16.5" customHeight="1">
      <c r="A225" s="41"/>
      <c r="B225" s="42"/>
      <c r="C225" s="258" t="s">
        <v>419</v>
      </c>
      <c r="D225" s="258" t="s">
        <v>208</v>
      </c>
      <c r="E225" s="259" t="s">
        <v>787</v>
      </c>
      <c r="F225" s="260" t="s">
        <v>788</v>
      </c>
      <c r="G225" s="261" t="s">
        <v>203</v>
      </c>
      <c r="H225" s="262">
        <v>1</v>
      </c>
      <c r="I225" s="263"/>
      <c r="J225" s="264">
        <f>ROUND(I225*H225,2)</f>
        <v>0</v>
      </c>
      <c r="K225" s="260" t="s">
        <v>139</v>
      </c>
      <c r="L225" s="265"/>
      <c r="M225" s="266" t="s">
        <v>19</v>
      </c>
      <c r="N225" s="267" t="s">
        <v>43</v>
      </c>
      <c r="O225" s="87"/>
      <c r="P225" s="216">
        <f>O225*H225</f>
        <v>0</v>
      </c>
      <c r="Q225" s="216">
        <v>0.0022</v>
      </c>
      <c r="R225" s="216">
        <f>Q225*H225</f>
        <v>0.0022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330</v>
      </c>
      <c r="AT225" s="218" t="s">
        <v>208</v>
      </c>
      <c r="AU225" s="218" t="s">
        <v>81</v>
      </c>
      <c r="AY225" s="20" t="s">
        <v>133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77</v>
      </c>
      <c r="BK225" s="219">
        <f>ROUND(I225*H225,2)</f>
        <v>0</v>
      </c>
      <c r="BL225" s="20" t="s">
        <v>239</v>
      </c>
      <c r="BM225" s="218" t="s">
        <v>789</v>
      </c>
    </row>
    <row r="226" spans="1:65" s="2" customFormat="1" ht="16.5" customHeight="1">
      <c r="A226" s="41"/>
      <c r="B226" s="42"/>
      <c r="C226" s="207" t="s">
        <v>426</v>
      </c>
      <c r="D226" s="207" t="s">
        <v>135</v>
      </c>
      <c r="E226" s="208" t="s">
        <v>442</v>
      </c>
      <c r="F226" s="209" t="s">
        <v>443</v>
      </c>
      <c r="G226" s="210" t="s">
        <v>203</v>
      </c>
      <c r="H226" s="211">
        <v>1</v>
      </c>
      <c r="I226" s="212"/>
      <c r="J226" s="213">
        <f>ROUND(I226*H226,2)</f>
        <v>0</v>
      </c>
      <c r="K226" s="209" t="s">
        <v>139</v>
      </c>
      <c r="L226" s="47"/>
      <c r="M226" s="214" t="s">
        <v>19</v>
      </c>
      <c r="N226" s="215" t="s">
        <v>43</v>
      </c>
      <c r="O226" s="87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239</v>
      </c>
      <c r="AT226" s="218" t="s">
        <v>135</v>
      </c>
      <c r="AU226" s="218" t="s">
        <v>81</v>
      </c>
      <c r="AY226" s="20" t="s">
        <v>133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77</v>
      </c>
      <c r="BK226" s="219">
        <f>ROUND(I226*H226,2)</f>
        <v>0</v>
      </c>
      <c r="BL226" s="20" t="s">
        <v>239</v>
      </c>
      <c r="BM226" s="218" t="s">
        <v>790</v>
      </c>
    </row>
    <row r="227" spans="1:47" s="2" customFormat="1" ht="12">
      <c r="A227" s="41"/>
      <c r="B227" s="42"/>
      <c r="C227" s="43"/>
      <c r="D227" s="220" t="s">
        <v>141</v>
      </c>
      <c r="E227" s="43"/>
      <c r="F227" s="221" t="s">
        <v>445</v>
      </c>
      <c r="G227" s="43"/>
      <c r="H227" s="43"/>
      <c r="I227" s="222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141</v>
      </c>
      <c r="AU227" s="20" t="s">
        <v>81</v>
      </c>
    </row>
    <row r="228" spans="1:65" s="2" customFormat="1" ht="16.5" customHeight="1">
      <c r="A228" s="41"/>
      <c r="B228" s="42"/>
      <c r="C228" s="258" t="s">
        <v>432</v>
      </c>
      <c r="D228" s="258" t="s">
        <v>208</v>
      </c>
      <c r="E228" s="259" t="s">
        <v>447</v>
      </c>
      <c r="F228" s="260" t="s">
        <v>448</v>
      </c>
      <c r="G228" s="261" t="s">
        <v>203</v>
      </c>
      <c r="H228" s="262">
        <v>1</v>
      </c>
      <c r="I228" s="263"/>
      <c r="J228" s="264">
        <f>ROUND(I228*H228,2)</f>
        <v>0</v>
      </c>
      <c r="K228" s="260" t="s">
        <v>139</v>
      </c>
      <c r="L228" s="265"/>
      <c r="M228" s="266" t="s">
        <v>19</v>
      </c>
      <c r="N228" s="267" t="s">
        <v>43</v>
      </c>
      <c r="O228" s="87"/>
      <c r="P228" s="216">
        <f>O228*H228</f>
        <v>0</v>
      </c>
      <c r="Q228" s="216">
        <v>0.0022</v>
      </c>
      <c r="R228" s="216">
        <f>Q228*H228</f>
        <v>0.0022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330</v>
      </c>
      <c r="AT228" s="218" t="s">
        <v>208</v>
      </c>
      <c r="AU228" s="218" t="s">
        <v>81</v>
      </c>
      <c r="AY228" s="20" t="s">
        <v>133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77</v>
      </c>
      <c r="BK228" s="219">
        <f>ROUND(I228*H228,2)</f>
        <v>0</v>
      </c>
      <c r="BL228" s="20" t="s">
        <v>239</v>
      </c>
      <c r="BM228" s="218" t="s">
        <v>791</v>
      </c>
    </row>
    <row r="229" spans="1:65" s="2" customFormat="1" ht="24.15" customHeight="1">
      <c r="A229" s="41"/>
      <c r="B229" s="42"/>
      <c r="C229" s="207" t="s">
        <v>437</v>
      </c>
      <c r="D229" s="207" t="s">
        <v>135</v>
      </c>
      <c r="E229" s="208" t="s">
        <v>451</v>
      </c>
      <c r="F229" s="209" t="s">
        <v>452</v>
      </c>
      <c r="G229" s="210" t="s">
        <v>392</v>
      </c>
      <c r="H229" s="268"/>
      <c r="I229" s="212"/>
      <c r="J229" s="213">
        <f>ROUND(I229*H229,2)</f>
        <v>0</v>
      </c>
      <c r="K229" s="209" t="s">
        <v>139</v>
      </c>
      <c r="L229" s="47"/>
      <c r="M229" s="214" t="s">
        <v>19</v>
      </c>
      <c r="N229" s="215" t="s">
        <v>43</v>
      </c>
      <c r="O229" s="87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239</v>
      </c>
      <c r="AT229" s="218" t="s">
        <v>135</v>
      </c>
      <c r="AU229" s="218" t="s">
        <v>81</v>
      </c>
      <c r="AY229" s="20" t="s">
        <v>133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77</v>
      </c>
      <c r="BK229" s="219">
        <f>ROUND(I229*H229,2)</f>
        <v>0</v>
      </c>
      <c r="BL229" s="20" t="s">
        <v>239</v>
      </c>
      <c r="BM229" s="218" t="s">
        <v>792</v>
      </c>
    </row>
    <row r="230" spans="1:47" s="2" customFormat="1" ht="12">
      <c r="A230" s="41"/>
      <c r="B230" s="42"/>
      <c r="C230" s="43"/>
      <c r="D230" s="220" t="s">
        <v>141</v>
      </c>
      <c r="E230" s="43"/>
      <c r="F230" s="221" t="s">
        <v>454</v>
      </c>
      <c r="G230" s="43"/>
      <c r="H230" s="43"/>
      <c r="I230" s="222"/>
      <c r="J230" s="43"/>
      <c r="K230" s="43"/>
      <c r="L230" s="47"/>
      <c r="M230" s="223"/>
      <c r="N230" s="22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141</v>
      </c>
      <c r="AU230" s="20" t="s">
        <v>81</v>
      </c>
    </row>
    <row r="231" spans="1:63" s="12" customFormat="1" ht="22.8" customHeight="1">
      <c r="A231" s="12"/>
      <c r="B231" s="191"/>
      <c r="C231" s="192"/>
      <c r="D231" s="193" t="s">
        <v>71</v>
      </c>
      <c r="E231" s="205" t="s">
        <v>455</v>
      </c>
      <c r="F231" s="205" t="s">
        <v>456</v>
      </c>
      <c r="G231" s="192"/>
      <c r="H231" s="192"/>
      <c r="I231" s="195"/>
      <c r="J231" s="206">
        <f>BK231</f>
        <v>0</v>
      </c>
      <c r="K231" s="192"/>
      <c r="L231" s="197"/>
      <c r="M231" s="198"/>
      <c r="N231" s="199"/>
      <c r="O231" s="199"/>
      <c r="P231" s="200">
        <f>SUM(P232:P257)</f>
        <v>0</v>
      </c>
      <c r="Q231" s="199"/>
      <c r="R231" s="200">
        <f>SUM(R232:R257)</f>
        <v>0.10697084</v>
      </c>
      <c r="S231" s="199"/>
      <c r="T231" s="201">
        <f>SUM(T232:T257)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2" t="s">
        <v>81</v>
      </c>
      <c r="AT231" s="203" t="s">
        <v>71</v>
      </c>
      <c r="AU231" s="203" t="s">
        <v>77</v>
      </c>
      <c r="AY231" s="202" t="s">
        <v>133</v>
      </c>
      <c r="BK231" s="204">
        <f>SUM(BK232:BK257)</f>
        <v>0</v>
      </c>
    </row>
    <row r="232" spans="1:65" s="2" customFormat="1" ht="16.5" customHeight="1">
      <c r="A232" s="41"/>
      <c r="B232" s="42"/>
      <c r="C232" s="207" t="s">
        <v>441</v>
      </c>
      <c r="D232" s="207" t="s">
        <v>135</v>
      </c>
      <c r="E232" s="208" t="s">
        <v>458</v>
      </c>
      <c r="F232" s="209" t="s">
        <v>459</v>
      </c>
      <c r="G232" s="210" t="s">
        <v>138</v>
      </c>
      <c r="H232" s="211">
        <v>4.716</v>
      </c>
      <c r="I232" s="212"/>
      <c r="J232" s="213">
        <f>ROUND(I232*H232,2)</f>
        <v>0</v>
      </c>
      <c r="K232" s="209" t="s">
        <v>139</v>
      </c>
      <c r="L232" s="47"/>
      <c r="M232" s="214" t="s">
        <v>19</v>
      </c>
      <c r="N232" s="215" t="s">
        <v>43</v>
      </c>
      <c r="O232" s="87"/>
      <c r="P232" s="216">
        <f>O232*H232</f>
        <v>0</v>
      </c>
      <c r="Q232" s="216">
        <v>0.0003</v>
      </c>
      <c r="R232" s="216">
        <f>Q232*H232</f>
        <v>0.0014148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239</v>
      </c>
      <c r="AT232" s="218" t="s">
        <v>135</v>
      </c>
      <c r="AU232" s="218" t="s">
        <v>81</v>
      </c>
      <c r="AY232" s="20" t="s">
        <v>133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77</v>
      </c>
      <c r="BK232" s="219">
        <f>ROUND(I232*H232,2)</f>
        <v>0</v>
      </c>
      <c r="BL232" s="20" t="s">
        <v>239</v>
      </c>
      <c r="BM232" s="218" t="s">
        <v>793</v>
      </c>
    </row>
    <row r="233" spans="1:47" s="2" customFormat="1" ht="12">
      <c r="A233" s="41"/>
      <c r="B233" s="42"/>
      <c r="C233" s="43"/>
      <c r="D233" s="220" t="s">
        <v>141</v>
      </c>
      <c r="E233" s="43"/>
      <c r="F233" s="221" t="s">
        <v>461</v>
      </c>
      <c r="G233" s="43"/>
      <c r="H233" s="43"/>
      <c r="I233" s="222"/>
      <c r="J233" s="43"/>
      <c r="K233" s="43"/>
      <c r="L233" s="47"/>
      <c r="M233" s="223"/>
      <c r="N233" s="22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141</v>
      </c>
      <c r="AU233" s="20" t="s">
        <v>81</v>
      </c>
    </row>
    <row r="234" spans="1:51" s="13" customFormat="1" ht="12">
      <c r="A234" s="13"/>
      <c r="B234" s="225"/>
      <c r="C234" s="226"/>
      <c r="D234" s="227" t="s">
        <v>143</v>
      </c>
      <c r="E234" s="228" t="s">
        <v>19</v>
      </c>
      <c r="F234" s="229" t="s">
        <v>462</v>
      </c>
      <c r="G234" s="226"/>
      <c r="H234" s="228" t="s">
        <v>19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143</v>
      </c>
      <c r="AU234" s="235" t="s">
        <v>81</v>
      </c>
      <c r="AV234" s="13" t="s">
        <v>77</v>
      </c>
      <c r="AW234" s="13" t="s">
        <v>33</v>
      </c>
      <c r="AX234" s="13" t="s">
        <v>72</v>
      </c>
      <c r="AY234" s="235" t="s">
        <v>133</v>
      </c>
    </row>
    <row r="235" spans="1:51" s="14" customFormat="1" ht="12">
      <c r="A235" s="14"/>
      <c r="B235" s="236"/>
      <c r="C235" s="237"/>
      <c r="D235" s="227" t="s">
        <v>143</v>
      </c>
      <c r="E235" s="238" t="s">
        <v>19</v>
      </c>
      <c r="F235" s="239" t="s">
        <v>718</v>
      </c>
      <c r="G235" s="237"/>
      <c r="H235" s="240">
        <v>0.986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143</v>
      </c>
      <c r="AU235" s="246" t="s">
        <v>81</v>
      </c>
      <c r="AV235" s="14" t="s">
        <v>81</v>
      </c>
      <c r="AW235" s="14" t="s">
        <v>33</v>
      </c>
      <c r="AX235" s="14" t="s">
        <v>72</v>
      </c>
      <c r="AY235" s="246" t="s">
        <v>133</v>
      </c>
    </row>
    <row r="236" spans="1:51" s="14" customFormat="1" ht="12">
      <c r="A236" s="14"/>
      <c r="B236" s="236"/>
      <c r="C236" s="237"/>
      <c r="D236" s="227" t="s">
        <v>143</v>
      </c>
      <c r="E236" s="238" t="s">
        <v>19</v>
      </c>
      <c r="F236" s="239" t="s">
        <v>729</v>
      </c>
      <c r="G236" s="237"/>
      <c r="H236" s="240">
        <v>1.197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143</v>
      </c>
      <c r="AU236" s="246" t="s">
        <v>81</v>
      </c>
      <c r="AV236" s="14" t="s">
        <v>81</v>
      </c>
      <c r="AW236" s="14" t="s">
        <v>33</v>
      </c>
      <c r="AX236" s="14" t="s">
        <v>72</v>
      </c>
      <c r="AY236" s="246" t="s">
        <v>133</v>
      </c>
    </row>
    <row r="237" spans="1:51" s="14" customFormat="1" ht="12">
      <c r="A237" s="14"/>
      <c r="B237" s="236"/>
      <c r="C237" s="237"/>
      <c r="D237" s="227" t="s">
        <v>143</v>
      </c>
      <c r="E237" s="238" t="s">
        <v>19</v>
      </c>
      <c r="F237" s="239" t="s">
        <v>230</v>
      </c>
      <c r="G237" s="237"/>
      <c r="H237" s="240">
        <v>0.07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143</v>
      </c>
      <c r="AU237" s="246" t="s">
        <v>81</v>
      </c>
      <c r="AV237" s="14" t="s">
        <v>81</v>
      </c>
      <c r="AW237" s="14" t="s">
        <v>33</v>
      </c>
      <c r="AX237" s="14" t="s">
        <v>72</v>
      </c>
      <c r="AY237" s="246" t="s">
        <v>133</v>
      </c>
    </row>
    <row r="238" spans="1:51" s="14" customFormat="1" ht="12">
      <c r="A238" s="14"/>
      <c r="B238" s="236"/>
      <c r="C238" s="237"/>
      <c r="D238" s="227" t="s">
        <v>143</v>
      </c>
      <c r="E238" s="238" t="s">
        <v>19</v>
      </c>
      <c r="F238" s="239" t="s">
        <v>232</v>
      </c>
      <c r="G238" s="237"/>
      <c r="H238" s="240">
        <v>0.105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143</v>
      </c>
      <c r="AU238" s="246" t="s">
        <v>81</v>
      </c>
      <c r="AV238" s="14" t="s">
        <v>81</v>
      </c>
      <c r="AW238" s="14" t="s">
        <v>33</v>
      </c>
      <c r="AX238" s="14" t="s">
        <v>72</v>
      </c>
      <c r="AY238" s="246" t="s">
        <v>133</v>
      </c>
    </row>
    <row r="239" spans="1:51" s="16" customFormat="1" ht="12">
      <c r="A239" s="16"/>
      <c r="B239" s="269"/>
      <c r="C239" s="270"/>
      <c r="D239" s="227" t="s">
        <v>143</v>
      </c>
      <c r="E239" s="271" t="s">
        <v>19</v>
      </c>
      <c r="F239" s="272" t="s">
        <v>463</v>
      </c>
      <c r="G239" s="270"/>
      <c r="H239" s="273">
        <v>2.3579999999999997</v>
      </c>
      <c r="I239" s="274"/>
      <c r="J239" s="270"/>
      <c r="K239" s="270"/>
      <c r="L239" s="275"/>
      <c r="M239" s="276"/>
      <c r="N239" s="277"/>
      <c r="O239" s="277"/>
      <c r="P239" s="277"/>
      <c r="Q239" s="277"/>
      <c r="R239" s="277"/>
      <c r="S239" s="277"/>
      <c r="T239" s="278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79" t="s">
        <v>143</v>
      </c>
      <c r="AU239" s="279" t="s">
        <v>81</v>
      </c>
      <c r="AV239" s="16" t="s">
        <v>84</v>
      </c>
      <c r="AW239" s="16" t="s">
        <v>33</v>
      </c>
      <c r="AX239" s="16" t="s">
        <v>72</v>
      </c>
      <c r="AY239" s="279" t="s">
        <v>133</v>
      </c>
    </row>
    <row r="240" spans="1:51" s="13" customFormat="1" ht="12">
      <c r="A240" s="13"/>
      <c r="B240" s="225"/>
      <c r="C240" s="226"/>
      <c r="D240" s="227" t="s">
        <v>143</v>
      </c>
      <c r="E240" s="228" t="s">
        <v>19</v>
      </c>
      <c r="F240" s="229" t="s">
        <v>464</v>
      </c>
      <c r="G240" s="226"/>
      <c r="H240" s="228" t="s">
        <v>19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143</v>
      </c>
      <c r="AU240" s="235" t="s">
        <v>81</v>
      </c>
      <c r="AV240" s="13" t="s">
        <v>77</v>
      </c>
      <c r="AW240" s="13" t="s">
        <v>33</v>
      </c>
      <c r="AX240" s="13" t="s">
        <v>72</v>
      </c>
      <c r="AY240" s="235" t="s">
        <v>133</v>
      </c>
    </row>
    <row r="241" spans="1:51" s="14" customFormat="1" ht="12">
      <c r="A241" s="14"/>
      <c r="B241" s="236"/>
      <c r="C241" s="237"/>
      <c r="D241" s="227" t="s">
        <v>143</v>
      </c>
      <c r="E241" s="238" t="s">
        <v>19</v>
      </c>
      <c r="F241" s="239" t="s">
        <v>731</v>
      </c>
      <c r="G241" s="237"/>
      <c r="H241" s="240">
        <v>2.358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143</v>
      </c>
      <c r="AU241" s="246" t="s">
        <v>81</v>
      </c>
      <c r="AV241" s="14" t="s">
        <v>81</v>
      </c>
      <c r="AW241" s="14" t="s">
        <v>33</v>
      </c>
      <c r="AX241" s="14" t="s">
        <v>72</v>
      </c>
      <c r="AY241" s="246" t="s">
        <v>133</v>
      </c>
    </row>
    <row r="242" spans="1:51" s="15" customFormat="1" ht="12">
      <c r="A242" s="15"/>
      <c r="B242" s="247"/>
      <c r="C242" s="248"/>
      <c r="D242" s="227" t="s">
        <v>143</v>
      </c>
      <c r="E242" s="249" t="s">
        <v>19</v>
      </c>
      <c r="F242" s="250" t="s">
        <v>168</v>
      </c>
      <c r="G242" s="248"/>
      <c r="H242" s="251">
        <v>4.715999999999999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7" t="s">
        <v>143</v>
      </c>
      <c r="AU242" s="257" t="s">
        <v>81</v>
      </c>
      <c r="AV242" s="15" t="s">
        <v>87</v>
      </c>
      <c r="AW242" s="15" t="s">
        <v>33</v>
      </c>
      <c r="AX242" s="15" t="s">
        <v>77</v>
      </c>
      <c r="AY242" s="257" t="s">
        <v>133</v>
      </c>
    </row>
    <row r="243" spans="1:65" s="2" customFormat="1" ht="24.15" customHeight="1">
      <c r="A243" s="41"/>
      <c r="B243" s="42"/>
      <c r="C243" s="207" t="s">
        <v>446</v>
      </c>
      <c r="D243" s="207" t="s">
        <v>135</v>
      </c>
      <c r="E243" s="208" t="s">
        <v>467</v>
      </c>
      <c r="F243" s="209" t="s">
        <v>468</v>
      </c>
      <c r="G243" s="210" t="s">
        <v>138</v>
      </c>
      <c r="H243" s="211">
        <v>2.358</v>
      </c>
      <c r="I243" s="212"/>
      <c r="J243" s="213">
        <f>ROUND(I243*H243,2)</f>
        <v>0</v>
      </c>
      <c r="K243" s="209" t="s">
        <v>139</v>
      </c>
      <c r="L243" s="47"/>
      <c r="M243" s="214" t="s">
        <v>19</v>
      </c>
      <c r="N243" s="215" t="s">
        <v>43</v>
      </c>
      <c r="O243" s="87"/>
      <c r="P243" s="216">
        <f>O243*H243</f>
        <v>0</v>
      </c>
      <c r="Q243" s="216">
        <v>0.015</v>
      </c>
      <c r="R243" s="216">
        <f>Q243*H243</f>
        <v>0.03537</v>
      </c>
      <c r="S243" s="216">
        <v>0</v>
      </c>
      <c r="T243" s="21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18" t="s">
        <v>239</v>
      </c>
      <c r="AT243" s="218" t="s">
        <v>135</v>
      </c>
      <c r="AU243" s="218" t="s">
        <v>81</v>
      </c>
      <c r="AY243" s="20" t="s">
        <v>133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20" t="s">
        <v>77</v>
      </c>
      <c r="BK243" s="219">
        <f>ROUND(I243*H243,2)</f>
        <v>0</v>
      </c>
      <c r="BL243" s="20" t="s">
        <v>239</v>
      </c>
      <c r="BM243" s="218" t="s">
        <v>794</v>
      </c>
    </row>
    <row r="244" spans="1:47" s="2" customFormat="1" ht="12">
      <c r="A244" s="41"/>
      <c r="B244" s="42"/>
      <c r="C244" s="43"/>
      <c r="D244" s="220" t="s">
        <v>141</v>
      </c>
      <c r="E244" s="43"/>
      <c r="F244" s="221" t="s">
        <v>470</v>
      </c>
      <c r="G244" s="43"/>
      <c r="H244" s="43"/>
      <c r="I244" s="222"/>
      <c r="J244" s="43"/>
      <c r="K244" s="43"/>
      <c r="L244" s="47"/>
      <c r="M244" s="223"/>
      <c r="N244" s="22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141</v>
      </c>
      <c r="AU244" s="20" t="s">
        <v>81</v>
      </c>
    </row>
    <row r="245" spans="1:65" s="2" customFormat="1" ht="24.15" customHeight="1">
      <c r="A245" s="41"/>
      <c r="B245" s="42"/>
      <c r="C245" s="207" t="s">
        <v>450</v>
      </c>
      <c r="D245" s="207" t="s">
        <v>135</v>
      </c>
      <c r="E245" s="208" t="s">
        <v>472</v>
      </c>
      <c r="F245" s="209" t="s">
        <v>473</v>
      </c>
      <c r="G245" s="210" t="s">
        <v>138</v>
      </c>
      <c r="H245" s="211">
        <v>2.358</v>
      </c>
      <c r="I245" s="212"/>
      <c r="J245" s="213">
        <f>ROUND(I245*H245,2)</f>
        <v>0</v>
      </c>
      <c r="K245" s="209" t="s">
        <v>139</v>
      </c>
      <c r="L245" s="47"/>
      <c r="M245" s="214" t="s">
        <v>19</v>
      </c>
      <c r="N245" s="215" t="s">
        <v>43</v>
      </c>
      <c r="O245" s="87"/>
      <c r="P245" s="216">
        <f>O245*H245</f>
        <v>0</v>
      </c>
      <c r="Q245" s="216">
        <v>0.00538</v>
      </c>
      <c r="R245" s="216">
        <f>Q245*H245</f>
        <v>0.01268604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239</v>
      </c>
      <c r="AT245" s="218" t="s">
        <v>135</v>
      </c>
      <c r="AU245" s="218" t="s">
        <v>81</v>
      </c>
      <c r="AY245" s="20" t="s">
        <v>133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77</v>
      </c>
      <c r="BK245" s="219">
        <f>ROUND(I245*H245,2)</f>
        <v>0</v>
      </c>
      <c r="BL245" s="20" t="s">
        <v>239</v>
      </c>
      <c r="BM245" s="218" t="s">
        <v>795</v>
      </c>
    </row>
    <row r="246" spans="1:47" s="2" customFormat="1" ht="12">
      <c r="A246" s="41"/>
      <c r="B246" s="42"/>
      <c r="C246" s="43"/>
      <c r="D246" s="220" t="s">
        <v>141</v>
      </c>
      <c r="E246" s="43"/>
      <c r="F246" s="221" t="s">
        <v>475</v>
      </c>
      <c r="G246" s="43"/>
      <c r="H246" s="43"/>
      <c r="I246" s="222"/>
      <c r="J246" s="43"/>
      <c r="K246" s="43"/>
      <c r="L246" s="47"/>
      <c r="M246" s="223"/>
      <c r="N246" s="22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141</v>
      </c>
      <c r="AU246" s="20" t="s">
        <v>81</v>
      </c>
    </row>
    <row r="247" spans="1:65" s="2" customFormat="1" ht="16.5" customHeight="1">
      <c r="A247" s="41"/>
      <c r="B247" s="42"/>
      <c r="C247" s="258" t="s">
        <v>457</v>
      </c>
      <c r="D247" s="258" t="s">
        <v>208</v>
      </c>
      <c r="E247" s="259" t="s">
        <v>477</v>
      </c>
      <c r="F247" s="260" t="s">
        <v>478</v>
      </c>
      <c r="G247" s="261" t="s">
        <v>138</v>
      </c>
      <c r="H247" s="262">
        <v>2.594</v>
      </c>
      <c r="I247" s="263"/>
      <c r="J247" s="264">
        <f>ROUND(I247*H247,2)</f>
        <v>0</v>
      </c>
      <c r="K247" s="260" t="s">
        <v>19</v>
      </c>
      <c r="L247" s="265"/>
      <c r="M247" s="266" t="s">
        <v>19</v>
      </c>
      <c r="N247" s="267" t="s">
        <v>43</v>
      </c>
      <c r="O247" s="87"/>
      <c r="P247" s="216">
        <f>O247*H247</f>
        <v>0</v>
      </c>
      <c r="Q247" s="216">
        <v>0.022</v>
      </c>
      <c r="R247" s="216">
        <f>Q247*H247</f>
        <v>0.057067999999999994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330</v>
      </c>
      <c r="AT247" s="218" t="s">
        <v>208</v>
      </c>
      <c r="AU247" s="218" t="s">
        <v>81</v>
      </c>
      <c r="AY247" s="20" t="s">
        <v>133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20" t="s">
        <v>77</v>
      </c>
      <c r="BK247" s="219">
        <f>ROUND(I247*H247,2)</f>
        <v>0</v>
      </c>
      <c r="BL247" s="20" t="s">
        <v>239</v>
      </c>
      <c r="BM247" s="218" t="s">
        <v>796</v>
      </c>
    </row>
    <row r="248" spans="1:51" s="14" customFormat="1" ht="12">
      <c r="A248" s="14"/>
      <c r="B248" s="236"/>
      <c r="C248" s="237"/>
      <c r="D248" s="227" t="s">
        <v>143</v>
      </c>
      <c r="E248" s="237"/>
      <c r="F248" s="239" t="s">
        <v>797</v>
      </c>
      <c r="G248" s="237"/>
      <c r="H248" s="240">
        <v>2.594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143</v>
      </c>
      <c r="AU248" s="246" t="s">
        <v>81</v>
      </c>
      <c r="AV248" s="14" t="s">
        <v>81</v>
      </c>
      <c r="AW248" s="14" t="s">
        <v>4</v>
      </c>
      <c r="AX248" s="14" t="s">
        <v>77</v>
      </c>
      <c r="AY248" s="246" t="s">
        <v>133</v>
      </c>
    </row>
    <row r="249" spans="1:65" s="2" customFormat="1" ht="16.5" customHeight="1">
      <c r="A249" s="41"/>
      <c r="B249" s="42"/>
      <c r="C249" s="207" t="s">
        <v>466</v>
      </c>
      <c r="D249" s="207" t="s">
        <v>135</v>
      </c>
      <c r="E249" s="208" t="s">
        <v>482</v>
      </c>
      <c r="F249" s="209" t="s">
        <v>483</v>
      </c>
      <c r="G249" s="210" t="s">
        <v>148</v>
      </c>
      <c r="H249" s="211">
        <v>6.88</v>
      </c>
      <c r="I249" s="212"/>
      <c r="J249" s="213">
        <f>ROUND(I249*H249,2)</f>
        <v>0</v>
      </c>
      <c r="K249" s="209" t="s">
        <v>139</v>
      </c>
      <c r="L249" s="47"/>
      <c r="M249" s="214" t="s">
        <v>19</v>
      </c>
      <c r="N249" s="215" t="s">
        <v>43</v>
      </c>
      <c r="O249" s="87"/>
      <c r="P249" s="216">
        <f>O249*H249</f>
        <v>0</v>
      </c>
      <c r="Q249" s="216">
        <v>3E-05</v>
      </c>
      <c r="R249" s="216">
        <f>Q249*H249</f>
        <v>0.0002064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239</v>
      </c>
      <c r="AT249" s="218" t="s">
        <v>135</v>
      </c>
      <c r="AU249" s="218" t="s">
        <v>81</v>
      </c>
      <c r="AY249" s="20" t="s">
        <v>133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77</v>
      </c>
      <c r="BK249" s="219">
        <f>ROUND(I249*H249,2)</f>
        <v>0</v>
      </c>
      <c r="BL249" s="20" t="s">
        <v>239</v>
      </c>
      <c r="BM249" s="218" t="s">
        <v>798</v>
      </c>
    </row>
    <row r="250" spans="1:47" s="2" customFormat="1" ht="12">
      <c r="A250" s="41"/>
      <c r="B250" s="42"/>
      <c r="C250" s="43"/>
      <c r="D250" s="220" t="s">
        <v>141</v>
      </c>
      <c r="E250" s="43"/>
      <c r="F250" s="221" t="s">
        <v>485</v>
      </c>
      <c r="G250" s="43"/>
      <c r="H250" s="43"/>
      <c r="I250" s="222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141</v>
      </c>
      <c r="AU250" s="20" t="s">
        <v>81</v>
      </c>
    </row>
    <row r="251" spans="1:51" s="14" customFormat="1" ht="12">
      <c r="A251" s="14"/>
      <c r="B251" s="236"/>
      <c r="C251" s="237"/>
      <c r="D251" s="227" t="s">
        <v>143</v>
      </c>
      <c r="E251" s="238" t="s">
        <v>19</v>
      </c>
      <c r="F251" s="239" t="s">
        <v>799</v>
      </c>
      <c r="G251" s="237"/>
      <c r="H251" s="240">
        <v>6.88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143</v>
      </c>
      <c r="AU251" s="246" t="s">
        <v>81</v>
      </c>
      <c r="AV251" s="14" t="s">
        <v>81</v>
      </c>
      <c r="AW251" s="14" t="s">
        <v>33</v>
      </c>
      <c r="AX251" s="14" t="s">
        <v>77</v>
      </c>
      <c r="AY251" s="246" t="s">
        <v>133</v>
      </c>
    </row>
    <row r="252" spans="1:65" s="2" customFormat="1" ht="24.15" customHeight="1">
      <c r="A252" s="41"/>
      <c r="B252" s="42"/>
      <c r="C252" s="207" t="s">
        <v>471</v>
      </c>
      <c r="D252" s="207" t="s">
        <v>135</v>
      </c>
      <c r="E252" s="208" t="s">
        <v>488</v>
      </c>
      <c r="F252" s="209" t="s">
        <v>489</v>
      </c>
      <c r="G252" s="210" t="s">
        <v>148</v>
      </c>
      <c r="H252" s="211">
        <v>0.6</v>
      </c>
      <c r="I252" s="212"/>
      <c r="J252" s="213">
        <f>ROUND(I252*H252,2)</f>
        <v>0</v>
      </c>
      <c r="K252" s="209" t="s">
        <v>139</v>
      </c>
      <c r="L252" s="47"/>
      <c r="M252" s="214" t="s">
        <v>19</v>
      </c>
      <c r="N252" s="215" t="s">
        <v>43</v>
      </c>
      <c r="O252" s="87"/>
      <c r="P252" s="216">
        <f>O252*H252</f>
        <v>0</v>
      </c>
      <c r="Q252" s="216">
        <v>0.0002</v>
      </c>
      <c r="R252" s="216">
        <f>Q252*H252</f>
        <v>0.00012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239</v>
      </c>
      <c r="AT252" s="218" t="s">
        <v>135</v>
      </c>
      <c r="AU252" s="218" t="s">
        <v>81</v>
      </c>
      <c r="AY252" s="20" t="s">
        <v>133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77</v>
      </c>
      <c r="BK252" s="219">
        <f>ROUND(I252*H252,2)</f>
        <v>0</v>
      </c>
      <c r="BL252" s="20" t="s">
        <v>239</v>
      </c>
      <c r="BM252" s="218" t="s">
        <v>800</v>
      </c>
    </row>
    <row r="253" spans="1:47" s="2" customFormat="1" ht="12">
      <c r="A253" s="41"/>
      <c r="B253" s="42"/>
      <c r="C253" s="43"/>
      <c r="D253" s="220" t="s">
        <v>141</v>
      </c>
      <c r="E253" s="43"/>
      <c r="F253" s="221" t="s">
        <v>491</v>
      </c>
      <c r="G253" s="43"/>
      <c r="H253" s="43"/>
      <c r="I253" s="222"/>
      <c r="J253" s="43"/>
      <c r="K253" s="43"/>
      <c r="L253" s="47"/>
      <c r="M253" s="223"/>
      <c r="N253" s="22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141</v>
      </c>
      <c r="AU253" s="20" t="s">
        <v>81</v>
      </c>
    </row>
    <row r="254" spans="1:65" s="2" customFormat="1" ht="16.5" customHeight="1">
      <c r="A254" s="41"/>
      <c r="B254" s="42"/>
      <c r="C254" s="258" t="s">
        <v>476</v>
      </c>
      <c r="D254" s="258" t="s">
        <v>208</v>
      </c>
      <c r="E254" s="259" t="s">
        <v>493</v>
      </c>
      <c r="F254" s="260" t="s">
        <v>494</v>
      </c>
      <c r="G254" s="261" t="s">
        <v>148</v>
      </c>
      <c r="H254" s="262">
        <v>0.66</v>
      </c>
      <c r="I254" s="263"/>
      <c r="J254" s="264">
        <f>ROUND(I254*H254,2)</f>
        <v>0</v>
      </c>
      <c r="K254" s="260" t="s">
        <v>19</v>
      </c>
      <c r="L254" s="265"/>
      <c r="M254" s="266" t="s">
        <v>19</v>
      </c>
      <c r="N254" s="267" t="s">
        <v>43</v>
      </c>
      <c r="O254" s="87"/>
      <c r="P254" s="216">
        <f>O254*H254</f>
        <v>0</v>
      </c>
      <c r="Q254" s="216">
        <v>0.00016</v>
      </c>
      <c r="R254" s="216">
        <f>Q254*H254</f>
        <v>0.00010560000000000002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330</v>
      </c>
      <c r="AT254" s="218" t="s">
        <v>208</v>
      </c>
      <c r="AU254" s="218" t="s">
        <v>81</v>
      </c>
      <c r="AY254" s="20" t="s">
        <v>133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77</v>
      </c>
      <c r="BK254" s="219">
        <f>ROUND(I254*H254,2)</f>
        <v>0</v>
      </c>
      <c r="BL254" s="20" t="s">
        <v>239</v>
      </c>
      <c r="BM254" s="218" t="s">
        <v>801</v>
      </c>
    </row>
    <row r="255" spans="1:51" s="14" customFormat="1" ht="12">
      <c r="A255" s="14"/>
      <c r="B255" s="236"/>
      <c r="C255" s="237"/>
      <c r="D255" s="227" t="s">
        <v>143</v>
      </c>
      <c r="E255" s="237"/>
      <c r="F255" s="239" t="s">
        <v>496</v>
      </c>
      <c r="G255" s="237"/>
      <c r="H255" s="240">
        <v>0.66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143</v>
      </c>
      <c r="AU255" s="246" t="s">
        <v>81</v>
      </c>
      <c r="AV255" s="14" t="s">
        <v>81</v>
      </c>
      <c r="AW255" s="14" t="s">
        <v>4</v>
      </c>
      <c r="AX255" s="14" t="s">
        <v>77</v>
      </c>
      <c r="AY255" s="246" t="s">
        <v>133</v>
      </c>
    </row>
    <row r="256" spans="1:65" s="2" customFormat="1" ht="24.15" customHeight="1">
      <c r="A256" s="41"/>
      <c r="B256" s="42"/>
      <c r="C256" s="207" t="s">
        <v>481</v>
      </c>
      <c r="D256" s="207" t="s">
        <v>135</v>
      </c>
      <c r="E256" s="208" t="s">
        <v>498</v>
      </c>
      <c r="F256" s="209" t="s">
        <v>499</v>
      </c>
      <c r="G256" s="210" t="s">
        <v>392</v>
      </c>
      <c r="H256" s="268"/>
      <c r="I256" s="212"/>
      <c r="J256" s="213">
        <f>ROUND(I256*H256,2)</f>
        <v>0</v>
      </c>
      <c r="K256" s="209" t="s">
        <v>139</v>
      </c>
      <c r="L256" s="47"/>
      <c r="M256" s="214" t="s">
        <v>19</v>
      </c>
      <c r="N256" s="215" t="s">
        <v>43</v>
      </c>
      <c r="O256" s="87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239</v>
      </c>
      <c r="AT256" s="218" t="s">
        <v>135</v>
      </c>
      <c r="AU256" s="218" t="s">
        <v>81</v>
      </c>
      <c r="AY256" s="20" t="s">
        <v>133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77</v>
      </c>
      <c r="BK256" s="219">
        <f>ROUND(I256*H256,2)</f>
        <v>0</v>
      </c>
      <c r="BL256" s="20" t="s">
        <v>239</v>
      </c>
      <c r="BM256" s="218" t="s">
        <v>802</v>
      </c>
    </row>
    <row r="257" spans="1:47" s="2" customFormat="1" ht="12">
      <c r="A257" s="41"/>
      <c r="B257" s="42"/>
      <c r="C257" s="43"/>
      <c r="D257" s="220" t="s">
        <v>141</v>
      </c>
      <c r="E257" s="43"/>
      <c r="F257" s="221" t="s">
        <v>501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141</v>
      </c>
      <c r="AU257" s="20" t="s">
        <v>81</v>
      </c>
    </row>
    <row r="258" spans="1:63" s="12" customFormat="1" ht="22.8" customHeight="1">
      <c r="A258" s="12"/>
      <c r="B258" s="191"/>
      <c r="C258" s="192"/>
      <c r="D258" s="193" t="s">
        <v>71</v>
      </c>
      <c r="E258" s="205" t="s">
        <v>502</v>
      </c>
      <c r="F258" s="205" t="s">
        <v>503</v>
      </c>
      <c r="G258" s="192"/>
      <c r="H258" s="192"/>
      <c r="I258" s="195"/>
      <c r="J258" s="206">
        <f>BK258</f>
        <v>0</v>
      </c>
      <c r="K258" s="192"/>
      <c r="L258" s="197"/>
      <c r="M258" s="198"/>
      <c r="N258" s="199"/>
      <c r="O258" s="199"/>
      <c r="P258" s="200">
        <f>SUM(P259:P288)</f>
        <v>0</v>
      </c>
      <c r="Q258" s="199"/>
      <c r="R258" s="200">
        <f>SUM(R259:R288)</f>
        <v>0.24103496000000002</v>
      </c>
      <c r="S258" s="199"/>
      <c r="T258" s="201">
        <f>SUM(T259:T288)</f>
        <v>0.537574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2" t="s">
        <v>81</v>
      </c>
      <c r="AT258" s="203" t="s">
        <v>71</v>
      </c>
      <c r="AU258" s="203" t="s">
        <v>77</v>
      </c>
      <c r="AY258" s="202" t="s">
        <v>133</v>
      </c>
      <c r="BK258" s="204">
        <f>SUM(BK259:BK288)</f>
        <v>0</v>
      </c>
    </row>
    <row r="259" spans="1:65" s="2" customFormat="1" ht="16.5" customHeight="1">
      <c r="A259" s="41"/>
      <c r="B259" s="42"/>
      <c r="C259" s="207" t="s">
        <v>487</v>
      </c>
      <c r="D259" s="207" t="s">
        <v>135</v>
      </c>
      <c r="E259" s="208" t="s">
        <v>510</v>
      </c>
      <c r="F259" s="209" t="s">
        <v>511</v>
      </c>
      <c r="G259" s="210" t="s">
        <v>138</v>
      </c>
      <c r="H259" s="211">
        <v>6.596</v>
      </c>
      <c r="I259" s="212"/>
      <c r="J259" s="213">
        <f>ROUND(I259*H259,2)</f>
        <v>0</v>
      </c>
      <c r="K259" s="209" t="s">
        <v>139</v>
      </c>
      <c r="L259" s="47"/>
      <c r="M259" s="214" t="s">
        <v>19</v>
      </c>
      <c r="N259" s="215" t="s">
        <v>43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0.0815</v>
      </c>
      <c r="T259" s="217">
        <f>S259*H259</f>
        <v>0.537574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239</v>
      </c>
      <c r="AT259" s="218" t="s">
        <v>135</v>
      </c>
      <c r="AU259" s="218" t="s">
        <v>81</v>
      </c>
      <c r="AY259" s="20" t="s">
        <v>133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77</v>
      </c>
      <c r="BK259" s="219">
        <f>ROUND(I259*H259,2)</f>
        <v>0</v>
      </c>
      <c r="BL259" s="20" t="s">
        <v>239</v>
      </c>
      <c r="BM259" s="218" t="s">
        <v>803</v>
      </c>
    </row>
    <row r="260" spans="1:47" s="2" customFormat="1" ht="12">
      <c r="A260" s="41"/>
      <c r="B260" s="42"/>
      <c r="C260" s="43"/>
      <c r="D260" s="220" t="s">
        <v>141</v>
      </c>
      <c r="E260" s="43"/>
      <c r="F260" s="221" t="s">
        <v>513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141</v>
      </c>
      <c r="AU260" s="20" t="s">
        <v>81</v>
      </c>
    </row>
    <row r="261" spans="1:51" s="14" customFormat="1" ht="12">
      <c r="A261" s="14"/>
      <c r="B261" s="236"/>
      <c r="C261" s="237"/>
      <c r="D261" s="227" t="s">
        <v>143</v>
      </c>
      <c r="E261" s="238" t="s">
        <v>19</v>
      </c>
      <c r="F261" s="239" t="s">
        <v>804</v>
      </c>
      <c r="G261" s="237"/>
      <c r="H261" s="240">
        <v>4.026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143</v>
      </c>
      <c r="AU261" s="246" t="s">
        <v>81</v>
      </c>
      <c r="AV261" s="14" t="s">
        <v>81</v>
      </c>
      <c r="AW261" s="14" t="s">
        <v>33</v>
      </c>
      <c r="AX261" s="14" t="s">
        <v>72</v>
      </c>
      <c r="AY261" s="246" t="s">
        <v>133</v>
      </c>
    </row>
    <row r="262" spans="1:51" s="14" customFormat="1" ht="12">
      <c r="A262" s="14"/>
      <c r="B262" s="236"/>
      <c r="C262" s="237"/>
      <c r="D262" s="227" t="s">
        <v>143</v>
      </c>
      <c r="E262" s="238" t="s">
        <v>19</v>
      </c>
      <c r="F262" s="239" t="s">
        <v>805</v>
      </c>
      <c r="G262" s="237"/>
      <c r="H262" s="240">
        <v>2.482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143</v>
      </c>
      <c r="AU262" s="246" t="s">
        <v>81</v>
      </c>
      <c r="AV262" s="14" t="s">
        <v>81</v>
      </c>
      <c r="AW262" s="14" t="s">
        <v>33</v>
      </c>
      <c r="AX262" s="14" t="s">
        <v>72</v>
      </c>
      <c r="AY262" s="246" t="s">
        <v>133</v>
      </c>
    </row>
    <row r="263" spans="1:51" s="14" customFormat="1" ht="12">
      <c r="A263" s="14"/>
      <c r="B263" s="236"/>
      <c r="C263" s="237"/>
      <c r="D263" s="227" t="s">
        <v>143</v>
      </c>
      <c r="E263" s="238" t="s">
        <v>19</v>
      </c>
      <c r="F263" s="239" t="s">
        <v>603</v>
      </c>
      <c r="G263" s="237"/>
      <c r="H263" s="240">
        <v>0.088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143</v>
      </c>
      <c r="AU263" s="246" t="s">
        <v>81</v>
      </c>
      <c r="AV263" s="14" t="s">
        <v>81</v>
      </c>
      <c r="AW263" s="14" t="s">
        <v>33</v>
      </c>
      <c r="AX263" s="14" t="s">
        <v>72</v>
      </c>
      <c r="AY263" s="246" t="s">
        <v>133</v>
      </c>
    </row>
    <row r="264" spans="1:51" s="15" customFormat="1" ht="12">
      <c r="A264" s="15"/>
      <c r="B264" s="247"/>
      <c r="C264" s="248"/>
      <c r="D264" s="227" t="s">
        <v>143</v>
      </c>
      <c r="E264" s="249" t="s">
        <v>19</v>
      </c>
      <c r="F264" s="250" t="s">
        <v>168</v>
      </c>
      <c r="G264" s="248"/>
      <c r="H264" s="251">
        <v>6.596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7" t="s">
        <v>143</v>
      </c>
      <c r="AU264" s="257" t="s">
        <v>81</v>
      </c>
      <c r="AV264" s="15" t="s">
        <v>87</v>
      </c>
      <c r="AW264" s="15" t="s">
        <v>33</v>
      </c>
      <c r="AX264" s="15" t="s">
        <v>77</v>
      </c>
      <c r="AY264" s="257" t="s">
        <v>133</v>
      </c>
    </row>
    <row r="265" spans="1:65" s="2" customFormat="1" ht="16.5" customHeight="1">
      <c r="A265" s="41"/>
      <c r="B265" s="42"/>
      <c r="C265" s="207" t="s">
        <v>492</v>
      </c>
      <c r="D265" s="207" t="s">
        <v>135</v>
      </c>
      <c r="E265" s="208" t="s">
        <v>505</v>
      </c>
      <c r="F265" s="209" t="s">
        <v>506</v>
      </c>
      <c r="G265" s="210" t="s">
        <v>138</v>
      </c>
      <c r="H265" s="211">
        <v>13.216</v>
      </c>
      <c r="I265" s="212"/>
      <c r="J265" s="213">
        <f>ROUND(I265*H265,2)</f>
        <v>0</v>
      </c>
      <c r="K265" s="209" t="s">
        <v>139</v>
      </c>
      <c r="L265" s="47"/>
      <c r="M265" s="214" t="s">
        <v>19</v>
      </c>
      <c r="N265" s="215" t="s">
        <v>43</v>
      </c>
      <c r="O265" s="87"/>
      <c r="P265" s="216">
        <f>O265*H265</f>
        <v>0</v>
      </c>
      <c r="Q265" s="216">
        <v>0.0003</v>
      </c>
      <c r="R265" s="216">
        <f>Q265*H265</f>
        <v>0.003964799999999999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239</v>
      </c>
      <c r="AT265" s="218" t="s">
        <v>135</v>
      </c>
      <c r="AU265" s="218" t="s">
        <v>81</v>
      </c>
      <c r="AY265" s="20" t="s">
        <v>133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77</v>
      </c>
      <c r="BK265" s="219">
        <f>ROUND(I265*H265,2)</f>
        <v>0</v>
      </c>
      <c r="BL265" s="20" t="s">
        <v>239</v>
      </c>
      <c r="BM265" s="218" t="s">
        <v>806</v>
      </c>
    </row>
    <row r="266" spans="1:47" s="2" customFormat="1" ht="12">
      <c r="A266" s="41"/>
      <c r="B266" s="42"/>
      <c r="C266" s="43"/>
      <c r="D266" s="220" t="s">
        <v>141</v>
      </c>
      <c r="E266" s="43"/>
      <c r="F266" s="221" t="s">
        <v>508</v>
      </c>
      <c r="G266" s="43"/>
      <c r="H266" s="43"/>
      <c r="I266" s="222"/>
      <c r="J266" s="43"/>
      <c r="K266" s="43"/>
      <c r="L266" s="47"/>
      <c r="M266" s="223"/>
      <c r="N266" s="22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141</v>
      </c>
      <c r="AU266" s="20" t="s">
        <v>81</v>
      </c>
    </row>
    <row r="267" spans="1:51" s="14" customFormat="1" ht="12">
      <c r="A267" s="14"/>
      <c r="B267" s="236"/>
      <c r="C267" s="237"/>
      <c r="D267" s="227" t="s">
        <v>143</v>
      </c>
      <c r="E267" s="238" t="s">
        <v>19</v>
      </c>
      <c r="F267" s="239" t="s">
        <v>724</v>
      </c>
      <c r="G267" s="237"/>
      <c r="H267" s="240">
        <v>13.36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143</v>
      </c>
      <c r="AU267" s="246" t="s">
        <v>81</v>
      </c>
      <c r="AV267" s="14" t="s">
        <v>81</v>
      </c>
      <c r="AW267" s="14" t="s">
        <v>33</v>
      </c>
      <c r="AX267" s="14" t="s">
        <v>72</v>
      </c>
      <c r="AY267" s="246" t="s">
        <v>133</v>
      </c>
    </row>
    <row r="268" spans="1:51" s="14" customFormat="1" ht="12">
      <c r="A268" s="14"/>
      <c r="B268" s="236"/>
      <c r="C268" s="237"/>
      <c r="D268" s="227" t="s">
        <v>143</v>
      </c>
      <c r="E268" s="238" t="s">
        <v>19</v>
      </c>
      <c r="F268" s="239" t="s">
        <v>722</v>
      </c>
      <c r="G268" s="237"/>
      <c r="H268" s="240">
        <v>-0.232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143</v>
      </c>
      <c r="AU268" s="246" t="s">
        <v>81</v>
      </c>
      <c r="AV268" s="14" t="s">
        <v>81</v>
      </c>
      <c r="AW268" s="14" t="s">
        <v>33</v>
      </c>
      <c r="AX268" s="14" t="s">
        <v>72</v>
      </c>
      <c r="AY268" s="246" t="s">
        <v>133</v>
      </c>
    </row>
    <row r="269" spans="1:51" s="14" customFormat="1" ht="12">
      <c r="A269" s="14"/>
      <c r="B269" s="236"/>
      <c r="C269" s="237"/>
      <c r="D269" s="227" t="s">
        <v>143</v>
      </c>
      <c r="E269" s="238" t="s">
        <v>19</v>
      </c>
      <c r="F269" s="239" t="s">
        <v>603</v>
      </c>
      <c r="G269" s="237"/>
      <c r="H269" s="240">
        <v>0.088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143</v>
      </c>
      <c r="AU269" s="246" t="s">
        <v>81</v>
      </c>
      <c r="AV269" s="14" t="s">
        <v>81</v>
      </c>
      <c r="AW269" s="14" t="s">
        <v>33</v>
      </c>
      <c r="AX269" s="14" t="s">
        <v>72</v>
      </c>
      <c r="AY269" s="246" t="s">
        <v>133</v>
      </c>
    </row>
    <row r="270" spans="1:51" s="15" customFormat="1" ht="12">
      <c r="A270" s="15"/>
      <c r="B270" s="247"/>
      <c r="C270" s="248"/>
      <c r="D270" s="227" t="s">
        <v>143</v>
      </c>
      <c r="E270" s="249" t="s">
        <v>19</v>
      </c>
      <c r="F270" s="250" t="s">
        <v>168</v>
      </c>
      <c r="G270" s="248"/>
      <c r="H270" s="251">
        <v>13.216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143</v>
      </c>
      <c r="AU270" s="257" t="s">
        <v>81</v>
      </c>
      <c r="AV270" s="15" t="s">
        <v>87</v>
      </c>
      <c r="AW270" s="15" t="s">
        <v>33</v>
      </c>
      <c r="AX270" s="15" t="s">
        <v>77</v>
      </c>
      <c r="AY270" s="257" t="s">
        <v>133</v>
      </c>
    </row>
    <row r="271" spans="1:65" s="2" customFormat="1" ht="21.75" customHeight="1">
      <c r="A271" s="41"/>
      <c r="B271" s="42"/>
      <c r="C271" s="207" t="s">
        <v>497</v>
      </c>
      <c r="D271" s="207" t="s">
        <v>135</v>
      </c>
      <c r="E271" s="208" t="s">
        <v>516</v>
      </c>
      <c r="F271" s="209" t="s">
        <v>517</v>
      </c>
      <c r="G271" s="210" t="s">
        <v>138</v>
      </c>
      <c r="H271" s="211">
        <v>13.216</v>
      </c>
      <c r="I271" s="212"/>
      <c r="J271" s="213">
        <f>ROUND(I271*H271,2)</f>
        <v>0</v>
      </c>
      <c r="K271" s="209" t="s">
        <v>139</v>
      </c>
      <c r="L271" s="47"/>
      <c r="M271" s="214" t="s">
        <v>19</v>
      </c>
      <c r="N271" s="215" t="s">
        <v>43</v>
      </c>
      <c r="O271" s="87"/>
      <c r="P271" s="216">
        <f>O271*H271</f>
        <v>0</v>
      </c>
      <c r="Q271" s="216">
        <v>0.00538</v>
      </c>
      <c r="R271" s="216">
        <f>Q271*H271</f>
        <v>0.07110208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239</v>
      </c>
      <c r="AT271" s="218" t="s">
        <v>135</v>
      </c>
      <c r="AU271" s="218" t="s">
        <v>81</v>
      </c>
      <c r="AY271" s="20" t="s">
        <v>133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20" t="s">
        <v>77</v>
      </c>
      <c r="BK271" s="219">
        <f>ROUND(I271*H271,2)</f>
        <v>0</v>
      </c>
      <c r="BL271" s="20" t="s">
        <v>239</v>
      </c>
      <c r="BM271" s="218" t="s">
        <v>807</v>
      </c>
    </row>
    <row r="272" spans="1:47" s="2" customFormat="1" ht="12">
      <c r="A272" s="41"/>
      <c r="B272" s="42"/>
      <c r="C272" s="43"/>
      <c r="D272" s="220" t="s">
        <v>141</v>
      </c>
      <c r="E272" s="43"/>
      <c r="F272" s="221" t="s">
        <v>519</v>
      </c>
      <c r="G272" s="43"/>
      <c r="H272" s="43"/>
      <c r="I272" s="222"/>
      <c r="J272" s="43"/>
      <c r="K272" s="43"/>
      <c r="L272" s="47"/>
      <c r="M272" s="223"/>
      <c r="N272" s="22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141</v>
      </c>
      <c r="AU272" s="20" t="s">
        <v>81</v>
      </c>
    </row>
    <row r="273" spans="1:65" s="2" customFormat="1" ht="16.5" customHeight="1">
      <c r="A273" s="41"/>
      <c r="B273" s="42"/>
      <c r="C273" s="258" t="s">
        <v>504</v>
      </c>
      <c r="D273" s="258" t="s">
        <v>208</v>
      </c>
      <c r="E273" s="259" t="s">
        <v>521</v>
      </c>
      <c r="F273" s="260" t="s">
        <v>522</v>
      </c>
      <c r="G273" s="261" t="s">
        <v>138</v>
      </c>
      <c r="H273" s="262">
        <v>14.538</v>
      </c>
      <c r="I273" s="263"/>
      <c r="J273" s="264">
        <f>ROUND(I273*H273,2)</f>
        <v>0</v>
      </c>
      <c r="K273" s="260" t="s">
        <v>19</v>
      </c>
      <c r="L273" s="265"/>
      <c r="M273" s="266" t="s">
        <v>19</v>
      </c>
      <c r="N273" s="267" t="s">
        <v>43</v>
      </c>
      <c r="O273" s="87"/>
      <c r="P273" s="216">
        <f>O273*H273</f>
        <v>0</v>
      </c>
      <c r="Q273" s="216">
        <v>0.01112</v>
      </c>
      <c r="R273" s="216">
        <f>Q273*H273</f>
        <v>0.16166256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330</v>
      </c>
      <c r="AT273" s="218" t="s">
        <v>208</v>
      </c>
      <c r="AU273" s="218" t="s">
        <v>81</v>
      </c>
      <c r="AY273" s="20" t="s">
        <v>133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20" t="s">
        <v>77</v>
      </c>
      <c r="BK273" s="219">
        <f>ROUND(I273*H273,2)</f>
        <v>0</v>
      </c>
      <c r="BL273" s="20" t="s">
        <v>239</v>
      </c>
      <c r="BM273" s="218" t="s">
        <v>808</v>
      </c>
    </row>
    <row r="274" spans="1:51" s="14" customFormat="1" ht="12">
      <c r="A274" s="14"/>
      <c r="B274" s="236"/>
      <c r="C274" s="237"/>
      <c r="D274" s="227" t="s">
        <v>143</v>
      </c>
      <c r="E274" s="237"/>
      <c r="F274" s="239" t="s">
        <v>809</v>
      </c>
      <c r="G274" s="237"/>
      <c r="H274" s="240">
        <v>14.538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143</v>
      </c>
      <c r="AU274" s="246" t="s">
        <v>81</v>
      </c>
      <c r="AV274" s="14" t="s">
        <v>81</v>
      </c>
      <c r="AW274" s="14" t="s">
        <v>4</v>
      </c>
      <c r="AX274" s="14" t="s">
        <v>77</v>
      </c>
      <c r="AY274" s="246" t="s">
        <v>133</v>
      </c>
    </row>
    <row r="275" spans="1:65" s="2" customFormat="1" ht="16.5" customHeight="1">
      <c r="A275" s="41"/>
      <c r="B275" s="42"/>
      <c r="C275" s="207" t="s">
        <v>509</v>
      </c>
      <c r="D275" s="207" t="s">
        <v>135</v>
      </c>
      <c r="E275" s="208" t="s">
        <v>688</v>
      </c>
      <c r="F275" s="209" t="s">
        <v>689</v>
      </c>
      <c r="G275" s="210" t="s">
        <v>148</v>
      </c>
      <c r="H275" s="211">
        <v>4.88</v>
      </c>
      <c r="I275" s="212"/>
      <c r="J275" s="213">
        <f>ROUND(I275*H275,2)</f>
        <v>0</v>
      </c>
      <c r="K275" s="209" t="s">
        <v>139</v>
      </c>
      <c r="L275" s="47"/>
      <c r="M275" s="214" t="s">
        <v>19</v>
      </c>
      <c r="N275" s="215" t="s">
        <v>43</v>
      </c>
      <c r="O275" s="87"/>
      <c r="P275" s="216">
        <f>O275*H275</f>
        <v>0</v>
      </c>
      <c r="Q275" s="216">
        <v>0.0002</v>
      </c>
      <c r="R275" s="216">
        <f>Q275*H275</f>
        <v>0.000976</v>
      </c>
      <c r="S275" s="216">
        <v>0</v>
      </c>
      <c r="T275" s="21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18" t="s">
        <v>239</v>
      </c>
      <c r="AT275" s="218" t="s">
        <v>135</v>
      </c>
      <c r="AU275" s="218" t="s">
        <v>81</v>
      </c>
      <c r="AY275" s="20" t="s">
        <v>133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20" t="s">
        <v>77</v>
      </c>
      <c r="BK275" s="219">
        <f>ROUND(I275*H275,2)</f>
        <v>0</v>
      </c>
      <c r="BL275" s="20" t="s">
        <v>239</v>
      </c>
      <c r="BM275" s="218" t="s">
        <v>810</v>
      </c>
    </row>
    <row r="276" spans="1:47" s="2" customFormat="1" ht="12">
      <c r="A276" s="41"/>
      <c r="B276" s="42"/>
      <c r="C276" s="43"/>
      <c r="D276" s="220" t="s">
        <v>141</v>
      </c>
      <c r="E276" s="43"/>
      <c r="F276" s="221" t="s">
        <v>691</v>
      </c>
      <c r="G276" s="43"/>
      <c r="H276" s="43"/>
      <c r="I276" s="222"/>
      <c r="J276" s="43"/>
      <c r="K276" s="43"/>
      <c r="L276" s="47"/>
      <c r="M276" s="223"/>
      <c r="N276" s="22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141</v>
      </c>
      <c r="AU276" s="20" t="s">
        <v>81</v>
      </c>
    </row>
    <row r="277" spans="1:51" s="14" customFormat="1" ht="12">
      <c r="A277" s="14"/>
      <c r="B277" s="236"/>
      <c r="C277" s="237"/>
      <c r="D277" s="227" t="s">
        <v>143</v>
      </c>
      <c r="E277" s="238" t="s">
        <v>19</v>
      </c>
      <c r="F277" s="239" t="s">
        <v>692</v>
      </c>
      <c r="G277" s="237"/>
      <c r="H277" s="240">
        <v>4.88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6" t="s">
        <v>143</v>
      </c>
      <c r="AU277" s="246" t="s">
        <v>81</v>
      </c>
      <c r="AV277" s="14" t="s">
        <v>81</v>
      </c>
      <c r="AW277" s="14" t="s">
        <v>33</v>
      </c>
      <c r="AX277" s="14" t="s">
        <v>77</v>
      </c>
      <c r="AY277" s="246" t="s">
        <v>133</v>
      </c>
    </row>
    <row r="278" spans="1:65" s="2" customFormat="1" ht="16.5" customHeight="1">
      <c r="A278" s="41"/>
      <c r="B278" s="42"/>
      <c r="C278" s="207" t="s">
        <v>515</v>
      </c>
      <c r="D278" s="207" t="s">
        <v>135</v>
      </c>
      <c r="E278" s="208" t="s">
        <v>526</v>
      </c>
      <c r="F278" s="209" t="s">
        <v>527</v>
      </c>
      <c r="G278" s="210" t="s">
        <v>148</v>
      </c>
      <c r="H278" s="211">
        <v>6.58</v>
      </c>
      <c r="I278" s="212"/>
      <c r="J278" s="213">
        <f>ROUND(I278*H278,2)</f>
        <v>0</v>
      </c>
      <c r="K278" s="209" t="s">
        <v>139</v>
      </c>
      <c r="L278" s="47"/>
      <c r="M278" s="214" t="s">
        <v>19</v>
      </c>
      <c r="N278" s="215" t="s">
        <v>43</v>
      </c>
      <c r="O278" s="87"/>
      <c r="P278" s="216">
        <f>O278*H278</f>
        <v>0</v>
      </c>
      <c r="Q278" s="216">
        <v>0.00018</v>
      </c>
      <c r="R278" s="216">
        <f>Q278*H278</f>
        <v>0.0011844000000000002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239</v>
      </c>
      <c r="AT278" s="218" t="s">
        <v>135</v>
      </c>
      <c r="AU278" s="218" t="s">
        <v>81</v>
      </c>
      <c r="AY278" s="20" t="s">
        <v>133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77</v>
      </c>
      <c r="BK278" s="219">
        <f>ROUND(I278*H278,2)</f>
        <v>0</v>
      </c>
      <c r="BL278" s="20" t="s">
        <v>239</v>
      </c>
      <c r="BM278" s="218" t="s">
        <v>811</v>
      </c>
    </row>
    <row r="279" spans="1:47" s="2" customFormat="1" ht="12">
      <c r="A279" s="41"/>
      <c r="B279" s="42"/>
      <c r="C279" s="43"/>
      <c r="D279" s="220" t="s">
        <v>141</v>
      </c>
      <c r="E279" s="43"/>
      <c r="F279" s="221" t="s">
        <v>529</v>
      </c>
      <c r="G279" s="43"/>
      <c r="H279" s="43"/>
      <c r="I279" s="222"/>
      <c r="J279" s="43"/>
      <c r="K279" s="43"/>
      <c r="L279" s="47"/>
      <c r="M279" s="223"/>
      <c r="N279" s="22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141</v>
      </c>
      <c r="AU279" s="20" t="s">
        <v>81</v>
      </c>
    </row>
    <row r="280" spans="1:51" s="14" customFormat="1" ht="12">
      <c r="A280" s="14"/>
      <c r="B280" s="236"/>
      <c r="C280" s="237"/>
      <c r="D280" s="227" t="s">
        <v>143</v>
      </c>
      <c r="E280" s="238" t="s">
        <v>19</v>
      </c>
      <c r="F280" s="239" t="s">
        <v>812</v>
      </c>
      <c r="G280" s="237"/>
      <c r="H280" s="240">
        <v>6.58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143</v>
      </c>
      <c r="AU280" s="246" t="s">
        <v>81</v>
      </c>
      <c r="AV280" s="14" t="s">
        <v>81</v>
      </c>
      <c r="AW280" s="14" t="s">
        <v>33</v>
      </c>
      <c r="AX280" s="14" t="s">
        <v>77</v>
      </c>
      <c r="AY280" s="246" t="s">
        <v>133</v>
      </c>
    </row>
    <row r="281" spans="1:65" s="2" customFormat="1" ht="16.5" customHeight="1">
      <c r="A281" s="41"/>
      <c r="B281" s="42"/>
      <c r="C281" s="258" t="s">
        <v>520</v>
      </c>
      <c r="D281" s="258" t="s">
        <v>208</v>
      </c>
      <c r="E281" s="259" t="s">
        <v>532</v>
      </c>
      <c r="F281" s="260" t="s">
        <v>533</v>
      </c>
      <c r="G281" s="261" t="s">
        <v>148</v>
      </c>
      <c r="H281" s="262">
        <v>12.606</v>
      </c>
      <c r="I281" s="263"/>
      <c r="J281" s="264">
        <f>ROUND(I281*H281,2)</f>
        <v>0</v>
      </c>
      <c r="K281" s="260" t="s">
        <v>19</v>
      </c>
      <c r="L281" s="265"/>
      <c r="M281" s="266" t="s">
        <v>19</v>
      </c>
      <c r="N281" s="267" t="s">
        <v>43</v>
      </c>
      <c r="O281" s="87"/>
      <c r="P281" s="216">
        <f>O281*H281</f>
        <v>0</v>
      </c>
      <c r="Q281" s="216">
        <v>0.00012</v>
      </c>
      <c r="R281" s="216">
        <f>Q281*H281</f>
        <v>0.00151272</v>
      </c>
      <c r="S281" s="216">
        <v>0</v>
      </c>
      <c r="T281" s="21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8" t="s">
        <v>330</v>
      </c>
      <c r="AT281" s="218" t="s">
        <v>208</v>
      </c>
      <c r="AU281" s="218" t="s">
        <v>81</v>
      </c>
      <c r="AY281" s="20" t="s">
        <v>133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20" t="s">
        <v>77</v>
      </c>
      <c r="BK281" s="219">
        <f>ROUND(I281*H281,2)</f>
        <v>0</v>
      </c>
      <c r="BL281" s="20" t="s">
        <v>239</v>
      </c>
      <c r="BM281" s="218" t="s">
        <v>813</v>
      </c>
    </row>
    <row r="282" spans="1:51" s="14" customFormat="1" ht="12">
      <c r="A282" s="14"/>
      <c r="B282" s="236"/>
      <c r="C282" s="237"/>
      <c r="D282" s="227" t="s">
        <v>143</v>
      </c>
      <c r="E282" s="238" t="s">
        <v>19</v>
      </c>
      <c r="F282" s="239" t="s">
        <v>814</v>
      </c>
      <c r="G282" s="237"/>
      <c r="H282" s="240">
        <v>11.46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6" t="s">
        <v>143</v>
      </c>
      <c r="AU282" s="246" t="s">
        <v>81</v>
      </c>
      <c r="AV282" s="14" t="s">
        <v>81</v>
      </c>
      <c r="AW282" s="14" t="s">
        <v>33</v>
      </c>
      <c r="AX282" s="14" t="s">
        <v>77</v>
      </c>
      <c r="AY282" s="246" t="s">
        <v>133</v>
      </c>
    </row>
    <row r="283" spans="1:51" s="14" customFormat="1" ht="12">
      <c r="A283" s="14"/>
      <c r="B283" s="236"/>
      <c r="C283" s="237"/>
      <c r="D283" s="227" t="s">
        <v>143</v>
      </c>
      <c r="E283" s="237"/>
      <c r="F283" s="239" t="s">
        <v>815</v>
      </c>
      <c r="G283" s="237"/>
      <c r="H283" s="240">
        <v>12.606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143</v>
      </c>
      <c r="AU283" s="246" t="s">
        <v>81</v>
      </c>
      <c r="AV283" s="14" t="s">
        <v>81</v>
      </c>
      <c r="AW283" s="14" t="s">
        <v>4</v>
      </c>
      <c r="AX283" s="14" t="s">
        <v>77</v>
      </c>
      <c r="AY283" s="246" t="s">
        <v>133</v>
      </c>
    </row>
    <row r="284" spans="1:65" s="2" customFormat="1" ht="16.5" customHeight="1">
      <c r="A284" s="41"/>
      <c r="B284" s="42"/>
      <c r="C284" s="207" t="s">
        <v>525</v>
      </c>
      <c r="D284" s="207" t="s">
        <v>135</v>
      </c>
      <c r="E284" s="208" t="s">
        <v>537</v>
      </c>
      <c r="F284" s="209" t="s">
        <v>538</v>
      </c>
      <c r="G284" s="210" t="s">
        <v>148</v>
      </c>
      <c r="H284" s="211">
        <v>21.08</v>
      </c>
      <c r="I284" s="212"/>
      <c r="J284" s="213">
        <f>ROUND(I284*H284,2)</f>
        <v>0</v>
      </c>
      <c r="K284" s="209" t="s">
        <v>139</v>
      </c>
      <c r="L284" s="47"/>
      <c r="M284" s="214" t="s">
        <v>19</v>
      </c>
      <c r="N284" s="215" t="s">
        <v>43</v>
      </c>
      <c r="O284" s="87"/>
      <c r="P284" s="216">
        <f>O284*H284</f>
        <v>0</v>
      </c>
      <c r="Q284" s="216">
        <v>3E-05</v>
      </c>
      <c r="R284" s="216">
        <f>Q284*H284</f>
        <v>0.0006324</v>
      </c>
      <c r="S284" s="216">
        <v>0</v>
      </c>
      <c r="T284" s="21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239</v>
      </c>
      <c r="AT284" s="218" t="s">
        <v>135</v>
      </c>
      <c r="AU284" s="218" t="s">
        <v>81</v>
      </c>
      <c r="AY284" s="20" t="s">
        <v>133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77</v>
      </c>
      <c r="BK284" s="219">
        <f>ROUND(I284*H284,2)</f>
        <v>0</v>
      </c>
      <c r="BL284" s="20" t="s">
        <v>239</v>
      </c>
      <c r="BM284" s="218" t="s">
        <v>816</v>
      </c>
    </row>
    <row r="285" spans="1:47" s="2" customFormat="1" ht="12">
      <c r="A285" s="41"/>
      <c r="B285" s="42"/>
      <c r="C285" s="43"/>
      <c r="D285" s="220" t="s">
        <v>141</v>
      </c>
      <c r="E285" s="43"/>
      <c r="F285" s="221" t="s">
        <v>540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141</v>
      </c>
      <c r="AU285" s="20" t="s">
        <v>81</v>
      </c>
    </row>
    <row r="286" spans="1:51" s="14" customFormat="1" ht="12">
      <c r="A286" s="14"/>
      <c r="B286" s="236"/>
      <c r="C286" s="237"/>
      <c r="D286" s="227" t="s">
        <v>143</v>
      </c>
      <c r="E286" s="238" t="s">
        <v>19</v>
      </c>
      <c r="F286" s="239" t="s">
        <v>817</v>
      </c>
      <c r="G286" s="237"/>
      <c r="H286" s="240">
        <v>21.08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143</v>
      </c>
      <c r="AU286" s="246" t="s">
        <v>81</v>
      </c>
      <c r="AV286" s="14" t="s">
        <v>81</v>
      </c>
      <c r="AW286" s="14" t="s">
        <v>33</v>
      </c>
      <c r="AX286" s="14" t="s">
        <v>77</v>
      </c>
      <c r="AY286" s="246" t="s">
        <v>133</v>
      </c>
    </row>
    <row r="287" spans="1:65" s="2" customFormat="1" ht="24.15" customHeight="1">
      <c r="A287" s="41"/>
      <c r="B287" s="42"/>
      <c r="C287" s="207" t="s">
        <v>531</v>
      </c>
      <c r="D287" s="207" t="s">
        <v>135</v>
      </c>
      <c r="E287" s="208" t="s">
        <v>543</v>
      </c>
      <c r="F287" s="209" t="s">
        <v>544</v>
      </c>
      <c r="G287" s="210" t="s">
        <v>392</v>
      </c>
      <c r="H287" s="268"/>
      <c r="I287" s="212"/>
      <c r="J287" s="213">
        <f>ROUND(I287*H287,2)</f>
        <v>0</v>
      </c>
      <c r="K287" s="209" t="s">
        <v>139</v>
      </c>
      <c r="L287" s="47"/>
      <c r="M287" s="214" t="s">
        <v>19</v>
      </c>
      <c r="N287" s="215" t="s">
        <v>43</v>
      </c>
      <c r="O287" s="87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239</v>
      </c>
      <c r="AT287" s="218" t="s">
        <v>135</v>
      </c>
      <c r="AU287" s="218" t="s">
        <v>81</v>
      </c>
      <c r="AY287" s="20" t="s">
        <v>133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20" t="s">
        <v>77</v>
      </c>
      <c r="BK287" s="219">
        <f>ROUND(I287*H287,2)</f>
        <v>0</v>
      </c>
      <c r="BL287" s="20" t="s">
        <v>239</v>
      </c>
      <c r="BM287" s="218" t="s">
        <v>818</v>
      </c>
    </row>
    <row r="288" spans="1:47" s="2" customFormat="1" ht="12">
      <c r="A288" s="41"/>
      <c r="B288" s="42"/>
      <c r="C288" s="43"/>
      <c r="D288" s="220" t="s">
        <v>141</v>
      </c>
      <c r="E288" s="43"/>
      <c r="F288" s="221" t="s">
        <v>546</v>
      </c>
      <c r="G288" s="43"/>
      <c r="H288" s="43"/>
      <c r="I288" s="222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141</v>
      </c>
      <c r="AU288" s="20" t="s">
        <v>81</v>
      </c>
    </row>
    <row r="289" spans="1:63" s="12" customFormat="1" ht="22.8" customHeight="1">
      <c r="A289" s="12"/>
      <c r="B289" s="191"/>
      <c r="C289" s="192"/>
      <c r="D289" s="193" t="s">
        <v>71</v>
      </c>
      <c r="E289" s="205" t="s">
        <v>547</v>
      </c>
      <c r="F289" s="205" t="s">
        <v>548</v>
      </c>
      <c r="G289" s="192"/>
      <c r="H289" s="192"/>
      <c r="I289" s="195"/>
      <c r="J289" s="206">
        <f>BK289</f>
        <v>0</v>
      </c>
      <c r="K289" s="192"/>
      <c r="L289" s="197"/>
      <c r="M289" s="198"/>
      <c r="N289" s="199"/>
      <c r="O289" s="199"/>
      <c r="P289" s="200">
        <f>SUM(P290:P304)</f>
        <v>0</v>
      </c>
      <c r="Q289" s="199"/>
      <c r="R289" s="200">
        <f>SUM(R290:R304)</f>
        <v>0.00069</v>
      </c>
      <c r="S289" s="199"/>
      <c r="T289" s="201">
        <f>SUM(T290:T304)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2" t="s">
        <v>81</v>
      </c>
      <c r="AT289" s="203" t="s">
        <v>71</v>
      </c>
      <c r="AU289" s="203" t="s">
        <v>77</v>
      </c>
      <c r="AY289" s="202" t="s">
        <v>133</v>
      </c>
      <c r="BK289" s="204">
        <f>SUM(BK290:BK304)</f>
        <v>0</v>
      </c>
    </row>
    <row r="290" spans="1:65" s="2" customFormat="1" ht="16.5" customHeight="1">
      <c r="A290" s="41"/>
      <c r="B290" s="42"/>
      <c r="C290" s="207" t="s">
        <v>536</v>
      </c>
      <c r="D290" s="207" t="s">
        <v>135</v>
      </c>
      <c r="E290" s="208" t="s">
        <v>701</v>
      </c>
      <c r="F290" s="209" t="s">
        <v>702</v>
      </c>
      <c r="G290" s="210" t="s">
        <v>138</v>
      </c>
      <c r="H290" s="211">
        <v>6.601</v>
      </c>
      <c r="I290" s="212"/>
      <c r="J290" s="213">
        <f>ROUND(I290*H290,2)</f>
        <v>0</v>
      </c>
      <c r="K290" s="209" t="s">
        <v>139</v>
      </c>
      <c r="L290" s="47"/>
      <c r="M290" s="214" t="s">
        <v>19</v>
      </c>
      <c r="N290" s="215" t="s">
        <v>43</v>
      </c>
      <c r="O290" s="87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18" t="s">
        <v>239</v>
      </c>
      <c r="AT290" s="218" t="s">
        <v>135</v>
      </c>
      <c r="AU290" s="218" t="s">
        <v>81</v>
      </c>
      <c r="AY290" s="20" t="s">
        <v>133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20" t="s">
        <v>77</v>
      </c>
      <c r="BK290" s="219">
        <f>ROUND(I290*H290,2)</f>
        <v>0</v>
      </c>
      <c r="BL290" s="20" t="s">
        <v>239</v>
      </c>
      <c r="BM290" s="218" t="s">
        <v>819</v>
      </c>
    </row>
    <row r="291" spans="1:47" s="2" customFormat="1" ht="12">
      <c r="A291" s="41"/>
      <c r="B291" s="42"/>
      <c r="C291" s="43"/>
      <c r="D291" s="220" t="s">
        <v>141</v>
      </c>
      <c r="E291" s="43"/>
      <c r="F291" s="221" t="s">
        <v>704</v>
      </c>
      <c r="G291" s="43"/>
      <c r="H291" s="43"/>
      <c r="I291" s="222"/>
      <c r="J291" s="43"/>
      <c r="K291" s="43"/>
      <c r="L291" s="47"/>
      <c r="M291" s="223"/>
      <c r="N291" s="22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141</v>
      </c>
      <c r="AU291" s="20" t="s">
        <v>81</v>
      </c>
    </row>
    <row r="292" spans="1:51" s="13" customFormat="1" ht="12">
      <c r="A292" s="13"/>
      <c r="B292" s="225"/>
      <c r="C292" s="226"/>
      <c r="D292" s="227" t="s">
        <v>143</v>
      </c>
      <c r="E292" s="228" t="s">
        <v>19</v>
      </c>
      <c r="F292" s="229" t="s">
        <v>705</v>
      </c>
      <c r="G292" s="226"/>
      <c r="H292" s="228" t="s">
        <v>19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143</v>
      </c>
      <c r="AU292" s="235" t="s">
        <v>81</v>
      </c>
      <c r="AV292" s="13" t="s">
        <v>77</v>
      </c>
      <c r="AW292" s="13" t="s">
        <v>33</v>
      </c>
      <c r="AX292" s="13" t="s">
        <v>72</v>
      </c>
      <c r="AY292" s="235" t="s">
        <v>133</v>
      </c>
    </row>
    <row r="293" spans="1:51" s="14" customFormat="1" ht="12">
      <c r="A293" s="14"/>
      <c r="B293" s="236"/>
      <c r="C293" s="237"/>
      <c r="D293" s="227" t="s">
        <v>143</v>
      </c>
      <c r="E293" s="238" t="s">
        <v>19</v>
      </c>
      <c r="F293" s="239" t="s">
        <v>820</v>
      </c>
      <c r="G293" s="237"/>
      <c r="H293" s="240">
        <v>1.947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6" t="s">
        <v>143</v>
      </c>
      <c r="AU293" s="246" t="s">
        <v>81</v>
      </c>
      <c r="AV293" s="14" t="s">
        <v>81</v>
      </c>
      <c r="AW293" s="14" t="s">
        <v>33</v>
      </c>
      <c r="AX293" s="14" t="s">
        <v>72</v>
      </c>
      <c r="AY293" s="246" t="s">
        <v>133</v>
      </c>
    </row>
    <row r="294" spans="1:51" s="14" customFormat="1" ht="12">
      <c r="A294" s="14"/>
      <c r="B294" s="236"/>
      <c r="C294" s="237"/>
      <c r="D294" s="227" t="s">
        <v>143</v>
      </c>
      <c r="E294" s="238" t="s">
        <v>19</v>
      </c>
      <c r="F294" s="239" t="s">
        <v>821</v>
      </c>
      <c r="G294" s="237"/>
      <c r="H294" s="240">
        <v>1.381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143</v>
      </c>
      <c r="AU294" s="246" t="s">
        <v>81</v>
      </c>
      <c r="AV294" s="14" t="s">
        <v>81</v>
      </c>
      <c r="AW294" s="14" t="s">
        <v>33</v>
      </c>
      <c r="AX294" s="14" t="s">
        <v>72</v>
      </c>
      <c r="AY294" s="246" t="s">
        <v>133</v>
      </c>
    </row>
    <row r="295" spans="1:51" s="14" customFormat="1" ht="12">
      <c r="A295" s="14"/>
      <c r="B295" s="236"/>
      <c r="C295" s="237"/>
      <c r="D295" s="227" t="s">
        <v>143</v>
      </c>
      <c r="E295" s="238" t="s">
        <v>19</v>
      </c>
      <c r="F295" s="239" t="s">
        <v>822</v>
      </c>
      <c r="G295" s="237"/>
      <c r="H295" s="240">
        <v>3.273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143</v>
      </c>
      <c r="AU295" s="246" t="s">
        <v>81</v>
      </c>
      <c r="AV295" s="14" t="s">
        <v>81</v>
      </c>
      <c r="AW295" s="14" t="s">
        <v>33</v>
      </c>
      <c r="AX295" s="14" t="s">
        <v>72</v>
      </c>
      <c r="AY295" s="246" t="s">
        <v>133</v>
      </c>
    </row>
    <row r="296" spans="1:51" s="15" customFormat="1" ht="12">
      <c r="A296" s="15"/>
      <c r="B296" s="247"/>
      <c r="C296" s="248"/>
      <c r="D296" s="227" t="s">
        <v>143</v>
      </c>
      <c r="E296" s="249" t="s">
        <v>19</v>
      </c>
      <c r="F296" s="250" t="s">
        <v>168</v>
      </c>
      <c r="G296" s="248"/>
      <c r="H296" s="251">
        <v>6.601000000000001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7" t="s">
        <v>143</v>
      </c>
      <c r="AU296" s="257" t="s">
        <v>81</v>
      </c>
      <c r="AV296" s="15" t="s">
        <v>87</v>
      </c>
      <c r="AW296" s="15" t="s">
        <v>33</v>
      </c>
      <c r="AX296" s="15" t="s">
        <v>77</v>
      </c>
      <c r="AY296" s="257" t="s">
        <v>133</v>
      </c>
    </row>
    <row r="297" spans="1:65" s="2" customFormat="1" ht="16.5" customHeight="1">
      <c r="A297" s="41"/>
      <c r="B297" s="42"/>
      <c r="C297" s="207" t="s">
        <v>542</v>
      </c>
      <c r="D297" s="207" t="s">
        <v>135</v>
      </c>
      <c r="E297" s="208" t="s">
        <v>550</v>
      </c>
      <c r="F297" s="209" t="s">
        <v>551</v>
      </c>
      <c r="G297" s="210" t="s">
        <v>138</v>
      </c>
      <c r="H297" s="211">
        <v>2.3</v>
      </c>
      <c r="I297" s="212"/>
      <c r="J297" s="213">
        <f>ROUND(I297*H297,2)</f>
        <v>0</v>
      </c>
      <c r="K297" s="209" t="s">
        <v>139</v>
      </c>
      <c r="L297" s="47"/>
      <c r="M297" s="214" t="s">
        <v>19</v>
      </c>
      <c r="N297" s="215" t="s">
        <v>43</v>
      </c>
      <c r="O297" s="87"/>
      <c r="P297" s="216">
        <f>O297*H297</f>
        <v>0</v>
      </c>
      <c r="Q297" s="216">
        <v>6E-05</v>
      </c>
      <c r="R297" s="216">
        <f>Q297*H297</f>
        <v>0.000138</v>
      </c>
      <c r="S297" s="216">
        <v>0</v>
      </c>
      <c r="T297" s="217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8" t="s">
        <v>239</v>
      </c>
      <c r="AT297" s="218" t="s">
        <v>135</v>
      </c>
      <c r="AU297" s="218" t="s">
        <v>81</v>
      </c>
      <c r="AY297" s="20" t="s">
        <v>133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20" t="s">
        <v>77</v>
      </c>
      <c r="BK297" s="219">
        <f>ROUND(I297*H297,2)</f>
        <v>0</v>
      </c>
      <c r="BL297" s="20" t="s">
        <v>239</v>
      </c>
      <c r="BM297" s="218" t="s">
        <v>823</v>
      </c>
    </row>
    <row r="298" spans="1:47" s="2" customFormat="1" ht="12">
      <c r="A298" s="41"/>
      <c r="B298" s="42"/>
      <c r="C298" s="43"/>
      <c r="D298" s="220" t="s">
        <v>141</v>
      </c>
      <c r="E298" s="43"/>
      <c r="F298" s="221" t="s">
        <v>553</v>
      </c>
      <c r="G298" s="43"/>
      <c r="H298" s="43"/>
      <c r="I298" s="222"/>
      <c r="J298" s="43"/>
      <c r="K298" s="43"/>
      <c r="L298" s="47"/>
      <c r="M298" s="223"/>
      <c r="N298" s="22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141</v>
      </c>
      <c r="AU298" s="20" t="s">
        <v>81</v>
      </c>
    </row>
    <row r="299" spans="1:51" s="13" customFormat="1" ht="12">
      <c r="A299" s="13"/>
      <c r="B299" s="225"/>
      <c r="C299" s="226"/>
      <c r="D299" s="227" t="s">
        <v>143</v>
      </c>
      <c r="E299" s="228" t="s">
        <v>19</v>
      </c>
      <c r="F299" s="229" t="s">
        <v>554</v>
      </c>
      <c r="G299" s="226"/>
      <c r="H299" s="228" t="s">
        <v>19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143</v>
      </c>
      <c r="AU299" s="235" t="s">
        <v>81</v>
      </c>
      <c r="AV299" s="13" t="s">
        <v>77</v>
      </c>
      <c r="AW299" s="13" t="s">
        <v>33</v>
      </c>
      <c r="AX299" s="13" t="s">
        <v>72</v>
      </c>
      <c r="AY299" s="235" t="s">
        <v>133</v>
      </c>
    </row>
    <row r="300" spans="1:51" s="14" customFormat="1" ht="12">
      <c r="A300" s="14"/>
      <c r="B300" s="236"/>
      <c r="C300" s="237"/>
      <c r="D300" s="227" t="s">
        <v>143</v>
      </c>
      <c r="E300" s="238" t="s">
        <v>19</v>
      </c>
      <c r="F300" s="239" t="s">
        <v>824</v>
      </c>
      <c r="G300" s="237"/>
      <c r="H300" s="240">
        <v>2.3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143</v>
      </c>
      <c r="AU300" s="246" t="s">
        <v>81</v>
      </c>
      <c r="AV300" s="14" t="s">
        <v>81</v>
      </c>
      <c r="AW300" s="14" t="s">
        <v>33</v>
      </c>
      <c r="AX300" s="14" t="s">
        <v>77</v>
      </c>
      <c r="AY300" s="246" t="s">
        <v>133</v>
      </c>
    </row>
    <row r="301" spans="1:65" s="2" customFormat="1" ht="16.5" customHeight="1">
      <c r="A301" s="41"/>
      <c r="B301" s="42"/>
      <c r="C301" s="207" t="s">
        <v>549</v>
      </c>
      <c r="D301" s="207" t="s">
        <v>135</v>
      </c>
      <c r="E301" s="208" t="s">
        <v>557</v>
      </c>
      <c r="F301" s="209" t="s">
        <v>558</v>
      </c>
      <c r="G301" s="210" t="s">
        <v>138</v>
      </c>
      <c r="H301" s="211">
        <v>2.3</v>
      </c>
      <c r="I301" s="212"/>
      <c r="J301" s="213">
        <f>ROUND(I301*H301,2)</f>
        <v>0</v>
      </c>
      <c r="K301" s="209" t="s">
        <v>139</v>
      </c>
      <c r="L301" s="47"/>
      <c r="M301" s="214" t="s">
        <v>19</v>
      </c>
      <c r="N301" s="215" t="s">
        <v>43</v>
      </c>
      <c r="O301" s="87"/>
      <c r="P301" s="216">
        <f>O301*H301</f>
        <v>0</v>
      </c>
      <c r="Q301" s="216">
        <v>0.00012</v>
      </c>
      <c r="R301" s="216">
        <f>Q301*H301</f>
        <v>0.000276</v>
      </c>
      <c r="S301" s="216">
        <v>0</v>
      </c>
      <c r="T301" s="21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8" t="s">
        <v>239</v>
      </c>
      <c r="AT301" s="218" t="s">
        <v>135</v>
      </c>
      <c r="AU301" s="218" t="s">
        <v>81</v>
      </c>
      <c r="AY301" s="20" t="s">
        <v>133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20" t="s">
        <v>77</v>
      </c>
      <c r="BK301" s="219">
        <f>ROUND(I301*H301,2)</f>
        <v>0</v>
      </c>
      <c r="BL301" s="20" t="s">
        <v>239</v>
      </c>
      <c r="BM301" s="218" t="s">
        <v>825</v>
      </c>
    </row>
    <row r="302" spans="1:47" s="2" customFormat="1" ht="12">
      <c r="A302" s="41"/>
      <c r="B302" s="42"/>
      <c r="C302" s="43"/>
      <c r="D302" s="220" t="s">
        <v>141</v>
      </c>
      <c r="E302" s="43"/>
      <c r="F302" s="221" t="s">
        <v>560</v>
      </c>
      <c r="G302" s="43"/>
      <c r="H302" s="43"/>
      <c r="I302" s="222"/>
      <c r="J302" s="43"/>
      <c r="K302" s="43"/>
      <c r="L302" s="47"/>
      <c r="M302" s="223"/>
      <c r="N302" s="22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141</v>
      </c>
      <c r="AU302" s="20" t="s">
        <v>81</v>
      </c>
    </row>
    <row r="303" spans="1:65" s="2" customFormat="1" ht="16.5" customHeight="1">
      <c r="A303" s="41"/>
      <c r="B303" s="42"/>
      <c r="C303" s="207" t="s">
        <v>556</v>
      </c>
      <c r="D303" s="207" t="s">
        <v>135</v>
      </c>
      <c r="E303" s="208" t="s">
        <v>562</v>
      </c>
      <c r="F303" s="209" t="s">
        <v>563</v>
      </c>
      <c r="G303" s="210" t="s">
        <v>138</v>
      </c>
      <c r="H303" s="211">
        <v>2.3</v>
      </c>
      <c r="I303" s="212"/>
      <c r="J303" s="213">
        <f>ROUND(I303*H303,2)</f>
        <v>0</v>
      </c>
      <c r="K303" s="209" t="s">
        <v>139</v>
      </c>
      <c r="L303" s="47"/>
      <c r="M303" s="214" t="s">
        <v>19</v>
      </c>
      <c r="N303" s="215" t="s">
        <v>43</v>
      </c>
      <c r="O303" s="87"/>
      <c r="P303" s="216">
        <f>O303*H303</f>
        <v>0</v>
      </c>
      <c r="Q303" s="216">
        <v>0.00012</v>
      </c>
      <c r="R303" s="216">
        <f>Q303*H303</f>
        <v>0.000276</v>
      </c>
      <c r="S303" s="216">
        <v>0</v>
      </c>
      <c r="T303" s="217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8" t="s">
        <v>239</v>
      </c>
      <c r="AT303" s="218" t="s">
        <v>135</v>
      </c>
      <c r="AU303" s="218" t="s">
        <v>81</v>
      </c>
      <c r="AY303" s="20" t="s">
        <v>133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20" t="s">
        <v>77</v>
      </c>
      <c r="BK303" s="219">
        <f>ROUND(I303*H303,2)</f>
        <v>0</v>
      </c>
      <c r="BL303" s="20" t="s">
        <v>239</v>
      </c>
      <c r="BM303" s="218" t="s">
        <v>826</v>
      </c>
    </row>
    <row r="304" spans="1:47" s="2" customFormat="1" ht="12">
      <c r="A304" s="41"/>
      <c r="B304" s="42"/>
      <c r="C304" s="43"/>
      <c r="D304" s="220" t="s">
        <v>141</v>
      </c>
      <c r="E304" s="43"/>
      <c r="F304" s="221" t="s">
        <v>565</v>
      </c>
      <c r="G304" s="43"/>
      <c r="H304" s="43"/>
      <c r="I304" s="222"/>
      <c r="J304" s="43"/>
      <c r="K304" s="43"/>
      <c r="L304" s="47"/>
      <c r="M304" s="223"/>
      <c r="N304" s="22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141</v>
      </c>
      <c r="AU304" s="20" t="s">
        <v>81</v>
      </c>
    </row>
    <row r="305" spans="1:63" s="12" customFormat="1" ht="22.8" customHeight="1">
      <c r="A305" s="12"/>
      <c r="B305" s="191"/>
      <c r="C305" s="192"/>
      <c r="D305" s="193" t="s">
        <v>71</v>
      </c>
      <c r="E305" s="205" t="s">
        <v>566</v>
      </c>
      <c r="F305" s="205" t="s">
        <v>567</v>
      </c>
      <c r="G305" s="192"/>
      <c r="H305" s="192"/>
      <c r="I305" s="195"/>
      <c r="J305" s="206">
        <f>BK305</f>
        <v>0</v>
      </c>
      <c r="K305" s="192"/>
      <c r="L305" s="197"/>
      <c r="M305" s="198"/>
      <c r="N305" s="199"/>
      <c r="O305" s="199"/>
      <c r="P305" s="200">
        <f>SUM(P306:P317)</f>
        <v>0</v>
      </c>
      <c r="Q305" s="199"/>
      <c r="R305" s="200">
        <f>SUM(R306:R317)</f>
        <v>0.012358819999999998</v>
      </c>
      <c r="S305" s="199"/>
      <c r="T305" s="201">
        <f>SUM(T306:T317)</f>
        <v>0.00280922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2" t="s">
        <v>81</v>
      </c>
      <c r="AT305" s="203" t="s">
        <v>71</v>
      </c>
      <c r="AU305" s="203" t="s">
        <v>77</v>
      </c>
      <c r="AY305" s="202" t="s">
        <v>133</v>
      </c>
      <c r="BK305" s="204">
        <f>SUM(BK306:BK317)</f>
        <v>0</v>
      </c>
    </row>
    <row r="306" spans="1:65" s="2" customFormat="1" ht="16.5" customHeight="1">
      <c r="A306" s="41"/>
      <c r="B306" s="42"/>
      <c r="C306" s="207" t="s">
        <v>561</v>
      </c>
      <c r="D306" s="207" t="s">
        <v>135</v>
      </c>
      <c r="E306" s="208" t="s">
        <v>569</v>
      </c>
      <c r="F306" s="209" t="s">
        <v>570</v>
      </c>
      <c r="G306" s="210" t="s">
        <v>138</v>
      </c>
      <c r="H306" s="211">
        <v>9.062</v>
      </c>
      <c r="I306" s="212"/>
      <c r="J306" s="213">
        <f>ROUND(I306*H306,2)</f>
        <v>0</v>
      </c>
      <c r="K306" s="209" t="s">
        <v>139</v>
      </c>
      <c r="L306" s="47"/>
      <c r="M306" s="214" t="s">
        <v>19</v>
      </c>
      <c r="N306" s="215" t="s">
        <v>43</v>
      </c>
      <c r="O306" s="87"/>
      <c r="P306" s="216">
        <f>O306*H306</f>
        <v>0</v>
      </c>
      <c r="Q306" s="216">
        <v>0.001</v>
      </c>
      <c r="R306" s="216">
        <f>Q306*H306</f>
        <v>0.009061999999999999</v>
      </c>
      <c r="S306" s="216">
        <v>0.00031</v>
      </c>
      <c r="T306" s="217">
        <f>S306*H306</f>
        <v>0.00280922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8" t="s">
        <v>239</v>
      </c>
      <c r="AT306" s="218" t="s">
        <v>135</v>
      </c>
      <c r="AU306" s="218" t="s">
        <v>81</v>
      </c>
      <c r="AY306" s="20" t="s">
        <v>133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20" t="s">
        <v>77</v>
      </c>
      <c r="BK306" s="219">
        <f>ROUND(I306*H306,2)</f>
        <v>0</v>
      </c>
      <c r="BL306" s="20" t="s">
        <v>239</v>
      </c>
      <c r="BM306" s="218" t="s">
        <v>827</v>
      </c>
    </row>
    <row r="307" spans="1:47" s="2" customFormat="1" ht="12">
      <c r="A307" s="41"/>
      <c r="B307" s="42"/>
      <c r="C307" s="43"/>
      <c r="D307" s="220" t="s">
        <v>141</v>
      </c>
      <c r="E307" s="43"/>
      <c r="F307" s="221" t="s">
        <v>572</v>
      </c>
      <c r="G307" s="43"/>
      <c r="H307" s="43"/>
      <c r="I307" s="222"/>
      <c r="J307" s="43"/>
      <c r="K307" s="43"/>
      <c r="L307" s="47"/>
      <c r="M307" s="223"/>
      <c r="N307" s="22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141</v>
      </c>
      <c r="AU307" s="20" t="s">
        <v>81</v>
      </c>
    </row>
    <row r="308" spans="1:51" s="14" customFormat="1" ht="12">
      <c r="A308" s="14"/>
      <c r="B308" s="236"/>
      <c r="C308" s="237"/>
      <c r="D308" s="227" t="s">
        <v>143</v>
      </c>
      <c r="E308" s="238" t="s">
        <v>19</v>
      </c>
      <c r="F308" s="239" t="s">
        <v>718</v>
      </c>
      <c r="G308" s="237"/>
      <c r="H308" s="240">
        <v>0.986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143</v>
      </c>
      <c r="AU308" s="246" t="s">
        <v>81</v>
      </c>
      <c r="AV308" s="14" t="s">
        <v>81</v>
      </c>
      <c r="AW308" s="14" t="s">
        <v>33</v>
      </c>
      <c r="AX308" s="14" t="s">
        <v>72</v>
      </c>
      <c r="AY308" s="246" t="s">
        <v>133</v>
      </c>
    </row>
    <row r="309" spans="1:51" s="14" customFormat="1" ht="12">
      <c r="A309" s="14"/>
      <c r="B309" s="236"/>
      <c r="C309" s="237"/>
      <c r="D309" s="227" t="s">
        <v>143</v>
      </c>
      <c r="E309" s="238" t="s">
        <v>19</v>
      </c>
      <c r="F309" s="239" t="s">
        <v>717</v>
      </c>
      <c r="G309" s="237"/>
      <c r="H309" s="240">
        <v>1.285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143</v>
      </c>
      <c r="AU309" s="246" t="s">
        <v>81</v>
      </c>
      <c r="AV309" s="14" t="s">
        <v>81</v>
      </c>
      <c r="AW309" s="14" t="s">
        <v>33</v>
      </c>
      <c r="AX309" s="14" t="s">
        <v>72</v>
      </c>
      <c r="AY309" s="246" t="s">
        <v>133</v>
      </c>
    </row>
    <row r="310" spans="1:51" s="14" customFormat="1" ht="12">
      <c r="A310" s="14"/>
      <c r="B310" s="236"/>
      <c r="C310" s="237"/>
      <c r="D310" s="227" t="s">
        <v>143</v>
      </c>
      <c r="E310" s="238" t="s">
        <v>19</v>
      </c>
      <c r="F310" s="239" t="s">
        <v>828</v>
      </c>
      <c r="G310" s="237"/>
      <c r="H310" s="240">
        <v>3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143</v>
      </c>
      <c r="AU310" s="246" t="s">
        <v>81</v>
      </c>
      <c r="AV310" s="14" t="s">
        <v>81</v>
      </c>
      <c r="AW310" s="14" t="s">
        <v>33</v>
      </c>
      <c r="AX310" s="14" t="s">
        <v>72</v>
      </c>
      <c r="AY310" s="246" t="s">
        <v>133</v>
      </c>
    </row>
    <row r="311" spans="1:51" s="14" customFormat="1" ht="12">
      <c r="A311" s="14"/>
      <c r="B311" s="236"/>
      <c r="C311" s="237"/>
      <c r="D311" s="227" t="s">
        <v>143</v>
      </c>
      <c r="E311" s="238" t="s">
        <v>19</v>
      </c>
      <c r="F311" s="239" t="s">
        <v>829</v>
      </c>
      <c r="G311" s="237"/>
      <c r="H311" s="240">
        <v>3.791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143</v>
      </c>
      <c r="AU311" s="246" t="s">
        <v>81</v>
      </c>
      <c r="AV311" s="14" t="s">
        <v>81</v>
      </c>
      <c r="AW311" s="14" t="s">
        <v>33</v>
      </c>
      <c r="AX311" s="14" t="s">
        <v>72</v>
      </c>
      <c r="AY311" s="246" t="s">
        <v>133</v>
      </c>
    </row>
    <row r="312" spans="1:51" s="15" customFormat="1" ht="12">
      <c r="A312" s="15"/>
      <c r="B312" s="247"/>
      <c r="C312" s="248"/>
      <c r="D312" s="227" t="s">
        <v>143</v>
      </c>
      <c r="E312" s="249" t="s">
        <v>19</v>
      </c>
      <c r="F312" s="250" t="s">
        <v>168</v>
      </c>
      <c r="G312" s="248"/>
      <c r="H312" s="251">
        <v>9.062</v>
      </c>
      <c r="I312" s="252"/>
      <c r="J312" s="248"/>
      <c r="K312" s="248"/>
      <c r="L312" s="253"/>
      <c r="M312" s="254"/>
      <c r="N312" s="255"/>
      <c r="O312" s="255"/>
      <c r="P312" s="255"/>
      <c r="Q312" s="255"/>
      <c r="R312" s="255"/>
      <c r="S312" s="255"/>
      <c r="T312" s="25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7" t="s">
        <v>143</v>
      </c>
      <c r="AU312" s="257" t="s">
        <v>81</v>
      </c>
      <c r="AV312" s="15" t="s">
        <v>87</v>
      </c>
      <c r="AW312" s="15" t="s">
        <v>33</v>
      </c>
      <c r="AX312" s="15" t="s">
        <v>77</v>
      </c>
      <c r="AY312" s="257" t="s">
        <v>133</v>
      </c>
    </row>
    <row r="313" spans="1:65" s="2" customFormat="1" ht="16.5" customHeight="1">
      <c r="A313" s="41"/>
      <c r="B313" s="42"/>
      <c r="C313" s="207" t="s">
        <v>568</v>
      </c>
      <c r="D313" s="207" t="s">
        <v>135</v>
      </c>
      <c r="E313" s="208" t="s">
        <v>578</v>
      </c>
      <c r="F313" s="209" t="s">
        <v>579</v>
      </c>
      <c r="G313" s="210" t="s">
        <v>138</v>
      </c>
      <c r="H313" s="211">
        <v>7.167</v>
      </c>
      <c r="I313" s="212"/>
      <c r="J313" s="213">
        <f>ROUND(I313*H313,2)</f>
        <v>0</v>
      </c>
      <c r="K313" s="209" t="s">
        <v>139</v>
      </c>
      <c r="L313" s="47"/>
      <c r="M313" s="214" t="s">
        <v>19</v>
      </c>
      <c r="N313" s="215" t="s">
        <v>43</v>
      </c>
      <c r="O313" s="87"/>
      <c r="P313" s="216">
        <f>O313*H313</f>
        <v>0</v>
      </c>
      <c r="Q313" s="216">
        <v>0.0002</v>
      </c>
      <c r="R313" s="216">
        <f>Q313*H313</f>
        <v>0.0014334</v>
      </c>
      <c r="S313" s="216">
        <v>0</v>
      </c>
      <c r="T313" s="21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8" t="s">
        <v>239</v>
      </c>
      <c r="AT313" s="218" t="s">
        <v>135</v>
      </c>
      <c r="AU313" s="218" t="s">
        <v>81</v>
      </c>
      <c r="AY313" s="20" t="s">
        <v>133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20" t="s">
        <v>77</v>
      </c>
      <c r="BK313" s="219">
        <f>ROUND(I313*H313,2)</f>
        <v>0</v>
      </c>
      <c r="BL313" s="20" t="s">
        <v>239</v>
      </c>
      <c r="BM313" s="218" t="s">
        <v>830</v>
      </c>
    </row>
    <row r="314" spans="1:47" s="2" customFormat="1" ht="12">
      <c r="A314" s="41"/>
      <c r="B314" s="42"/>
      <c r="C314" s="43"/>
      <c r="D314" s="220" t="s">
        <v>141</v>
      </c>
      <c r="E314" s="43"/>
      <c r="F314" s="221" t="s">
        <v>581</v>
      </c>
      <c r="G314" s="43"/>
      <c r="H314" s="43"/>
      <c r="I314" s="222"/>
      <c r="J314" s="43"/>
      <c r="K314" s="43"/>
      <c r="L314" s="47"/>
      <c r="M314" s="223"/>
      <c r="N314" s="22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141</v>
      </c>
      <c r="AU314" s="20" t="s">
        <v>81</v>
      </c>
    </row>
    <row r="315" spans="1:51" s="14" customFormat="1" ht="12">
      <c r="A315" s="14"/>
      <c r="B315" s="236"/>
      <c r="C315" s="237"/>
      <c r="D315" s="227" t="s">
        <v>143</v>
      </c>
      <c r="E315" s="238" t="s">
        <v>19</v>
      </c>
      <c r="F315" s="239" t="s">
        <v>831</v>
      </c>
      <c r="G315" s="237"/>
      <c r="H315" s="240">
        <v>7.167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6" t="s">
        <v>143</v>
      </c>
      <c r="AU315" s="246" t="s">
        <v>81</v>
      </c>
      <c r="AV315" s="14" t="s">
        <v>81</v>
      </c>
      <c r="AW315" s="14" t="s">
        <v>33</v>
      </c>
      <c r="AX315" s="14" t="s">
        <v>77</v>
      </c>
      <c r="AY315" s="246" t="s">
        <v>133</v>
      </c>
    </row>
    <row r="316" spans="1:65" s="2" customFormat="1" ht="24.15" customHeight="1">
      <c r="A316" s="41"/>
      <c r="B316" s="42"/>
      <c r="C316" s="207" t="s">
        <v>577</v>
      </c>
      <c r="D316" s="207" t="s">
        <v>135</v>
      </c>
      <c r="E316" s="208" t="s">
        <v>584</v>
      </c>
      <c r="F316" s="209" t="s">
        <v>585</v>
      </c>
      <c r="G316" s="210" t="s">
        <v>138</v>
      </c>
      <c r="H316" s="211">
        <v>7.167</v>
      </c>
      <c r="I316" s="212"/>
      <c r="J316" s="213">
        <f>ROUND(I316*H316,2)</f>
        <v>0</v>
      </c>
      <c r="K316" s="209" t="s">
        <v>139</v>
      </c>
      <c r="L316" s="47"/>
      <c r="M316" s="214" t="s">
        <v>19</v>
      </c>
      <c r="N316" s="215" t="s">
        <v>43</v>
      </c>
      <c r="O316" s="87"/>
      <c r="P316" s="216">
        <f>O316*H316</f>
        <v>0</v>
      </c>
      <c r="Q316" s="216">
        <v>0.00026</v>
      </c>
      <c r="R316" s="216">
        <f>Q316*H316</f>
        <v>0.0018634199999999997</v>
      </c>
      <c r="S316" s="216">
        <v>0</v>
      </c>
      <c r="T316" s="21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8" t="s">
        <v>239</v>
      </c>
      <c r="AT316" s="218" t="s">
        <v>135</v>
      </c>
      <c r="AU316" s="218" t="s">
        <v>81</v>
      </c>
      <c r="AY316" s="20" t="s">
        <v>133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20" t="s">
        <v>77</v>
      </c>
      <c r="BK316" s="219">
        <f>ROUND(I316*H316,2)</f>
        <v>0</v>
      </c>
      <c r="BL316" s="20" t="s">
        <v>239</v>
      </c>
      <c r="BM316" s="218" t="s">
        <v>832</v>
      </c>
    </row>
    <row r="317" spans="1:47" s="2" customFormat="1" ht="12">
      <c r="A317" s="41"/>
      <c r="B317" s="42"/>
      <c r="C317" s="43"/>
      <c r="D317" s="220" t="s">
        <v>141</v>
      </c>
      <c r="E317" s="43"/>
      <c r="F317" s="221" t="s">
        <v>587</v>
      </c>
      <c r="G317" s="43"/>
      <c r="H317" s="43"/>
      <c r="I317" s="222"/>
      <c r="J317" s="43"/>
      <c r="K317" s="43"/>
      <c r="L317" s="47"/>
      <c r="M317" s="223"/>
      <c r="N317" s="22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141</v>
      </c>
      <c r="AU317" s="20" t="s">
        <v>81</v>
      </c>
    </row>
    <row r="318" spans="1:63" s="12" customFormat="1" ht="25.9" customHeight="1">
      <c r="A318" s="12"/>
      <c r="B318" s="191"/>
      <c r="C318" s="192"/>
      <c r="D318" s="193" t="s">
        <v>71</v>
      </c>
      <c r="E318" s="194" t="s">
        <v>588</v>
      </c>
      <c r="F318" s="194" t="s">
        <v>589</v>
      </c>
      <c r="G318" s="192"/>
      <c r="H318" s="192"/>
      <c r="I318" s="195"/>
      <c r="J318" s="196">
        <f>BK318</f>
        <v>0</v>
      </c>
      <c r="K318" s="192"/>
      <c r="L318" s="197"/>
      <c r="M318" s="198"/>
      <c r="N318" s="199"/>
      <c r="O318" s="199"/>
      <c r="P318" s="200">
        <f>P319</f>
        <v>0</v>
      </c>
      <c r="Q318" s="199"/>
      <c r="R318" s="200">
        <f>R319</f>
        <v>0</v>
      </c>
      <c r="S318" s="199"/>
      <c r="T318" s="201">
        <f>T319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2" t="s">
        <v>90</v>
      </c>
      <c r="AT318" s="203" t="s">
        <v>71</v>
      </c>
      <c r="AU318" s="203" t="s">
        <v>72</v>
      </c>
      <c r="AY318" s="202" t="s">
        <v>133</v>
      </c>
      <c r="BK318" s="204">
        <f>BK319</f>
        <v>0</v>
      </c>
    </row>
    <row r="319" spans="1:65" s="2" customFormat="1" ht="16.5" customHeight="1">
      <c r="A319" s="41"/>
      <c r="B319" s="42"/>
      <c r="C319" s="207" t="s">
        <v>583</v>
      </c>
      <c r="D319" s="207" t="s">
        <v>135</v>
      </c>
      <c r="E319" s="208" t="s">
        <v>591</v>
      </c>
      <c r="F319" s="209" t="s">
        <v>589</v>
      </c>
      <c r="G319" s="210" t="s">
        <v>392</v>
      </c>
      <c r="H319" s="268"/>
      <c r="I319" s="212"/>
      <c r="J319" s="213">
        <f>ROUND(I319*H319,2)</f>
        <v>0</v>
      </c>
      <c r="K319" s="209" t="s">
        <v>19</v>
      </c>
      <c r="L319" s="47"/>
      <c r="M319" s="280" t="s">
        <v>19</v>
      </c>
      <c r="N319" s="281" t="s">
        <v>43</v>
      </c>
      <c r="O319" s="282"/>
      <c r="P319" s="283">
        <f>O319*H319</f>
        <v>0</v>
      </c>
      <c r="Q319" s="283">
        <v>0</v>
      </c>
      <c r="R319" s="283">
        <f>Q319*H319</f>
        <v>0</v>
      </c>
      <c r="S319" s="283">
        <v>0</v>
      </c>
      <c r="T319" s="284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18" t="s">
        <v>87</v>
      </c>
      <c r="AT319" s="218" t="s">
        <v>135</v>
      </c>
      <c r="AU319" s="218" t="s">
        <v>77</v>
      </c>
      <c r="AY319" s="20" t="s">
        <v>133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20" t="s">
        <v>77</v>
      </c>
      <c r="BK319" s="219">
        <f>ROUND(I319*H319,2)</f>
        <v>0</v>
      </c>
      <c r="BL319" s="20" t="s">
        <v>87</v>
      </c>
      <c r="BM319" s="218" t="s">
        <v>833</v>
      </c>
    </row>
    <row r="320" spans="1:31" s="2" customFormat="1" ht="6.95" customHeight="1">
      <c r="A320" s="41"/>
      <c r="B320" s="62"/>
      <c r="C320" s="63"/>
      <c r="D320" s="63"/>
      <c r="E320" s="63"/>
      <c r="F320" s="63"/>
      <c r="G320" s="63"/>
      <c r="H320" s="63"/>
      <c r="I320" s="63"/>
      <c r="J320" s="63"/>
      <c r="K320" s="63"/>
      <c r="L320" s="47"/>
      <c r="M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</row>
  </sheetData>
  <sheetProtection password="80EB" sheet="1" objects="1" scenarios="1" formatColumns="0" formatRows="0" autoFilter="0"/>
  <autoFilter ref="C94:K31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4_01/611325416"/>
    <hyperlink ref="F104" r:id="rId2" display="https://podminky.urs.cz/item/CS_URS_2024_01/612325411"/>
    <hyperlink ref="F112" r:id="rId3" display="https://podminky.urs.cz/item/CS_URS_2024_01/612135001"/>
    <hyperlink ref="F119" r:id="rId4" display="https://podminky.urs.cz/item/CS_URS_2024_01/612131121"/>
    <hyperlink ref="F124" r:id="rId5" display="https://podminky.urs.cz/item/CS_URS_2024_01/612311131"/>
    <hyperlink ref="F127" r:id="rId6" display="https://podminky.urs.cz/item/CS_URS_2024_01/965081213"/>
    <hyperlink ref="F134" r:id="rId7" display="https://podminky.urs.cz/item/CS_URS_2024_01/965046111"/>
    <hyperlink ref="F137" r:id="rId8" display="https://podminky.urs.cz/item/CS_URS_2024_01/965046119"/>
    <hyperlink ref="F140" r:id="rId9" display="https://podminky.urs.cz/item/CS_URS_2024_01/978011121"/>
    <hyperlink ref="F145" r:id="rId10" display="https://podminky.urs.cz/item/CS_URS_2024_01/978013121"/>
    <hyperlink ref="F153" r:id="rId11" display="https://podminky.urs.cz/item/CS_URS_2024_01/949101111"/>
    <hyperlink ref="F155" r:id="rId12" display="https://podminky.urs.cz/item/CS_URS_2024_01/952901111"/>
    <hyperlink ref="F158" r:id="rId13" display="https://podminky.urs.cz/item/CS_URS_2024_01/997002611"/>
    <hyperlink ref="F160" r:id="rId14" display="https://podminky.urs.cz/item/CS_URS_2024_01/997013211"/>
    <hyperlink ref="F162" r:id="rId15" display="https://podminky.urs.cz/item/CS_URS_2024_01/997013501"/>
    <hyperlink ref="F164" r:id="rId16" display="https://podminky.urs.cz/item/CS_URS_2024_01/997013509"/>
    <hyperlink ref="F167" r:id="rId17" display="https://podminky.urs.cz/item/CS_URS_2024_01/997013631"/>
    <hyperlink ref="F170" r:id="rId18" display="https://podminky.urs.cz/item/CS_URS_2024_01/998018001"/>
    <hyperlink ref="F178" r:id="rId19" display="https://podminky.urs.cz/item/CS_URS_2024_01/725110811"/>
    <hyperlink ref="F180" r:id="rId20" display="https://podminky.urs.cz/item/CS_URS_2024_01/725210821"/>
    <hyperlink ref="F182" r:id="rId21" display="https://podminky.urs.cz/item/CS_URS_2024_01/725820801"/>
    <hyperlink ref="F184" r:id="rId22" display="https://podminky.urs.cz/item/CS_URS_2024_01/725860811"/>
    <hyperlink ref="F189" r:id="rId23" display="https://podminky.urs.cz/item/CS_URS_2024_01/725211601"/>
    <hyperlink ref="F191" r:id="rId24" display="https://podminky.urs.cz/item/CS_URS_2024_01/725822611"/>
    <hyperlink ref="F193" r:id="rId25" display="https://podminky.urs.cz/item/CS_URS_2024_01/725861102"/>
    <hyperlink ref="F195" r:id="rId26" display="https://podminky.urs.cz/item/CS_URS_2024_01/725291652"/>
    <hyperlink ref="F198" r:id="rId27" display="https://podminky.urs.cz/item/CS_URS_2024_01/725291653"/>
    <hyperlink ref="F201" r:id="rId28" display="https://podminky.urs.cz/item/CS_URS_2024_01/725291654"/>
    <hyperlink ref="F204" r:id="rId29" display="https://podminky.urs.cz/item/CS_URS_2024_01/725291664"/>
    <hyperlink ref="F207" r:id="rId30" display="https://podminky.urs.cz/item/CS_URS_2024_01/725980122"/>
    <hyperlink ref="F209" r:id="rId31" display="https://podminky.urs.cz/item/CS_URS_2024_01/998725311"/>
    <hyperlink ref="F218" r:id="rId32" display="https://podminky.urs.cz/item/CS_URS_2024_01/766691914"/>
    <hyperlink ref="F221" r:id="rId33" display="https://podminky.urs.cz/item/CS_URS_2024_01/766660001"/>
    <hyperlink ref="F224" r:id="rId34" display="https://podminky.urs.cz/item/CS_URS_2024_01/766660729"/>
    <hyperlink ref="F227" r:id="rId35" display="https://podminky.urs.cz/item/CS_URS_2024_01/766660730"/>
    <hyperlink ref="F230" r:id="rId36" display="https://podminky.urs.cz/item/CS_URS_2024_01/998766311"/>
    <hyperlink ref="F233" r:id="rId37" display="https://podminky.urs.cz/item/CS_URS_2024_01/771121011"/>
    <hyperlink ref="F244" r:id="rId38" display="https://podminky.urs.cz/item/CS_URS_2024_01/771151014"/>
    <hyperlink ref="F246" r:id="rId39" display="https://podminky.urs.cz/item/CS_URS_2024_01/771574419"/>
    <hyperlink ref="F250" r:id="rId40" display="https://podminky.urs.cz/item/CS_URS_2024_01/771591115"/>
    <hyperlink ref="F253" r:id="rId41" display="https://podminky.urs.cz/item/CS_URS_2024_01/771161021"/>
    <hyperlink ref="F257" r:id="rId42" display="https://podminky.urs.cz/item/CS_URS_2024_01/998771311"/>
    <hyperlink ref="F260" r:id="rId43" display="https://podminky.urs.cz/item/CS_URS_2024_01/781471810"/>
    <hyperlink ref="F266" r:id="rId44" display="https://podminky.urs.cz/item/CS_URS_2024_01/781121011"/>
    <hyperlink ref="F272" r:id="rId45" display="https://podminky.urs.cz/item/CS_URS_2024_01/781472219"/>
    <hyperlink ref="F276" r:id="rId46" display="https://podminky.urs.cz/item/CS_URS_2024_01/781492211"/>
    <hyperlink ref="F279" r:id="rId47" display="https://podminky.urs.cz/item/CS_URS_2024_01/781492251"/>
    <hyperlink ref="F285" r:id="rId48" display="https://podminky.urs.cz/item/CS_URS_2024_01/781495115"/>
    <hyperlink ref="F288" r:id="rId49" display="https://podminky.urs.cz/item/CS_URS_2024_01/998781311"/>
    <hyperlink ref="F291" r:id="rId50" display="https://podminky.urs.cz/item/CS_URS_2024_01/783806805"/>
    <hyperlink ref="F298" r:id="rId51" display="https://podminky.urs.cz/item/CS_URS_2024_01/783306801"/>
    <hyperlink ref="F302" r:id="rId52" display="https://podminky.urs.cz/item/CS_URS_2024_01/783315101"/>
    <hyperlink ref="F304" r:id="rId53" display="https://podminky.urs.cz/item/CS_URS_2024_01/783317101"/>
    <hyperlink ref="F307" r:id="rId54" display="https://podminky.urs.cz/item/CS_URS_2024_01/784121001"/>
    <hyperlink ref="F314" r:id="rId55" display="https://podminky.urs.cz/item/CS_URS_2024_01/784181121"/>
    <hyperlink ref="F317" r:id="rId56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93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MŠ Vítězná - oprava sociálních zařízení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834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20. 2. 2024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ROUND(J89,2)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ROUND((SUM(BE89:BE145)),2)</f>
        <v>0</v>
      </c>
      <c r="G33" s="41"/>
      <c r="H33" s="41"/>
      <c r="I33" s="151">
        <v>0.21</v>
      </c>
      <c r="J33" s="150">
        <f>ROUND(((SUM(BE89:BE145))*I33),2)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ROUND((SUM(BF89:BF145)),2)</f>
        <v>0</v>
      </c>
      <c r="G34" s="41"/>
      <c r="H34" s="41"/>
      <c r="I34" s="151">
        <v>0.12</v>
      </c>
      <c r="J34" s="150">
        <f>ROUND(((SUM(BF89:BF145))*I34),2)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ROUND((SUM(BG89:BG145)),2)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ROUND((SUM(BH89:BH145)),2)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ROUND((SUM(BI89:BI145)),2)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MŠ Vítězná - oprava sociálních zařízení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4 - Zelený pavilon - zazdívka vnitřního okna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Sokolov, Vítězná 725</v>
      </c>
      <c r="G52" s="43"/>
      <c r="H52" s="43"/>
      <c r="I52" s="35" t="s">
        <v>23</v>
      </c>
      <c r="J52" s="75" t="str">
        <f>IF(J12="","",J12)</f>
        <v>20. 2. 2024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Sokolov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97</v>
      </c>
      <c r="D57" s="165"/>
      <c r="E57" s="165"/>
      <c r="F57" s="165"/>
      <c r="G57" s="165"/>
      <c r="H57" s="165"/>
      <c r="I57" s="165"/>
      <c r="J57" s="166" t="s">
        <v>98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J89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99</v>
      </c>
    </row>
    <row r="60" spans="1:31" s="9" customFormat="1" ht="24.95" customHeight="1">
      <c r="A60" s="9"/>
      <c r="B60" s="168"/>
      <c r="C60" s="169"/>
      <c r="D60" s="170" t="s">
        <v>100</v>
      </c>
      <c r="E60" s="171"/>
      <c r="F60" s="171"/>
      <c r="G60" s="171"/>
      <c r="H60" s="171"/>
      <c r="I60" s="171"/>
      <c r="J60" s="172">
        <f>J90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101</v>
      </c>
      <c r="E61" s="177"/>
      <c r="F61" s="177"/>
      <c r="G61" s="177"/>
      <c r="H61" s="177"/>
      <c r="I61" s="177"/>
      <c r="J61" s="178">
        <f>J91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102</v>
      </c>
      <c r="E62" s="177"/>
      <c r="F62" s="177"/>
      <c r="G62" s="177"/>
      <c r="H62" s="177"/>
      <c r="I62" s="177"/>
      <c r="J62" s="178">
        <f>J101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103</v>
      </c>
      <c r="E63" s="177"/>
      <c r="F63" s="177"/>
      <c r="G63" s="177"/>
      <c r="H63" s="177"/>
      <c r="I63" s="177"/>
      <c r="J63" s="178">
        <f>J111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104</v>
      </c>
      <c r="E64" s="177"/>
      <c r="F64" s="177"/>
      <c r="G64" s="177"/>
      <c r="H64" s="177"/>
      <c r="I64" s="177"/>
      <c r="J64" s="178">
        <f>J117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105</v>
      </c>
      <c r="E65" s="177"/>
      <c r="F65" s="177"/>
      <c r="G65" s="177"/>
      <c r="H65" s="177"/>
      <c r="I65" s="177"/>
      <c r="J65" s="178">
        <f>J129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106</v>
      </c>
      <c r="E66" s="171"/>
      <c r="F66" s="171"/>
      <c r="G66" s="171"/>
      <c r="H66" s="171"/>
      <c r="I66" s="171"/>
      <c r="J66" s="172">
        <f>J132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115</v>
      </c>
      <c r="E67" s="177"/>
      <c r="F67" s="177"/>
      <c r="G67" s="177"/>
      <c r="H67" s="177"/>
      <c r="I67" s="177"/>
      <c r="J67" s="178">
        <f>J133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116</v>
      </c>
      <c r="E68" s="177"/>
      <c r="F68" s="177"/>
      <c r="G68" s="177"/>
      <c r="H68" s="177"/>
      <c r="I68" s="177"/>
      <c r="J68" s="178">
        <f>J136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8"/>
      <c r="C69" s="169"/>
      <c r="D69" s="170" t="s">
        <v>117</v>
      </c>
      <c r="E69" s="171"/>
      <c r="F69" s="171"/>
      <c r="G69" s="171"/>
      <c r="H69" s="171"/>
      <c r="I69" s="171"/>
      <c r="J69" s="172">
        <f>J144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118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63" t="str">
        <f>E7</f>
        <v>MŠ Vítězná - oprava sociálních zařízení</v>
      </c>
      <c r="F79" s="35"/>
      <c r="G79" s="35"/>
      <c r="H79" s="35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94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E9</f>
        <v>4 - Zelený pavilon - zazdívka vnitřního okna</v>
      </c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21</v>
      </c>
      <c r="D83" s="43"/>
      <c r="E83" s="43"/>
      <c r="F83" s="30" t="str">
        <f>F12</f>
        <v>Sokolov, Vítězná 725</v>
      </c>
      <c r="G83" s="43"/>
      <c r="H83" s="43"/>
      <c r="I83" s="35" t="s">
        <v>23</v>
      </c>
      <c r="J83" s="75" t="str">
        <f>IF(J12="","",J12)</f>
        <v>20. 2. 2024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5" t="s">
        <v>25</v>
      </c>
      <c r="D85" s="43"/>
      <c r="E85" s="43"/>
      <c r="F85" s="30" t="str">
        <f>E15</f>
        <v>Město Sokolov</v>
      </c>
      <c r="G85" s="43"/>
      <c r="H85" s="43"/>
      <c r="I85" s="35" t="s">
        <v>31</v>
      </c>
      <c r="J85" s="39" t="str">
        <f>E21</f>
        <v xml:space="preserve"> 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5" t="s">
        <v>29</v>
      </c>
      <c r="D86" s="43"/>
      <c r="E86" s="43"/>
      <c r="F86" s="30" t="str">
        <f>IF(E18="","",E18)</f>
        <v>Vyplň údaj</v>
      </c>
      <c r="G86" s="43"/>
      <c r="H86" s="43"/>
      <c r="I86" s="35" t="s">
        <v>34</v>
      </c>
      <c r="J86" s="39" t="str">
        <f>E24</f>
        <v>Michal Kubelka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0"/>
      <c r="B88" s="181"/>
      <c r="C88" s="182" t="s">
        <v>119</v>
      </c>
      <c r="D88" s="183" t="s">
        <v>57</v>
      </c>
      <c r="E88" s="183" t="s">
        <v>53</v>
      </c>
      <c r="F88" s="183" t="s">
        <v>54</v>
      </c>
      <c r="G88" s="183" t="s">
        <v>120</v>
      </c>
      <c r="H88" s="183" t="s">
        <v>121</v>
      </c>
      <c r="I88" s="183" t="s">
        <v>122</v>
      </c>
      <c r="J88" s="183" t="s">
        <v>98</v>
      </c>
      <c r="K88" s="184" t="s">
        <v>123</v>
      </c>
      <c r="L88" s="185"/>
      <c r="M88" s="95" t="s">
        <v>19</v>
      </c>
      <c r="N88" s="96" t="s">
        <v>42</v>
      </c>
      <c r="O88" s="96" t="s">
        <v>124</v>
      </c>
      <c r="P88" s="96" t="s">
        <v>125</v>
      </c>
      <c r="Q88" s="96" t="s">
        <v>126</v>
      </c>
      <c r="R88" s="96" t="s">
        <v>127</v>
      </c>
      <c r="S88" s="96" t="s">
        <v>128</v>
      </c>
      <c r="T88" s="97" t="s">
        <v>129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pans="1:63" s="2" customFormat="1" ht="22.8" customHeight="1">
      <c r="A89" s="41"/>
      <c r="B89" s="42"/>
      <c r="C89" s="102" t="s">
        <v>130</v>
      </c>
      <c r="D89" s="43"/>
      <c r="E89" s="43"/>
      <c r="F89" s="43"/>
      <c r="G89" s="43"/>
      <c r="H89" s="43"/>
      <c r="I89" s="43"/>
      <c r="J89" s="186">
        <f>BK89</f>
        <v>0</v>
      </c>
      <c r="K89" s="43"/>
      <c r="L89" s="47"/>
      <c r="M89" s="98"/>
      <c r="N89" s="187"/>
      <c r="O89" s="99"/>
      <c r="P89" s="188">
        <f>P90+P132+P144</f>
        <v>0</v>
      </c>
      <c r="Q89" s="99"/>
      <c r="R89" s="188">
        <f>R90+R132+R144</f>
        <v>0.11439295999999999</v>
      </c>
      <c r="S89" s="99"/>
      <c r="T89" s="189">
        <f>T90+T132+T144</f>
        <v>0.053952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71</v>
      </c>
      <c r="AU89" s="20" t="s">
        <v>99</v>
      </c>
      <c r="BK89" s="190">
        <f>BK90+BK132+BK144</f>
        <v>0</v>
      </c>
    </row>
    <row r="90" spans="1:63" s="12" customFormat="1" ht="25.9" customHeight="1">
      <c r="A90" s="12"/>
      <c r="B90" s="191"/>
      <c r="C90" s="192"/>
      <c r="D90" s="193" t="s">
        <v>71</v>
      </c>
      <c r="E90" s="194" t="s">
        <v>131</v>
      </c>
      <c r="F90" s="194" t="s">
        <v>132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P91+P101+P111+P117+P129</f>
        <v>0</v>
      </c>
      <c r="Q90" s="199"/>
      <c r="R90" s="200">
        <f>R91+R101+R111+R117+R129</f>
        <v>0.11295039999999999</v>
      </c>
      <c r="S90" s="199"/>
      <c r="T90" s="201">
        <f>T91+T101+T111+T117+T129</f>
        <v>0.053952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77</v>
      </c>
      <c r="AT90" s="203" t="s">
        <v>71</v>
      </c>
      <c r="AU90" s="203" t="s">
        <v>72</v>
      </c>
      <c r="AY90" s="202" t="s">
        <v>133</v>
      </c>
      <c r="BK90" s="204">
        <f>BK91+BK101+BK111+BK117+BK129</f>
        <v>0</v>
      </c>
    </row>
    <row r="91" spans="1:63" s="12" customFormat="1" ht="22.8" customHeight="1">
      <c r="A91" s="12"/>
      <c r="B91" s="191"/>
      <c r="C91" s="192"/>
      <c r="D91" s="193" t="s">
        <v>71</v>
      </c>
      <c r="E91" s="205" t="s">
        <v>84</v>
      </c>
      <c r="F91" s="205" t="s">
        <v>134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SUM(P92:P100)</f>
        <v>0</v>
      </c>
      <c r="Q91" s="199"/>
      <c r="R91" s="200">
        <f>SUM(R92:R100)</f>
        <v>0.08768928</v>
      </c>
      <c r="S91" s="199"/>
      <c r="T91" s="201">
        <f>SUM(T92:T100)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77</v>
      </c>
      <c r="AT91" s="203" t="s">
        <v>71</v>
      </c>
      <c r="AU91" s="203" t="s">
        <v>77</v>
      </c>
      <c r="AY91" s="202" t="s">
        <v>133</v>
      </c>
      <c r="BK91" s="204">
        <f>SUM(BK92:BK100)</f>
        <v>0</v>
      </c>
    </row>
    <row r="92" spans="1:65" s="2" customFormat="1" ht="24.15" customHeight="1">
      <c r="A92" s="41"/>
      <c r="B92" s="42"/>
      <c r="C92" s="207" t="s">
        <v>77</v>
      </c>
      <c r="D92" s="207" t="s">
        <v>135</v>
      </c>
      <c r="E92" s="208" t="s">
        <v>835</v>
      </c>
      <c r="F92" s="209" t="s">
        <v>836</v>
      </c>
      <c r="G92" s="210" t="s">
        <v>138</v>
      </c>
      <c r="H92" s="211">
        <v>1.404</v>
      </c>
      <c r="I92" s="212"/>
      <c r="J92" s="213">
        <f>ROUND(I92*H92,2)</f>
        <v>0</v>
      </c>
      <c r="K92" s="209" t="s">
        <v>139</v>
      </c>
      <c r="L92" s="47"/>
      <c r="M92" s="214" t="s">
        <v>19</v>
      </c>
      <c r="N92" s="215" t="s">
        <v>43</v>
      </c>
      <c r="O92" s="87"/>
      <c r="P92" s="216">
        <f>O92*H92</f>
        <v>0</v>
      </c>
      <c r="Q92" s="216">
        <v>0.06197</v>
      </c>
      <c r="R92" s="216">
        <f>Q92*H92</f>
        <v>0.08700588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87</v>
      </c>
      <c r="AT92" s="218" t="s">
        <v>135</v>
      </c>
      <c r="AU92" s="218" t="s">
        <v>81</v>
      </c>
      <c r="AY92" s="20" t="s">
        <v>133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77</v>
      </c>
      <c r="BK92" s="219">
        <f>ROUND(I92*H92,2)</f>
        <v>0</v>
      </c>
      <c r="BL92" s="20" t="s">
        <v>87</v>
      </c>
      <c r="BM92" s="218" t="s">
        <v>837</v>
      </c>
    </row>
    <row r="93" spans="1:47" s="2" customFormat="1" ht="12">
      <c r="A93" s="41"/>
      <c r="B93" s="42"/>
      <c r="C93" s="43"/>
      <c r="D93" s="220" t="s">
        <v>141</v>
      </c>
      <c r="E93" s="43"/>
      <c r="F93" s="221" t="s">
        <v>838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141</v>
      </c>
      <c r="AU93" s="20" t="s">
        <v>81</v>
      </c>
    </row>
    <row r="94" spans="1:51" s="14" customFormat="1" ht="12">
      <c r="A94" s="14"/>
      <c r="B94" s="236"/>
      <c r="C94" s="237"/>
      <c r="D94" s="227" t="s">
        <v>143</v>
      </c>
      <c r="E94" s="238" t="s">
        <v>19</v>
      </c>
      <c r="F94" s="239" t="s">
        <v>839</v>
      </c>
      <c r="G94" s="237"/>
      <c r="H94" s="240">
        <v>1.404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143</v>
      </c>
      <c r="AU94" s="246" t="s">
        <v>81</v>
      </c>
      <c r="AV94" s="14" t="s">
        <v>81</v>
      </c>
      <c r="AW94" s="14" t="s">
        <v>33</v>
      </c>
      <c r="AX94" s="14" t="s">
        <v>77</v>
      </c>
      <c r="AY94" s="246" t="s">
        <v>133</v>
      </c>
    </row>
    <row r="95" spans="1:65" s="2" customFormat="1" ht="16.5" customHeight="1">
      <c r="A95" s="41"/>
      <c r="B95" s="42"/>
      <c r="C95" s="207" t="s">
        <v>81</v>
      </c>
      <c r="D95" s="207" t="s">
        <v>135</v>
      </c>
      <c r="E95" s="208" t="s">
        <v>146</v>
      </c>
      <c r="F95" s="209" t="s">
        <v>147</v>
      </c>
      <c r="G95" s="210" t="s">
        <v>148</v>
      </c>
      <c r="H95" s="211">
        <v>4.74</v>
      </c>
      <c r="I95" s="212"/>
      <c r="J95" s="213">
        <f>ROUND(I95*H95,2)</f>
        <v>0</v>
      </c>
      <c r="K95" s="209" t="s">
        <v>139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8E-05</v>
      </c>
      <c r="R95" s="216">
        <f>Q95*H95</f>
        <v>0.00037920000000000006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87</v>
      </c>
      <c r="AT95" s="218" t="s">
        <v>135</v>
      </c>
      <c r="AU95" s="218" t="s">
        <v>81</v>
      </c>
      <c r="AY95" s="20" t="s">
        <v>133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77</v>
      </c>
      <c r="BK95" s="219">
        <f>ROUND(I95*H95,2)</f>
        <v>0</v>
      </c>
      <c r="BL95" s="20" t="s">
        <v>87</v>
      </c>
      <c r="BM95" s="218" t="s">
        <v>840</v>
      </c>
    </row>
    <row r="96" spans="1:47" s="2" customFormat="1" ht="12">
      <c r="A96" s="41"/>
      <c r="B96" s="42"/>
      <c r="C96" s="43"/>
      <c r="D96" s="220" t="s">
        <v>141</v>
      </c>
      <c r="E96" s="43"/>
      <c r="F96" s="221" t="s">
        <v>150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141</v>
      </c>
      <c r="AU96" s="20" t="s">
        <v>81</v>
      </c>
    </row>
    <row r="97" spans="1:51" s="14" customFormat="1" ht="12">
      <c r="A97" s="14"/>
      <c r="B97" s="236"/>
      <c r="C97" s="237"/>
      <c r="D97" s="227" t="s">
        <v>143</v>
      </c>
      <c r="E97" s="238" t="s">
        <v>19</v>
      </c>
      <c r="F97" s="239" t="s">
        <v>841</v>
      </c>
      <c r="G97" s="237"/>
      <c r="H97" s="240">
        <v>4.74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143</v>
      </c>
      <c r="AU97" s="246" t="s">
        <v>81</v>
      </c>
      <c r="AV97" s="14" t="s">
        <v>81</v>
      </c>
      <c r="AW97" s="14" t="s">
        <v>33</v>
      </c>
      <c r="AX97" s="14" t="s">
        <v>77</v>
      </c>
      <c r="AY97" s="246" t="s">
        <v>133</v>
      </c>
    </row>
    <row r="98" spans="1:65" s="2" customFormat="1" ht="16.5" customHeight="1">
      <c r="A98" s="41"/>
      <c r="B98" s="42"/>
      <c r="C98" s="207" t="s">
        <v>84</v>
      </c>
      <c r="D98" s="207" t="s">
        <v>135</v>
      </c>
      <c r="E98" s="208" t="s">
        <v>152</v>
      </c>
      <c r="F98" s="209" t="s">
        <v>153</v>
      </c>
      <c r="G98" s="210" t="s">
        <v>148</v>
      </c>
      <c r="H98" s="211">
        <v>2.34</v>
      </c>
      <c r="I98" s="212"/>
      <c r="J98" s="213">
        <f>ROUND(I98*H98,2)</f>
        <v>0</v>
      </c>
      <c r="K98" s="209" t="s">
        <v>139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0.00013</v>
      </c>
      <c r="R98" s="216">
        <f>Q98*H98</f>
        <v>0.00030419999999999997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87</v>
      </c>
      <c r="AT98" s="218" t="s">
        <v>135</v>
      </c>
      <c r="AU98" s="218" t="s">
        <v>81</v>
      </c>
      <c r="AY98" s="20" t="s">
        <v>133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77</v>
      </c>
      <c r="BK98" s="219">
        <f>ROUND(I98*H98,2)</f>
        <v>0</v>
      </c>
      <c r="BL98" s="20" t="s">
        <v>87</v>
      </c>
      <c r="BM98" s="218" t="s">
        <v>842</v>
      </c>
    </row>
    <row r="99" spans="1:47" s="2" customFormat="1" ht="12">
      <c r="A99" s="41"/>
      <c r="B99" s="42"/>
      <c r="C99" s="43"/>
      <c r="D99" s="220" t="s">
        <v>141</v>
      </c>
      <c r="E99" s="43"/>
      <c r="F99" s="221" t="s">
        <v>155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141</v>
      </c>
      <c r="AU99" s="20" t="s">
        <v>81</v>
      </c>
    </row>
    <row r="100" spans="1:51" s="14" customFormat="1" ht="12">
      <c r="A100" s="14"/>
      <c r="B100" s="236"/>
      <c r="C100" s="237"/>
      <c r="D100" s="227" t="s">
        <v>143</v>
      </c>
      <c r="E100" s="238" t="s">
        <v>19</v>
      </c>
      <c r="F100" s="239" t="s">
        <v>156</v>
      </c>
      <c r="G100" s="237"/>
      <c r="H100" s="240">
        <v>2.34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143</v>
      </c>
      <c r="AU100" s="246" t="s">
        <v>81</v>
      </c>
      <c r="AV100" s="14" t="s">
        <v>81</v>
      </c>
      <c r="AW100" s="14" t="s">
        <v>33</v>
      </c>
      <c r="AX100" s="14" t="s">
        <v>77</v>
      </c>
      <c r="AY100" s="246" t="s">
        <v>133</v>
      </c>
    </row>
    <row r="101" spans="1:63" s="12" customFormat="1" ht="22.8" customHeight="1">
      <c r="A101" s="12"/>
      <c r="B101" s="191"/>
      <c r="C101" s="192"/>
      <c r="D101" s="193" t="s">
        <v>71</v>
      </c>
      <c r="E101" s="205" t="s">
        <v>157</v>
      </c>
      <c r="F101" s="205" t="s">
        <v>158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SUM(P102:P110)</f>
        <v>0</v>
      </c>
      <c r="Q101" s="199"/>
      <c r="R101" s="200">
        <f>SUM(R102:R110)</f>
        <v>0.02486112</v>
      </c>
      <c r="S101" s="199"/>
      <c r="T101" s="201">
        <f>SUM(T102:T110)</f>
        <v>0.0006000000000000001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77</v>
      </c>
      <c r="AT101" s="203" t="s">
        <v>71</v>
      </c>
      <c r="AU101" s="203" t="s">
        <v>77</v>
      </c>
      <c r="AY101" s="202" t="s">
        <v>133</v>
      </c>
      <c r="BK101" s="204">
        <f>SUM(BK102:BK110)</f>
        <v>0</v>
      </c>
    </row>
    <row r="102" spans="1:65" s="2" customFormat="1" ht="16.5" customHeight="1">
      <c r="A102" s="41"/>
      <c r="B102" s="42"/>
      <c r="C102" s="207" t="s">
        <v>87</v>
      </c>
      <c r="D102" s="207" t="s">
        <v>135</v>
      </c>
      <c r="E102" s="208" t="s">
        <v>843</v>
      </c>
      <c r="F102" s="209" t="s">
        <v>844</v>
      </c>
      <c r="G102" s="210" t="s">
        <v>138</v>
      </c>
      <c r="H102" s="211">
        <v>10</v>
      </c>
      <c r="I102" s="212"/>
      <c r="J102" s="213">
        <f>ROUND(I102*H102,2)</f>
        <v>0</v>
      </c>
      <c r="K102" s="209" t="s">
        <v>139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6E-05</v>
      </c>
      <c r="R102" s="216">
        <f>Q102*H102</f>
        <v>0.0006000000000000001</v>
      </c>
      <c r="S102" s="216">
        <v>6E-05</v>
      </c>
      <c r="T102" s="217">
        <f>S102*H102</f>
        <v>0.0006000000000000001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87</v>
      </c>
      <c r="AT102" s="218" t="s">
        <v>135</v>
      </c>
      <c r="AU102" s="218" t="s">
        <v>81</v>
      </c>
      <c r="AY102" s="20" t="s">
        <v>133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77</v>
      </c>
      <c r="BK102" s="219">
        <f>ROUND(I102*H102,2)</f>
        <v>0</v>
      </c>
      <c r="BL102" s="20" t="s">
        <v>87</v>
      </c>
      <c r="BM102" s="218" t="s">
        <v>845</v>
      </c>
    </row>
    <row r="103" spans="1:47" s="2" customFormat="1" ht="12">
      <c r="A103" s="41"/>
      <c r="B103" s="42"/>
      <c r="C103" s="43"/>
      <c r="D103" s="220" t="s">
        <v>141</v>
      </c>
      <c r="E103" s="43"/>
      <c r="F103" s="221" t="s">
        <v>846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141</v>
      </c>
      <c r="AU103" s="20" t="s">
        <v>81</v>
      </c>
    </row>
    <row r="104" spans="1:65" s="2" customFormat="1" ht="24.15" customHeight="1">
      <c r="A104" s="41"/>
      <c r="B104" s="42"/>
      <c r="C104" s="207" t="s">
        <v>90</v>
      </c>
      <c r="D104" s="207" t="s">
        <v>135</v>
      </c>
      <c r="E104" s="208" t="s">
        <v>183</v>
      </c>
      <c r="F104" s="209" t="s">
        <v>184</v>
      </c>
      <c r="G104" s="210" t="s">
        <v>138</v>
      </c>
      <c r="H104" s="211">
        <v>2.808</v>
      </c>
      <c r="I104" s="212"/>
      <c r="J104" s="213">
        <f>ROUND(I104*H104,2)</f>
        <v>0</v>
      </c>
      <c r="K104" s="209" t="s">
        <v>139</v>
      </c>
      <c r="L104" s="47"/>
      <c r="M104" s="214" t="s">
        <v>19</v>
      </c>
      <c r="N104" s="215" t="s">
        <v>43</v>
      </c>
      <c r="O104" s="87"/>
      <c r="P104" s="216">
        <f>O104*H104</f>
        <v>0</v>
      </c>
      <c r="Q104" s="216">
        <v>0.00438</v>
      </c>
      <c r="R104" s="216">
        <f>Q104*H104</f>
        <v>0.01229904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87</v>
      </c>
      <c r="AT104" s="218" t="s">
        <v>135</v>
      </c>
      <c r="AU104" s="218" t="s">
        <v>81</v>
      </c>
      <c r="AY104" s="20" t="s">
        <v>133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77</v>
      </c>
      <c r="BK104" s="219">
        <f>ROUND(I104*H104,2)</f>
        <v>0</v>
      </c>
      <c r="BL104" s="20" t="s">
        <v>87</v>
      </c>
      <c r="BM104" s="218" t="s">
        <v>847</v>
      </c>
    </row>
    <row r="105" spans="1:47" s="2" customFormat="1" ht="12">
      <c r="A105" s="41"/>
      <c r="B105" s="42"/>
      <c r="C105" s="43"/>
      <c r="D105" s="220" t="s">
        <v>141</v>
      </c>
      <c r="E105" s="43"/>
      <c r="F105" s="221" t="s">
        <v>186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141</v>
      </c>
      <c r="AU105" s="20" t="s">
        <v>81</v>
      </c>
    </row>
    <row r="106" spans="1:51" s="14" customFormat="1" ht="12">
      <c r="A106" s="14"/>
      <c r="B106" s="236"/>
      <c r="C106" s="237"/>
      <c r="D106" s="227" t="s">
        <v>143</v>
      </c>
      <c r="E106" s="238" t="s">
        <v>19</v>
      </c>
      <c r="F106" s="239" t="s">
        <v>848</v>
      </c>
      <c r="G106" s="237"/>
      <c r="H106" s="240">
        <v>2.808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143</v>
      </c>
      <c r="AU106" s="246" t="s">
        <v>81</v>
      </c>
      <c r="AV106" s="14" t="s">
        <v>81</v>
      </c>
      <c r="AW106" s="14" t="s">
        <v>33</v>
      </c>
      <c r="AX106" s="14" t="s">
        <v>77</v>
      </c>
      <c r="AY106" s="246" t="s">
        <v>133</v>
      </c>
    </row>
    <row r="107" spans="1:65" s="2" customFormat="1" ht="16.5" customHeight="1">
      <c r="A107" s="41"/>
      <c r="B107" s="42"/>
      <c r="C107" s="207" t="s">
        <v>157</v>
      </c>
      <c r="D107" s="207" t="s">
        <v>135</v>
      </c>
      <c r="E107" s="208" t="s">
        <v>188</v>
      </c>
      <c r="F107" s="209" t="s">
        <v>189</v>
      </c>
      <c r="G107" s="210" t="s">
        <v>138</v>
      </c>
      <c r="H107" s="211">
        <v>2.808</v>
      </c>
      <c r="I107" s="212"/>
      <c r="J107" s="213">
        <f>ROUND(I107*H107,2)</f>
        <v>0</v>
      </c>
      <c r="K107" s="209" t="s">
        <v>139</v>
      </c>
      <c r="L107" s="47"/>
      <c r="M107" s="214" t="s">
        <v>19</v>
      </c>
      <c r="N107" s="215" t="s">
        <v>43</v>
      </c>
      <c r="O107" s="87"/>
      <c r="P107" s="216">
        <f>O107*H107</f>
        <v>0</v>
      </c>
      <c r="Q107" s="216">
        <v>0.00026</v>
      </c>
      <c r="R107" s="216">
        <f>Q107*H107</f>
        <v>0.0007300799999999999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87</v>
      </c>
      <c r="AT107" s="218" t="s">
        <v>135</v>
      </c>
      <c r="AU107" s="218" t="s">
        <v>81</v>
      </c>
      <c r="AY107" s="20" t="s">
        <v>133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77</v>
      </c>
      <c r="BK107" s="219">
        <f>ROUND(I107*H107,2)</f>
        <v>0</v>
      </c>
      <c r="BL107" s="20" t="s">
        <v>87</v>
      </c>
      <c r="BM107" s="218" t="s">
        <v>849</v>
      </c>
    </row>
    <row r="108" spans="1:47" s="2" customFormat="1" ht="12">
      <c r="A108" s="41"/>
      <c r="B108" s="42"/>
      <c r="C108" s="43"/>
      <c r="D108" s="220" t="s">
        <v>141</v>
      </c>
      <c r="E108" s="43"/>
      <c r="F108" s="221" t="s">
        <v>191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141</v>
      </c>
      <c r="AU108" s="20" t="s">
        <v>81</v>
      </c>
    </row>
    <row r="109" spans="1:65" s="2" customFormat="1" ht="16.5" customHeight="1">
      <c r="A109" s="41"/>
      <c r="B109" s="42"/>
      <c r="C109" s="207" t="s">
        <v>182</v>
      </c>
      <c r="D109" s="207" t="s">
        <v>135</v>
      </c>
      <c r="E109" s="208" t="s">
        <v>196</v>
      </c>
      <c r="F109" s="209" t="s">
        <v>197</v>
      </c>
      <c r="G109" s="210" t="s">
        <v>138</v>
      </c>
      <c r="H109" s="211">
        <v>2.808</v>
      </c>
      <c r="I109" s="212"/>
      <c r="J109" s="213">
        <f>ROUND(I109*H109,2)</f>
        <v>0</v>
      </c>
      <c r="K109" s="209" t="s">
        <v>139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0.004</v>
      </c>
      <c r="R109" s="216">
        <f>Q109*H109</f>
        <v>0.011231999999999999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87</v>
      </c>
      <c r="AT109" s="218" t="s">
        <v>135</v>
      </c>
      <c r="AU109" s="218" t="s">
        <v>81</v>
      </c>
      <c r="AY109" s="20" t="s">
        <v>133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77</v>
      </c>
      <c r="BK109" s="219">
        <f>ROUND(I109*H109,2)</f>
        <v>0</v>
      </c>
      <c r="BL109" s="20" t="s">
        <v>87</v>
      </c>
      <c r="BM109" s="218" t="s">
        <v>850</v>
      </c>
    </row>
    <row r="110" spans="1:47" s="2" customFormat="1" ht="12">
      <c r="A110" s="41"/>
      <c r="B110" s="42"/>
      <c r="C110" s="43"/>
      <c r="D110" s="220" t="s">
        <v>141</v>
      </c>
      <c r="E110" s="43"/>
      <c r="F110" s="221" t="s">
        <v>199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141</v>
      </c>
      <c r="AU110" s="20" t="s">
        <v>81</v>
      </c>
    </row>
    <row r="111" spans="1:63" s="12" customFormat="1" ht="22.8" customHeight="1">
      <c r="A111" s="12"/>
      <c r="B111" s="191"/>
      <c r="C111" s="192"/>
      <c r="D111" s="193" t="s">
        <v>71</v>
      </c>
      <c r="E111" s="205" t="s">
        <v>195</v>
      </c>
      <c r="F111" s="205" t="s">
        <v>212</v>
      </c>
      <c r="G111" s="192"/>
      <c r="H111" s="192"/>
      <c r="I111" s="195"/>
      <c r="J111" s="206">
        <f>BK111</f>
        <v>0</v>
      </c>
      <c r="K111" s="192"/>
      <c r="L111" s="197"/>
      <c r="M111" s="198"/>
      <c r="N111" s="199"/>
      <c r="O111" s="199"/>
      <c r="P111" s="200">
        <f>SUM(P112:P116)</f>
        <v>0</v>
      </c>
      <c r="Q111" s="199"/>
      <c r="R111" s="200">
        <f>SUM(R112:R116)</f>
        <v>0.0004</v>
      </c>
      <c r="S111" s="199"/>
      <c r="T111" s="201">
        <f>SUM(T112:T116)</f>
        <v>0.053352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77</v>
      </c>
      <c r="AT111" s="203" t="s">
        <v>71</v>
      </c>
      <c r="AU111" s="203" t="s">
        <v>77</v>
      </c>
      <c r="AY111" s="202" t="s">
        <v>133</v>
      </c>
      <c r="BK111" s="204">
        <f>SUM(BK112:BK116)</f>
        <v>0</v>
      </c>
    </row>
    <row r="112" spans="1:65" s="2" customFormat="1" ht="24.15" customHeight="1">
      <c r="A112" s="41"/>
      <c r="B112" s="42"/>
      <c r="C112" s="207" t="s">
        <v>187</v>
      </c>
      <c r="D112" s="207" t="s">
        <v>135</v>
      </c>
      <c r="E112" s="208" t="s">
        <v>851</v>
      </c>
      <c r="F112" s="209" t="s">
        <v>852</v>
      </c>
      <c r="G112" s="210" t="s">
        <v>138</v>
      </c>
      <c r="H112" s="211">
        <v>1.404</v>
      </c>
      <c r="I112" s="212"/>
      <c r="J112" s="213">
        <f>ROUND(I112*H112,2)</f>
        <v>0</v>
      </c>
      <c r="K112" s="209" t="s">
        <v>139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0.038</v>
      </c>
      <c r="T112" s="217">
        <f>S112*H112</f>
        <v>0.053352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87</v>
      </c>
      <c r="AT112" s="218" t="s">
        <v>135</v>
      </c>
      <c r="AU112" s="218" t="s">
        <v>81</v>
      </c>
      <c r="AY112" s="20" t="s">
        <v>133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77</v>
      </c>
      <c r="BK112" s="219">
        <f>ROUND(I112*H112,2)</f>
        <v>0</v>
      </c>
      <c r="BL112" s="20" t="s">
        <v>87</v>
      </c>
      <c r="BM112" s="218" t="s">
        <v>853</v>
      </c>
    </row>
    <row r="113" spans="1:47" s="2" customFormat="1" ht="12">
      <c r="A113" s="41"/>
      <c r="B113" s="42"/>
      <c r="C113" s="43"/>
      <c r="D113" s="220" t="s">
        <v>141</v>
      </c>
      <c r="E113" s="43"/>
      <c r="F113" s="221" t="s">
        <v>854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141</v>
      </c>
      <c r="AU113" s="20" t="s">
        <v>81</v>
      </c>
    </row>
    <row r="114" spans="1:51" s="14" customFormat="1" ht="12">
      <c r="A114" s="14"/>
      <c r="B114" s="236"/>
      <c r="C114" s="237"/>
      <c r="D114" s="227" t="s">
        <v>143</v>
      </c>
      <c r="E114" s="238" t="s">
        <v>19</v>
      </c>
      <c r="F114" s="239" t="s">
        <v>839</v>
      </c>
      <c r="G114" s="237"/>
      <c r="H114" s="240">
        <v>1.404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143</v>
      </c>
      <c r="AU114" s="246" t="s">
        <v>81</v>
      </c>
      <c r="AV114" s="14" t="s">
        <v>81</v>
      </c>
      <c r="AW114" s="14" t="s">
        <v>33</v>
      </c>
      <c r="AX114" s="14" t="s">
        <v>77</v>
      </c>
      <c r="AY114" s="246" t="s">
        <v>133</v>
      </c>
    </row>
    <row r="115" spans="1:65" s="2" customFormat="1" ht="24.15" customHeight="1">
      <c r="A115" s="41"/>
      <c r="B115" s="42"/>
      <c r="C115" s="207" t="s">
        <v>195</v>
      </c>
      <c r="D115" s="207" t="s">
        <v>135</v>
      </c>
      <c r="E115" s="208" t="s">
        <v>256</v>
      </c>
      <c r="F115" s="209" t="s">
        <v>257</v>
      </c>
      <c r="G115" s="210" t="s">
        <v>138</v>
      </c>
      <c r="H115" s="211">
        <v>10</v>
      </c>
      <c r="I115" s="212"/>
      <c r="J115" s="213">
        <f>ROUND(I115*H115,2)</f>
        <v>0</v>
      </c>
      <c r="K115" s="209" t="s">
        <v>139</v>
      </c>
      <c r="L115" s="47"/>
      <c r="M115" s="214" t="s">
        <v>19</v>
      </c>
      <c r="N115" s="215" t="s">
        <v>43</v>
      </c>
      <c r="O115" s="87"/>
      <c r="P115" s="216">
        <f>O115*H115</f>
        <v>0</v>
      </c>
      <c r="Q115" s="216">
        <v>4E-05</v>
      </c>
      <c r="R115" s="216">
        <f>Q115*H115</f>
        <v>0.0004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87</v>
      </c>
      <c r="AT115" s="218" t="s">
        <v>135</v>
      </c>
      <c r="AU115" s="218" t="s">
        <v>81</v>
      </c>
      <c r="AY115" s="20" t="s">
        <v>133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77</v>
      </c>
      <c r="BK115" s="219">
        <f>ROUND(I115*H115,2)</f>
        <v>0</v>
      </c>
      <c r="BL115" s="20" t="s">
        <v>87</v>
      </c>
      <c r="BM115" s="218" t="s">
        <v>855</v>
      </c>
    </row>
    <row r="116" spans="1:47" s="2" customFormat="1" ht="12">
      <c r="A116" s="41"/>
      <c r="B116" s="42"/>
      <c r="C116" s="43"/>
      <c r="D116" s="220" t="s">
        <v>141</v>
      </c>
      <c r="E116" s="43"/>
      <c r="F116" s="221" t="s">
        <v>259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141</v>
      </c>
      <c r="AU116" s="20" t="s">
        <v>81</v>
      </c>
    </row>
    <row r="117" spans="1:63" s="12" customFormat="1" ht="22.8" customHeight="1">
      <c r="A117" s="12"/>
      <c r="B117" s="191"/>
      <c r="C117" s="192"/>
      <c r="D117" s="193" t="s">
        <v>71</v>
      </c>
      <c r="E117" s="205" t="s">
        <v>260</v>
      </c>
      <c r="F117" s="205" t="s">
        <v>261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SUM(P118:P128)</f>
        <v>0</v>
      </c>
      <c r="Q117" s="199"/>
      <c r="R117" s="200">
        <f>SUM(R118:R128)</f>
        <v>0</v>
      </c>
      <c r="S117" s="199"/>
      <c r="T117" s="201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77</v>
      </c>
      <c r="AT117" s="203" t="s">
        <v>71</v>
      </c>
      <c r="AU117" s="203" t="s">
        <v>77</v>
      </c>
      <c r="AY117" s="202" t="s">
        <v>133</v>
      </c>
      <c r="BK117" s="204">
        <f>SUM(BK118:BK128)</f>
        <v>0</v>
      </c>
    </row>
    <row r="118" spans="1:65" s="2" customFormat="1" ht="16.5" customHeight="1">
      <c r="A118" s="41"/>
      <c r="B118" s="42"/>
      <c r="C118" s="207" t="s">
        <v>200</v>
      </c>
      <c r="D118" s="207" t="s">
        <v>135</v>
      </c>
      <c r="E118" s="208" t="s">
        <v>263</v>
      </c>
      <c r="F118" s="209" t="s">
        <v>264</v>
      </c>
      <c r="G118" s="210" t="s">
        <v>265</v>
      </c>
      <c r="H118" s="211">
        <v>0.054</v>
      </c>
      <c r="I118" s="212"/>
      <c r="J118" s="213">
        <f>ROUND(I118*H118,2)</f>
        <v>0</v>
      </c>
      <c r="K118" s="209" t="s">
        <v>139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87</v>
      </c>
      <c r="AT118" s="218" t="s">
        <v>135</v>
      </c>
      <c r="AU118" s="218" t="s">
        <v>81</v>
      </c>
      <c r="AY118" s="20" t="s">
        <v>133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77</v>
      </c>
      <c r="BK118" s="219">
        <f>ROUND(I118*H118,2)</f>
        <v>0</v>
      </c>
      <c r="BL118" s="20" t="s">
        <v>87</v>
      </c>
      <c r="BM118" s="218" t="s">
        <v>856</v>
      </c>
    </row>
    <row r="119" spans="1:47" s="2" customFormat="1" ht="12">
      <c r="A119" s="41"/>
      <c r="B119" s="42"/>
      <c r="C119" s="43"/>
      <c r="D119" s="220" t="s">
        <v>141</v>
      </c>
      <c r="E119" s="43"/>
      <c r="F119" s="221" t="s">
        <v>267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141</v>
      </c>
      <c r="AU119" s="20" t="s">
        <v>81</v>
      </c>
    </row>
    <row r="120" spans="1:65" s="2" customFormat="1" ht="24.15" customHeight="1">
      <c r="A120" s="41"/>
      <c r="B120" s="42"/>
      <c r="C120" s="207" t="s">
        <v>207</v>
      </c>
      <c r="D120" s="207" t="s">
        <v>135</v>
      </c>
      <c r="E120" s="208" t="s">
        <v>268</v>
      </c>
      <c r="F120" s="209" t="s">
        <v>269</v>
      </c>
      <c r="G120" s="210" t="s">
        <v>265</v>
      </c>
      <c r="H120" s="211">
        <v>0.054</v>
      </c>
      <c r="I120" s="212"/>
      <c r="J120" s="213">
        <f>ROUND(I120*H120,2)</f>
        <v>0</v>
      </c>
      <c r="K120" s="209" t="s">
        <v>139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87</v>
      </c>
      <c r="AT120" s="218" t="s">
        <v>135</v>
      </c>
      <c r="AU120" s="218" t="s">
        <v>81</v>
      </c>
      <c r="AY120" s="20" t="s">
        <v>133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77</v>
      </c>
      <c r="BK120" s="219">
        <f>ROUND(I120*H120,2)</f>
        <v>0</v>
      </c>
      <c r="BL120" s="20" t="s">
        <v>87</v>
      </c>
      <c r="BM120" s="218" t="s">
        <v>857</v>
      </c>
    </row>
    <row r="121" spans="1:47" s="2" customFormat="1" ht="12">
      <c r="A121" s="41"/>
      <c r="B121" s="42"/>
      <c r="C121" s="43"/>
      <c r="D121" s="220" t="s">
        <v>141</v>
      </c>
      <c r="E121" s="43"/>
      <c r="F121" s="221" t="s">
        <v>271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141</v>
      </c>
      <c r="AU121" s="20" t="s">
        <v>81</v>
      </c>
    </row>
    <row r="122" spans="1:65" s="2" customFormat="1" ht="21.75" customHeight="1">
      <c r="A122" s="41"/>
      <c r="B122" s="42"/>
      <c r="C122" s="207" t="s">
        <v>8</v>
      </c>
      <c r="D122" s="207" t="s">
        <v>135</v>
      </c>
      <c r="E122" s="208" t="s">
        <v>273</v>
      </c>
      <c r="F122" s="209" t="s">
        <v>274</v>
      </c>
      <c r="G122" s="210" t="s">
        <v>265</v>
      </c>
      <c r="H122" s="211">
        <v>0.054</v>
      </c>
      <c r="I122" s="212"/>
      <c r="J122" s="213">
        <f>ROUND(I122*H122,2)</f>
        <v>0</v>
      </c>
      <c r="K122" s="209" t="s">
        <v>139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87</v>
      </c>
      <c r="AT122" s="218" t="s">
        <v>135</v>
      </c>
      <c r="AU122" s="218" t="s">
        <v>81</v>
      </c>
      <c r="AY122" s="20" t="s">
        <v>133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77</v>
      </c>
      <c r="BK122" s="219">
        <f>ROUND(I122*H122,2)</f>
        <v>0</v>
      </c>
      <c r="BL122" s="20" t="s">
        <v>87</v>
      </c>
      <c r="BM122" s="218" t="s">
        <v>858</v>
      </c>
    </row>
    <row r="123" spans="1:47" s="2" customFormat="1" ht="12">
      <c r="A123" s="41"/>
      <c r="B123" s="42"/>
      <c r="C123" s="43"/>
      <c r="D123" s="220" t="s">
        <v>141</v>
      </c>
      <c r="E123" s="43"/>
      <c r="F123" s="221" t="s">
        <v>276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141</v>
      </c>
      <c r="AU123" s="20" t="s">
        <v>81</v>
      </c>
    </row>
    <row r="124" spans="1:65" s="2" customFormat="1" ht="24.15" customHeight="1">
      <c r="A124" s="41"/>
      <c r="B124" s="42"/>
      <c r="C124" s="207" t="s">
        <v>217</v>
      </c>
      <c r="D124" s="207" t="s">
        <v>135</v>
      </c>
      <c r="E124" s="208" t="s">
        <v>278</v>
      </c>
      <c r="F124" s="209" t="s">
        <v>279</v>
      </c>
      <c r="G124" s="210" t="s">
        <v>265</v>
      </c>
      <c r="H124" s="211">
        <v>0.324</v>
      </c>
      <c r="I124" s="212"/>
      <c r="J124" s="213">
        <f>ROUND(I124*H124,2)</f>
        <v>0</v>
      </c>
      <c r="K124" s="209" t="s">
        <v>139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87</v>
      </c>
      <c r="AT124" s="218" t="s">
        <v>135</v>
      </c>
      <c r="AU124" s="218" t="s">
        <v>81</v>
      </c>
      <c r="AY124" s="20" t="s">
        <v>133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77</v>
      </c>
      <c r="BK124" s="219">
        <f>ROUND(I124*H124,2)</f>
        <v>0</v>
      </c>
      <c r="BL124" s="20" t="s">
        <v>87</v>
      </c>
      <c r="BM124" s="218" t="s">
        <v>859</v>
      </c>
    </row>
    <row r="125" spans="1:47" s="2" customFormat="1" ht="12">
      <c r="A125" s="41"/>
      <c r="B125" s="42"/>
      <c r="C125" s="43"/>
      <c r="D125" s="220" t="s">
        <v>141</v>
      </c>
      <c r="E125" s="43"/>
      <c r="F125" s="221" t="s">
        <v>281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141</v>
      </c>
      <c r="AU125" s="20" t="s">
        <v>81</v>
      </c>
    </row>
    <row r="126" spans="1:51" s="14" customFormat="1" ht="12">
      <c r="A126" s="14"/>
      <c r="B126" s="236"/>
      <c r="C126" s="237"/>
      <c r="D126" s="227" t="s">
        <v>143</v>
      </c>
      <c r="E126" s="238" t="s">
        <v>19</v>
      </c>
      <c r="F126" s="239" t="s">
        <v>860</v>
      </c>
      <c r="G126" s="237"/>
      <c r="H126" s="240">
        <v>0.324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143</v>
      </c>
      <c r="AU126" s="246" t="s">
        <v>81</v>
      </c>
      <c r="AV126" s="14" t="s">
        <v>81</v>
      </c>
      <c r="AW126" s="14" t="s">
        <v>33</v>
      </c>
      <c r="AX126" s="14" t="s">
        <v>77</v>
      </c>
      <c r="AY126" s="246" t="s">
        <v>133</v>
      </c>
    </row>
    <row r="127" spans="1:65" s="2" customFormat="1" ht="24.15" customHeight="1">
      <c r="A127" s="41"/>
      <c r="B127" s="42"/>
      <c r="C127" s="207" t="s">
        <v>224</v>
      </c>
      <c r="D127" s="207" t="s">
        <v>135</v>
      </c>
      <c r="E127" s="208" t="s">
        <v>284</v>
      </c>
      <c r="F127" s="209" t="s">
        <v>285</v>
      </c>
      <c r="G127" s="210" t="s">
        <v>265</v>
      </c>
      <c r="H127" s="211">
        <v>0.054</v>
      </c>
      <c r="I127" s="212"/>
      <c r="J127" s="213">
        <f>ROUND(I127*H127,2)</f>
        <v>0</v>
      </c>
      <c r="K127" s="209" t="s">
        <v>139</v>
      </c>
      <c r="L127" s="47"/>
      <c r="M127" s="214" t="s">
        <v>19</v>
      </c>
      <c r="N127" s="215" t="s">
        <v>43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87</v>
      </c>
      <c r="AT127" s="218" t="s">
        <v>135</v>
      </c>
      <c r="AU127" s="218" t="s">
        <v>81</v>
      </c>
      <c r="AY127" s="20" t="s">
        <v>133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77</v>
      </c>
      <c r="BK127" s="219">
        <f>ROUND(I127*H127,2)</f>
        <v>0</v>
      </c>
      <c r="BL127" s="20" t="s">
        <v>87</v>
      </c>
      <c r="BM127" s="218" t="s">
        <v>861</v>
      </c>
    </row>
    <row r="128" spans="1:47" s="2" customFormat="1" ht="12">
      <c r="A128" s="41"/>
      <c r="B128" s="42"/>
      <c r="C128" s="43"/>
      <c r="D128" s="220" t="s">
        <v>141</v>
      </c>
      <c r="E128" s="43"/>
      <c r="F128" s="221" t="s">
        <v>287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141</v>
      </c>
      <c r="AU128" s="20" t="s">
        <v>81</v>
      </c>
    </row>
    <row r="129" spans="1:63" s="12" customFormat="1" ht="22.8" customHeight="1">
      <c r="A129" s="12"/>
      <c r="B129" s="191"/>
      <c r="C129" s="192"/>
      <c r="D129" s="193" t="s">
        <v>71</v>
      </c>
      <c r="E129" s="205" t="s">
        <v>288</v>
      </c>
      <c r="F129" s="205" t="s">
        <v>289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SUM(P130:P131)</f>
        <v>0</v>
      </c>
      <c r="Q129" s="199"/>
      <c r="R129" s="200">
        <f>SUM(R130:R131)</f>
        <v>0</v>
      </c>
      <c r="S129" s="199"/>
      <c r="T129" s="201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77</v>
      </c>
      <c r="AT129" s="203" t="s">
        <v>71</v>
      </c>
      <c r="AU129" s="203" t="s">
        <v>77</v>
      </c>
      <c r="AY129" s="202" t="s">
        <v>133</v>
      </c>
      <c r="BK129" s="204">
        <f>SUM(BK130:BK131)</f>
        <v>0</v>
      </c>
    </row>
    <row r="130" spans="1:65" s="2" customFormat="1" ht="33" customHeight="1">
      <c r="A130" s="41"/>
      <c r="B130" s="42"/>
      <c r="C130" s="207" t="s">
        <v>233</v>
      </c>
      <c r="D130" s="207" t="s">
        <v>135</v>
      </c>
      <c r="E130" s="208" t="s">
        <v>291</v>
      </c>
      <c r="F130" s="209" t="s">
        <v>292</v>
      </c>
      <c r="G130" s="210" t="s">
        <v>265</v>
      </c>
      <c r="H130" s="211">
        <v>0.113</v>
      </c>
      <c r="I130" s="212"/>
      <c r="J130" s="213">
        <f>ROUND(I130*H130,2)</f>
        <v>0</v>
      </c>
      <c r="K130" s="209" t="s">
        <v>139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87</v>
      </c>
      <c r="AT130" s="218" t="s">
        <v>135</v>
      </c>
      <c r="AU130" s="218" t="s">
        <v>81</v>
      </c>
      <c r="AY130" s="20" t="s">
        <v>133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77</v>
      </c>
      <c r="BK130" s="219">
        <f>ROUND(I130*H130,2)</f>
        <v>0</v>
      </c>
      <c r="BL130" s="20" t="s">
        <v>87</v>
      </c>
      <c r="BM130" s="218" t="s">
        <v>862</v>
      </c>
    </row>
    <row r="131" spans="1:47" s="2" customFormat="1" ht="12">
      <c r="A131" s="41"/>
      <c r="B131" s="42"/>
      <c r="C131" s="43"/>
      <c r="D131" s="220" t="s">
        <v>141</v>
      </c>
      <c r="E131" s="43"/>
      <c r="F131" s="221" t="s">
        <v>294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141</v>
      </c>
      <c r="AU131" s="20" t="s">
        <v>81</v>
      </c>
    </row>
    <row r="132" spans="1:63" s="12" customFormat="1" ht="25.9" customHeight="1">
      <c r="A132" s="12"/>
      <c r="B132" s="191"/>
      <c r="C132" s="192"/>
      <c r="D132" s="193" t="s">
        <v>71</v>
      </c>
      <c r="E132" s="194" t="s">
        <v>295</v>
      </c>
      <c r="F132" s="194" t="s">
        <v>296</v>
      </c>
      <c r="G132" s="192"/>
      <c r="H132" s="192"/>
      <c r="I132" s="195"/>
      <c r="J132" s="196">
        <f>BK132</f>
        <v>0</v>
      </c>
      <c r="K132" s="192"/>
      <c r="L132" s="197"/>
      <c r="M132" s="198"/>
      <c r="N132" s="199"/>
      <c r="O132" s="199"/>
      <c r="P132" s="200">
        <f>P133+P136</f>
        <v>0</v>
      </c>
      <c r="Q132" s="199"/>
      <c r="R132" s="200">
        <f>R133+R136</f>
        <v>0.00144256</v>
      </c>
      <c r="S132" s="199"/>
      <c r="T132" s="201">
        <f>T133+T136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2" t="s">
        <v>81</v>
      </c>
      <c r="AT132" s="203" t="s">
        <v>71</v>
      </c>
      <c r="AU132" s="203" t="s">
        <v>72</v>
      </c>
      <c r="AY132" s="202" t="s">
        <v>133</v>
      </c>
      <c r="BK132" s="204">
        <f>BK133+BK136</f>
        <v>0</v>
      </c>
    </row>
    <row r="133" spans="1:63" s="12" customFormat="1" ht="22.8" customHeight="1">
      <c r="A133" s="12"/>
      <c r="B133" s="191"/>
      <c r="C133" s="192"/>
      <c r="D133" s="193" t="s">
        <v>71</v>
      </c>
      <c r="E133" s="205" t="s">
        <v>547</v>
      </c>
      <c r="F133" s="205" t="s">
        <v>548</v>
      </c>
      <c r="G133" s="192"/>
      <c r="H133" s="192"/>
      <c r="I133" s="195"/>
      <c r="J133" s="206">
        <f>BK133</f>
        <v>0</v>
      </c>
      <c r="K133" s="192"/>
      <c r="L133" s="197"/>
      <c r="M133" s="198"/>
      <c r="N133" s="199"/>
      <c r="O133" s="199"/>
      <c r="P133" s="200">
        <f>SUM(P134:P135)</f>
        <v>0</v>
      </c>
      <c r="Q133" s="199"/>
      <c r="R133" s="200">
        <f>SUM(R134:R135)</f>
        <v>0</v>
      </c>
      <c r="S133" s="199"/>
      <c r="T133" s="201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2" t="s">
        <v>81</v>
      </c>
      <c r="AT133" s="203" t="s">
        <v>71</v>
      </c>
      <c r="AU133" s="203" t="s">
        <v>77</v>
      </c>
      <c r="AY133" s="202" t="s">
        <v>133</v>
      </c>
      <c r="BK133" s="204">
        <f>SUM(BK134:BK135)</f>
        <v>0</v>
      </c>
    </row>
    <row r="134" spans="1:65" s="2" customFormat="1" ht="16.5" customHeight="1">
      <c r="A134" s="41"/>
      <c r="B134" s="42"/>
      <c r="C134" s="207" t="s">
        <v>239</v>
      </c>
      <c r="D134" s="207" t="s">
        <v>135</v>
      </c>
      <c r="E134" s="208" t="s">
        <v>863</v>
      </c>
      <c r="F134" s="209" t="s">
        <v>864</v>
      </c>
      <c r="G134" s="210" t="s">
        <v>138</v>
      </c>
      <c r="H134" s="211">
        <v>1.19</v>
      </c>
      <c r="I134" s="212"/>
      <c r="J134" s="213">
        <f>ROUND(I134*H134,2)</f>
        <v>0</v>
      </c>
      <c r="K134" s="209" t="s">
        <v>19</v>
      </c>
      <c r="L134" s="47"/>
      <c r="M134" s="214" t="s">
        <v>19</v>
      </c>
      <c r="N134" s="215" t="s">
        <v>43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239</v>
      </c>
      <c r="AT134" s="218" t="s">
        <v>135</v>
      </c>
      <c r="AU134" s="218" t="s">
        <v>81</v>
      </c>
      <c r="AY134" s="20" t="s">
        <v>133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77</v>
      </c>
      <c r="BK134" s="219">
        <f>ROUND(I134*H134,2)</f>
        <v>0</v>
      </c>
      <c r="BL134" s="20" t="s">
        <v>239</v>
      </c>
      <c r="BM134" s="218" t="s">
        <v>865</v>
      </c>
    </row>
    <row r="135" spans="1:51" s="14" customFormat="1" ht="12">
      <c r="A135" s="14"/>
      <c r="B135" s="236"/>
      <c r="C135" s="237"/>
      <c r="D135" s="227" t="s">
        <v>143</v>
      </c>
      <c r="E135" s="238" t="s">
        <v>19</v>
      </c>
      <c r="F135" s="239" t="s">
        <v>866</v>
      </c>
      <c r="G135" s="237"/>
      <c r="H135" s="240">
        <v>1.19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143</v>
      </c>
      <c r="AU135" s="246" t="s">
        <v>81</v>
      </c>
      <c r="AV135" s="14" t="s">
        <v>81</v>
      </c>
      <c r="AW135" s="14" t="s">
        <v>33</v>
      </c>
      <c r="AX135" s="14" t="s">
        <v>77</v>
      </c>
      <c r="AY135" s="246" t="s">
        <v>133</v>
      </c>
    </row>
    <row r="136" spans="1:63" s="12" customFormat="1" ht="22.8" customHeight="1">
      <c r="A136" s="12"/>
      <c r="B136" s="191"/>
      <c r="C136" s="192"/>
      <c r="D136" s="193" t="s">
        <v>71</v>
      </c>
      <c r="E136" s="205" t="s">
        <v>566</v>
      </c>
      <c r="F136" s="205" t="s">
        <v>567</v>
      </c>
      <c r="G136" s="192"/>
      <c r="H136" s="192"/>
      <c r="I136" s="195"/>
      <c r="J136" s="206">
        <f>BK136</f>
        <v>0</v>
      </c>
      <c r="K136" s="192"/>
      <c r="L136" s="197"/>
      <c r="M136" s="198"/>
      <c r="N136" s="199"/>
      <c r="O136" s="199"/>
      <c r="P136" s="200">
        <f>SUM(P137:P143)</f>
        <v>0</v>
      </c>
      <c r="Q136" s="199"/>
      <c r="R136" s="200">
        <f>SUM(R137:R143)</f>
        <v>0.00144256</v>
      </c>
      <c r="S136" s="199"/>
      <c r="T136" s="201">
        <f>SUM(T137:T143)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2" t="s">
        <v>81</v>
      </c>
      <c r="AT136" s="203" t="s">
        <v>71</v>
      </c>
      <c r="AU136" s="203" t="s">
        <v>77</v>
      </c>
      <c r="AY136" s="202" t="s">
        <v>133</v>
      </c>
      <c r="BK136" s="204">
        <f>SUM(BK137:BK143)</f>
        <v>0</v>
      </c>
    </row>
    <row r="137" spans="1:65" s="2" customFormat="1" ht="16.5" customHeight="1">
      <c r="A137" s="41"/>
      <c r="B137" s="42"/>
      <c r="C137" s="207" t="s">
        <v>245</v>
      </c>
      <c r="D137" s="207" t="s">
        <v>135</v>
      </c>
      <c r="E137" s="208" t="s">
        <v>578</v>
      </c>
      <c r="F137" s="209" t="s">
        <v>579</v>
      </c>
      <c r="G137" s="210" t="s">
        <v>138</v>
      </c>
      <c r="H137" s="211">
        <v>3.136</v>
      </c>
      <c r="I137" s="212"/>
      <c r="J137" s="213">
        <f>ROUND(I137*H137,2)</f>
        <v>0</v>
      </c>
      <c r="K137" s="209" t="s">
        <v>139</v>
      </c>
      <c r="L137" s="47"/>
      <c r="M137" s="214" t="s">
        <v>19</v>
      </c>
      <c r="N137" s="215" t="s">
        <v>43</v>
      </c>
      <c r="O137" s="87"/>
      <c r="P137" s="216">
        <f>O137*H137</f>
        <v>0</v>
      </c>
      <c r="Q137" s="216">
        <v>0.0002</v>
      </c>
      <c r="R137" s="216">
        <f>Q137*H137</f>
        <v>0.0006272000000000001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239</v>
      </c>
      <c r="AT137" s="218" t="s">
        <v>135</v>
      </c>
      <c r="AU137" s="218" t="s">
        <v>81</v>
      </c>
      <c r="AY137" s="20" t="s">
        <v>133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77</v>
      </c>
      <c r="BK137" s="219">
        <f>ROUND(I137*H137,2)</f>
        <v>0</v>
      </c>
      <c r="BL137" s="20" t="s">
        <v>239</v>
      </c>
      <c r="BM137" s="218" t="s">
        <v>867</v>
      </c>
    </row>
    <row r="138" spans="1:47" s="2" customFormat="1" ht="12">
      <c r="A138" s="41"/>
      <c r="B138" s="42"/>
      <c r="C138" s="43"/>
      <c r="D138" s="220" t="s">
        <v>141</v>
      </c>
      <c r="E138" s="43"/>
      <c r="F138" s="221" t="s">
        <v>581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141</v>
      </c>
      <c r="AU138" s="20" t="s">
        <v>81</v>
      </c>
    </row>
    <row r="139" spans="1:51" s="14" customFormat="1" ht="12">
      <c r="A139" s="14"/>
      <c r="B139" s="236"/>
      <c r="C139" s="237"/>
      <c r="D139" s="227" t="s">
        <v>143</v>
      </c>
      <c r="E139" s="238" t="s">
        <v>19</v>
      </c>
      <c r="F139" s="239" t="s">
        <v>868</v>
      </c>
      <c r="G139" s="237"/>
      <c r="H139" s="240">
        <v>1.992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143</v>
      </c>
      <c r="AU139" s="246" t="s">
        <v>81</v>
      </c>
      <c r="AV139" s="14" t="s">
        <v>81</v>
      </c>
      <c r="AW139" s="14" t="s">
        <v>33</v>
      </c>
      <c r="AX139" s="14" t="s">
        <v>72</v>
      </c>
      <c r="AY139" s="246" t="s">
        <v>133</v>
      </c>
    </row>
    <row r="140" spans="1:51" s="14" customFormat="1" ht="12">
      <c r="A140" s="14"/>
      <c r="B140" s="236"/>
      <c r="C140" s="237"/>
      <c r="D140" s="227" t="s">
        <v>143</v>
      </c>
      <c r="E140" s="238" t="s">
        <v>19</v>
      </c>
      <c r="F140" s="239" t="s">
        <v>869</v>
      </c>
      <c r="G140" s="237"/>
      <c r="H140" s="240">
        <v>1.144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143</v>
      </c>
      <c r="AU140" s="246" t="s">
        <v>81</v>
      </c>
      <c r="AV140" s="14" t="s">
        <v>81</v>
      </c>
      <c r="AW140" s="14" t="s">
        <v>33</v>
      </c>
      <c r="AX140" s="14" t="s">
        <v>72</v>
      </c>
      <c r="AY140" s="246" t="s">
        <v>133</v>
      </c>
    </row>
    <row r="141" spans="1:51" s="15" customFormat="1" ht="12">
      <c r="A141" s="15"/>
      <c r="B141" s="247"/>
      <c r="C141" s="248"/>
      <c r="D141" s="227" t="s">
        <v>143</v>
      </c>
      <c r="E141" s="249" t="s">
        <v>19</v>
      </c>
      <c r="F141" s="250" t="s">
        <v>168</v>
      </c>
      <c r="G141" s="248"/>
      <c r="H141" s="251">
        <v>3.136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143</v>
      </c>
      <c r="AU141" s="257" t="s">
        <v>81</v>
      </c>
      <c r="AV141" s="15" t="s">
        <v>87</v>
      </c>
      <c r="AW141" s="15" t="s">
        <v>33</v>
      </c>
      <c r="AX141" s="15" t="s">
        <v>77</v>
      </c>
      <c r="AY141" s="257" t="s">
        <v>133</v>
      </c>
    </row>
    <row r="142" spans="1:65" s="2" customFormat="1" ht="24.15" customHeight="1">
      <c r="A142" s="41"/>
      <c r="B142" s="42"/>
      <c r="C142" s="207" t="s">
        <v>250</v>
      </c>
      <c r="D142" s="207" t="s">
        <v>135</v>
      </c>
      <c r="E142" s="208" t="s">
        <v>584</v>
      </c>
      <c r="F142" s="209" t="s">
        <v>585</v>
      </c>
      <c r="G142" s="210" t="s">
        <v>138</v>
      </c>
      <c r="H142" s="211">
        <v>3.136</v>
      </c>
      <c r="I142" s="212"/>
      <c r="J142" s="213">
        <f>ROUND(I142*H142,2)</f>
        <v>0</v>
      </c>
      <c r="K142" s="209" t="s">
        <v>139</v>
      </c>
      <c r="L142" s="47"/>
      <c r="M142" s="214" t="s">
        <v>19</v>
      </c>
      <c r="N142" s="215" t="s">
        <v>43</v>
      </c>
      <c r="O142" s="87"/>
      <c r="P142" s="216">
        <f>O142*H142</f>
        <v>0</v>
      </c>
      <c r="Q142" s="216">
        <v>0.00026</v>
      </c>
      <c r="R142" s="216">
        <f>Q142*H142</f>
        <v>0.00081536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239</v>
      </c>
      <c r="AT142" s="218" t="s">
        <v>135</v>
      </c>
      <c r="AU142" s="218" t="s">
        <v>81</v>
      </c>
      <c r="AY142" s="20" t="s">
        <v>133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77</v>
      </c>
      <c r="BK142" s="219">
        <f>ROUND(I142*H142,2)</f>
        <v>0</v>
      </c>
      <c r="BL142" s="20" t="s">
        <v>239</v>
      </c>
      <c r="BM142" s="218" t="s">
        <v>870</v>
      </c>
    </row>
    <row r="143" spans="1:47" s="2" customFormat="1" ht="12">
      <c r="A143" s="41"/>
      <c r="B143" s="42"/>
      <c r="C143" s="43"/>
      <c r="D143" s="220" t="s">
        <v>141</v>
      </c>
      <c r="E143" s="43"/>
      <c r="F143" s="221" t="s">
        <v>587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141</v>
      </c>
      <c r="AU143" s="20" t="s">
        <v>81</v>
      </c>
    </row>
    <row r="144" spans="1:63" s="12" customFormat="1" ht="25.9" customHeight="1">
      <c r="A144" s="12"/>
      <c r="B144" s="191"/>
      <c r="C144" s="192"/>
      <c r="D144" s="193" t="s">
        <v>71</v>
      </c>
      <c r="E144" s="194" t="s">
        <v>588</v>
      </c>
      <c r="F144" s="194" t="s">
        <v>589</v>
      </c>
      <c r="G144" s="192"/>
      <c r="H144" s="192"/>
      <c r="I144" s="195"/>
      <c r="J144" s="196">
        <f>BK144</f>
        <v>0</v>
      </c>
      <c r="K144" s="192"/>
      <c r="L144" s="197"/>
      <c r="M144" s="198"/>
      <c r="N144" s="199"/>
      <c r="O144" s="199"/>
      <c r="P144" s="200">
        <f>P145</f>
        <v>0</v>
      </c>
      <c r="Q144" s="199"/>
      <c r="R144" s="200">
        <f>R145</f>
        <v>0</v>
      </c>
      <c r="S144" s="199"/>
      <c r="T144" s="201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2" t="s">
        <v>90</v>
      </c>
      <c r="AT144" s="203" t="s">
        <v>71</v>
      </c>
      <c r="AU144" s="203" t="s">
        <v>72</v>
      </c>
      <c r="AY144" s="202" t="s">
        <v>133</v>
      </c>
      <c r="BK144" s="204">
        <f>BK145</f>
        <v>0</v>
      </c>
    </row>
    <row r="145" spans="1:65" s="2" customFormat="1" ht="16.5" customHeight="1">
      <c r="A145" s="41"/>
      <c r="B145" s="42"/>
      <c r="C145" s="207" t="s">
        <v>255</v>
      </c>
      <c r="D145" s="207" t="s">
        <v>135</v>
      </c>
      <c r="E145" s="208" t="s">
        <v>591</v>
      </c>
      <c r="F145" s="209" t="s">
        <v>589</v>
      </c>
      <c r="G145" s="210" t="s">
        <v>392</v>
      </c>
      <c r="H145" s="268"/>
      <c r="I145" s="212"/>
      <c r="J145" s="213">
        <f>ROUND(I145*H145,2)</f>
        <v>0</v>
      </c>
      <c r="K145" s="209" t="s">
        <v>19</v>
      </c>
      <c r="L145" s="47"/>
      <c r="M145" s="280" t="s">
        <v>19</v>
      </c>
      <c r="N145" s="281" t="s">
        <v>43</v>
      </c>
      <c r="O145" s="282"/>
      <c r="P145" s="283">
        <f>O145*H145</f>
        <v>0</v>
      </c>
      <c r="Q145" s="283">
        <v>0</v>
      </c>
      <c r="R145" s="283">
        <f>Q145*H145</f>
        <v>0</v>
      </c>
      <c r="S145" s="283">
        <v>0</v>
      </c>
      <c r="T145" s="28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87</v>
      </c>
      <c r="AT145" s="218" t="s">
        <v>135</v>
      </c>
      <c r="AU145" s="218" t="s">
        <v>77</v>
      </c>
      <c r="AY145" s="20" t="s">
        <v>133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77</v>
      </c>
      <c r="BK145" s="219">
        <f>ROUND(I145*H145,2)</f>
        <v>0</v>
      </c>
      <c r="BL145" s="20" t="s">
        <v>87</v>
      </c>
      <c r="BM145" s="218" t="s">
        <v>871</v>
      </c>
    </row>
    <row r="146" spans="1:31" s="2" customFormat="1" ht="6.95" customHeight="1">
      <c r="A146" s="41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47"/>
      <c r="M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</sheetData>
  <sheetProtection password="80EB" sheet="1" objects="1" scenarios="1" formatColumns="0" formatRows="0" autoFilter="0"/>
  <autoFilter ref="C88:K14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340271025"/>
    <hyperlink ref="F96" r:id="rId2" display="https://podminky.urs.cz/item/CS_URS_2024_01/342291111"/>
    <hyperlink ref="F99" r:id="rId3" display="https://podminky.urs.cz/item/CS_URS_2024_01/342291121"/>
    <hyperlink ref="F103" r:id="rId4" display="https://podminky.urs.cz/item/CS_URS_2024_01/619991001"/>
    <hyperlink ref="F105" r:id="rId5" display="https://podminky.urs.cz/item/CS_URS_2024_01/612142001"/>
    <hyperlink ref="F108" r:id="rId6" display="https://podminky.urs.cz/item/CS_URS_2024_01/612131121"/>
    <hyperlink ref="F110" r:id="rId7" display="https://podminky.urs.cz/item/CS_URS_2024_01/612311131"/>
    <hyperlink ref="F113" r:id="rId8" display="https://podminky.urs.cz/item/CS_URS_2024_01/968062375"/>
    <hyperlink ref="F116" r:id="rId9" display="https://podminky.urs.cz/item/CS_URS_2024_01/952901111"/>
    <hyperlink ref="F119" r:id="rId10" display="https://podminky.urs.cz/item/CS_URS_2024_01/997002611"/>
    <hyperlink ref="F121" r:id="rId11" display="https://podminky.urs.cz/item/CS_URS_2024_01/997013211"/>
    <hyperlink ref="F123" r:id="rId12" display="https://podminky.urs.cz/item/CS_URS_2024_01/997013501"/>
    <hyperlink ref="F125" r:id="rId13" display="https://podminky.urs.cz/item/CS_URS_2024_01/997013509"/>
    <hyperlink ref="F128" r:id="rId14" display="https://podminky.urs.cz/item/CS_URS_2024_01/997013631"/>
    <hyperlink ref="F131" r:id="rId15" display="https://podminky.urs.cz/item/CS_URS_2024_01/998018001"/>
    <hyperlink ref="F138" r:id="rId16" display="https://podminky.urs.cz/item/CS_URS_2024_01/784181121"/>
    <hyperlink ref="F143" r:id="rId17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93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MŠ Vítězná - oprava sociálních zařízení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94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872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20. 2. 2024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ROUND(J92,2)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ROUND((SUM(BE92:BE203)),2)</f>
        <v>0</v>
      </c>
      <c r="G33" s="41"/>
      <c r="H33" s="41"/>
      <c r="I33" s="151">
        <v>0.21</v>
      </c>
      <c r="J33" s="150">
        <f>ROUND(((SUM(BE92:BE203))*I33),2)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ROUND((SUM(BF92:BF203)),2)</f>
        <v>0</v>
      </c>
      <c r="G34" s="41"/>
      <c r="H34" s="41"/>
      <c r="I34" s="151">
        <v>0.12</v>
      </c>
      <c r="J34" s="150">
        <f>ROUND(((SUM(BF92:BF203))*I34),2)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ROUND((SUM(BG92:BG203)),2)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ROUND((SUM(BH92:BH203)),2)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ROUND((SUM(BI92:BI203)),2)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96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MŠ Vítězná - oprava sociálních zařízení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94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5 - Zelený pavilon - dozdívka příčky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Sokolov, Vítězná 725</v>
      </c>
      <c r="G52" s="43"/>
      <c r="H52" s="43"/>
      <c r="I52" s="35" t="s">
        <v>23</v>
      </c>
      <c r="J52" s="75" t="str">
        <f>IF(J12="","",J12)</f>
        <v>20. 2. 2024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Město Sokolov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Kubelka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97</v>
      </c>
      <c r="D57" s="165"/>
      <c r="E57" s="165"/>
      <c r="F57" s="165"/>
      <c r="G57" s="165"/>
      <c r="H57" s="165"/>
      <c r="I57" s="165"/>
      <c r="J57" s="166" t="s">
        <v>98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J92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99</v>
      </c>
    </row>
    <row r="60" spans="1:31" s="9" customFormat="1" ht="24.95" customHeight="1">
      <c r="A60" s="9"/>
      <c r="B60" s="168"/>
      <c r="C60" s="169"/>
      <c r="D60" s="170" t="s">
        <v>100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101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102</v>
      </c>
      <c r="E62" s="177"/>
      <c r="F62" s="177"/>
      <c r="G62" s="177"/>
      <c r="H62" s="177"/>
      <c r="I62" s="177"/>
      <c r="J62" s="178">
        <f>J108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103</v>
      </c>
      <c r="E63" s="177"/>
      <c r="F63" s="177"/>
      <c r="G63" s="177"/>
      <c r="H63" s="177"/>
      <c r="I63" s="177"/>
      <c r="J63" s="178">
        <f>J132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104</v>
      </c>
      <c r="E64" s="177"/>
      <c r="F64" s="177"/>
      <c r="G64" s="177"/>
      <c r="H64" s="177"/>
      <c r="I64" s="177"/>
      <c r="J64" s="178">
        <f>J145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105</v>
      </c>
      <c r="E65" s="177"/>
      <c r="F65" s="177"/>
      <c r="G65" s="177"/>
      <c r="H65" s="177"/>
      <c r="I65" s="177"/>
      <c r="J65" s="178">
        <f>J157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106</v>
      </c>
      <c r="E66" s="171"/>
      <c r="F66" s="171"/>
      <c r="G66" s="171"/>
      <c r="H66" s="171"/>
      <c r="I66" s="171"/>
      <c r="J66" s="172">
        <f>J160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112</v>
      </c>
      <c r="E67" s="177"/>
      <c r="F67" s="177"/>
      <c r="G67" s="177"/>
      <c r="H67" s="177"/>
      <c r="I67" s="177"/>
      <c r="J67" s="178">
        <f>J161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113</v>
      </c>
      <c r="E68" s="177"/>
      <c r="F68" s="177"/>
      <c r="G68" s="177"/>
      <c r="H68" s="177"/>
      <c r="I68" s="177"/>
      <c r="J68" s="178">
        <f>J170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114</v>
      </c>
      <c r="E69" s="177"/>
      <c r="F69" s="177"/>
      <c r="G69" s="177"/>
      <c r="H69" s="177"/>
      <c r="I69" s="177"/>
      <c r="J69" s="178">
        <f>J174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115</v>
      </c>
      <c r="E70" s="177"/>
      <c r="F70" s="177"/>
      <c r="G70" s="177"/>
      <c r="H70" s="177"/>
      <c r="I70" s="177"/>
      <c r="J70" s="178">
        <f>J187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116</v>
      </c>
      <c r="E71" s="177"/>
      <c r="F71" s="177"/>
      <c r="G71" s="177"/>
      <c r="H71" s="177"/>
      <c r="I71" s="177"/>
      <c r="J71" s="178">
        <f>J193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8"/>
      <c r="C72" s="169"/>
      <c r="D72" s="170" t="s">
        <v>117</v>
      </c>
      <c r="E72" s="171"/>
      <c r="F72" s="171"/>
      <c r="G72" s="171"/>
      <c r="H72" s="171"/>
      <c r="I72" s="171"/>
      <c r="J72" s="172">
        <f>J202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6" t="s">
        <v>118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163" t="str">
        <f>E7</f>
        <v>MŠ Vítězná - oprava sociálních zařízení</v>
      </c>
      <c r="F82" s="35"/>
      <c r="G82" s="35"/>
      <c r="H82" s="35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94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E9</f>
        <v>5 - Zelený pavilon - dozdívka příčky</v>
      </c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</v>
      </c>
      <c r="D86" s="43"/>
      <c r="E86" s="43"/>
      <c r="F86" s="30" t="str">
        <f>F12</f>
        <v>Sokolov, Vítězná 725</v>
      </c>
      <c r="G86" s="43"/>
      <c r="H86" s="43"/>
      <c r="I86" s="35" t="s">
        <v>23</v>
      </c>
      <c r="J86" s="75" t="str">
        <f>IF(J12="","",J12)</f>
        <v>20. 2. 2024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25</v>
      </c>
      <c r="D88" s="43"/>
      <c r="E88" s="43"/>
      <c r="F88" s="30" t="str">
        <f>E15</f>
        <v>Město Sokolov</v>
      </c>
      <c r="G88" s="43"/>
      <c r="H88" s="43"/>
      <c r="I88" s="35" t="s">
        <v>31</v>
      </c>
      <c r="J88" s="39" t="str">
        <f>E21</f>
        <v xml:space="preserve"> 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29</v>
      </c>
      <c r="D89" s="43"/>
      <c r="E89" s="43"/>
      <c r="F89" s="30" t="str">
        <f>IF(E18="","",E18)</f>
        <v>Vyplň údaj</v>
      </c>
      <c r="G89" s="43"/>
      <c r="H89" s="43"/>
      <c r="I89" s="35" t="s">
        <v>34</v>
      </c>
      <c r="J89" s="39" t="str">
        <f>E24</f>
        <v>Michal Kubelka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0"/>
      <c r="B91" s="181"/>
      <c r="C91" s="182" t="s">
        <v>119</v>
      </c>
      <c r="D91" s="183" t="s">
        <v>57</v>
      </c>
      <c r="E91" s="183" t="s">
        <v>53</v>
      </c>
      <c r="F91" s="183" t="s">
        <v>54</v>
      </c>
      <c r="G91" s="183" t="s">
        <v>120</v>
      </c>
      <c r="H91" s="183" t="s">
        <v>121</v>
      </c>
      <c r="I91" s="183" t="s">
        <v>122</v>
      </c>
      <c r="J91" s="183" t="s">
        <v>98</v>
      </c>
      <c r="K91" s="184" t="s">
        <v>123</v>
      </c>
      <c r="L91" s="185"/>
      <c r="M91" s="95" t="s">
        <v>19</v>
      </c>
      <c r="N91" s="96" t="s">
        <v>42</v>
      </c>
      <c r="O91" s="96" t="s">
        <v>124</v>
      </c>
      <c r="P91" s="96" t="s">
        <v>125</v>
      </c>
      <c r="Q91" s="96" t="s">
        <v>126</v>
      </c>
      <c r="R91" s="96" t="s">
        <v>127</v>
      </c>
      <c r="S91" s="96" t="s">
        <v>128</v>
      </c>
      <c r="T91" s="97" t="s">
        <v>129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1"/>
      <c r="B92" s="42"/>
      <c r="C92" s="102" t="s">
        <v>130</v>
      </c>
      <c r="D92" s="43"/>
      <c r="E92" s="43"/>
      <c r="F92" s="43"/>
      <c r="G92" s="43"/>
      <c r="H92" s="43"/>
      <c r="I92" s="43"/>
      <c r="J92" s="186">
        <f>BK92</f>
        <v>0</v>
      </c>
      <c r="K92" s="43"/>
      <c r="L92" s="47"/>
      <c r="M92" s="98"/>
      <c r="N92" s="187"/>
      <c r="O92" s="99"/>
      <c r="P92" s="188">
        <f>P93+P160+P202</f>
        <v>0</v>
      </c>
      <c r="Q92" s="99"/>
      <c r="R92" s="188">
        <f>R93+R160+R202</f>
        <v>0.39457602</v>
      </c>
      <c r="S92" s="99"/>
      <c r="T92" s="189">
        <f>T93+T160+T202</f>
        <v>0.044145000000000004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71</v>
      </c>
      <c r="AU92" s="20" t="s">
        <v>99</v>
      </c>
      <c r="BK92" s="190">
        <f>BK93+BK160+BK202</f>
        <v>0</v>
      </c>
    </row>
    <row r="93" spans="1:63" s="12" customFormat="1" ht="25.9" customHeight="1">
      <c r="A93" s="12"/>
      <c r="B93" s="191"/>
      <c r="C93" s="192"/>
      <c r="D93" s="193" t="s">
        <v>71</v>
      </c>
      <c r="E93" s="194" t="s">
        <v>131</v>
      </c>
      <c r="F93" s="194" t="s">
        <v>132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P94+P108+P132+P145+P157</f>
        <v>0</v>
      </c>
      <c r="Q93" s="199"/>
      <c r="R93" s="200">
        <f>R94+R108+R132+R145+R157</f>
        <v>0.3474957</v>
      </c>
      <c r="S93" s="199"/>
      <c r="T93" s="201">
        <f>T94+T108+T132+T145+T157</f>
        <v>0.044145000000000004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77</v>
      </c>
      <c r="AT93" s="203" t="s">
        <v>71</v>
      </c>
      <c r="AU93" s="203" t="s">
        <v>72</v>
      </c>
      <c r="AY93" s="202" t="s">
        <v>133</v>
      </c>
      <c r="BK93" s="204">
        <f>BK94+BK108+BK132+BK145+BK157</f>
        <v>0</v>
      </c>
    </row>
    <row r="94" spans="1:63" s="12" customFormat="1" ht="22.8" customHeight="1">
      <c r="A94" s="12"/>
      <c r="B94" s="191"/>
      <c r="C94" s="192"/>
      <c r="D94" s="193" t="s">
        <v>71</v>
      </c>
      <c r="E94" s="205" t="s">
        <v>84</v>
      </c>
      <c r="F94" s="205" t="s">
        <v>134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SUM(P95:P107)</f>
        <v>0</v>
      </c>
      <c r="Q94" s="199"/>
      <c r="R94" s="200">
        <f>SUM(R95:R107)</f>
        <v>0.16887746</v>
      </c>
      <c r="S94" s="199"/>
      <c r="T94" s="201">
        <f>SUM(T95:T107)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77</v>
      </c>
      <c r="AT94" s="203" t="s">
        <v>71</v>
      </c>
      <c r="AU94" s="203" t="s">
        <v>77</v>
      </c>
      <c r="AY94" s="202" t="s">
        <v>133</v>
      </c>
      <c r="BK94" s="204">
        <f>SUM(BK95:BK107)</f>
        <v>0</v>
      </c>
    </row>
    <row r="95" spans="1:65" s="2" customFormat="1" ht="24.15" customHeight="1">
      <c r="A95" s="41"/>
      <c r="B95" s="42"/>
      <c r="C95" s="207" t="s">
        <v>77</v>
      </c>
      <c r="D95" s="207" t="s">
        <v>135</v>
      </c>
      <c r="E95" s="208" t="s">
        <v>873</v>
      </c>
      <c r="F95" s="209" t="s">
        <v>874</v>
      </c>
      <c r="G95" s="210" t="s">
        <v>138</v>
      </c>
      <c r="H95" s="211">
        <v>1.927</v>
      </c>
      <c r="I95" s="212"/>
      <c r="J95" s="213">
        <f>ROUND(I95*H95,2)</f>
        <v>0</v>
      </c>
      <c r="K95" s="209" t="s">
        <v>139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0.06998</v>
      </c>
      <c r="R95" s="216">
        <f>Q95*H95</f>
        <v>0.13485146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87</v>
      </c>
      <c r="AT95" s="218" t="s">
        <v>135</v>
      </c>
      <c r="AU95" s="218" t="s">
        <v>81</v>
      </c>
      <c r="AY95" s="20" t="s">
        <v>133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77</v>
      </c>
      <c r="BK95" s="219">
        <f>ROUND(I95*H95,2)</f>
        <v>0</v>
      </c>
      <c r="BL95" s="20" t="s">
        <v>87</v>
      </c>
      <c r="BM95" s="218" t="s">
        <v>875</v>
      </c>
    </row>
    <row r="96" spans="1:47" s="2" customFormat="1" ht="12">
      <c r="A96" s="41"/>
      <c r="B96" s="42"/>
      <c r="C96" s="43"/>
      <c r="D96" s="220" t="s">
        <v>141</v>
      </c>
      <c r="E96" s="43"/>
      <c r="F96" s="221" t="s">
        <v>876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141</v>
      </c>
      <c r="AU96" s="20" t="s">
        <v>81</v>
      </c>
    </row>
    <row r="97" spans="1:51" s="14" customFormat="1" ht="12">
      <c r="A97" s="14"/>
      <c r="B97" s="236"/>
      <c r="C97" s="237"/>
      <c r="D97" s="227" t="s">
        <v>143</v>
      </c>
      <c r="E97" s="238" t="s">
        <v>19</v>
      </c>
      <c r="F97" s="239" t="s">
        <v>877</v>
      </c>
      <c r="G97" s="237"/>
      <c r="H97" s="240">
        <v>3.952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143</v>
      </c>
      <c r="AU97" s="246" t="s">
        <v>81</v>
      </c>
      <c r="AV97" s="14" t="s">
        <v>81</v>
      </c>
      <c r="AW97" s="14" t="s">
        <v>33</v>
      </c>
      <c r="AX97" s="14" t="s">
        <v>72</v>
      </c>
      <c r="AY97" s="246" t="s">
        <v>133</v>
      </c>
    </row>
    <row r="98" spans="1:51" s="14" customFormat="1" ht="12">
      <c r="A98" s="14"/>
      <c r="B98" s="236"/>
      <c r="C98" s="237"/>
      <c r="D98" s="227" t="s">
        <v>143</v>
      </c>
      <c r="E98" s="238" t="s">
        <v>19</v>
      </c>
      <c r="F98" s="239" t="s">
        <v>878</v>
      </c>
      <c r="G98" s="237"/>
      <c r="H98" s="240">
        <v>-2.025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143</v>
      </c>
      <c r="AU98" s="246" t="s">
        <v>81</v>
      </c>
      <c r="AV98" s="14" t="s">
        <v>81</v>
      </c>
      <c r="AW98" s="14" t="s">
        <v>33</v>
      </c>
      <c r="AX98" s="14" t="s">
        <v>72</v>
      </c>
      <c r="AY98" s="246" t="s">
        <v>133</v>
      </c>
    </row>
    <row r="99" spans="1:51" s="15" customFormat="1" ht="12">
      <c r="A99" s="15"/>
      <c r="B99" s="247"/>
      <c r="C99" s="248"/>
      <c r="D99" s="227" t="s">
        <v>143</v>
      </c>
      <c r="E99" s="249" t="s">
        <v>19</v>
      </c>
      <c r="F99" s="250" t="s">
        <v>168</v>
      </c>
      <c r="G99" s="248"/>
      <c r="H99" s="251">
        <v>1.927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7" t="s">
        <v>143</v>
      </c>
      <c r="AU99" s="257" t="s">
        <v>81</v>
      </c>
      <c r="AV99" s="15" t="s">
        <v>87</v>
      </c>
      <c r="AW99" s="15" t="s">
        <v>33</v>
      </c>
      <c r="AX99" s="15" t="s">
        <v>77</v>
      </c>
      <c r="AY99" s="257" t="s">
        <v>133</v>
      </c>
    </row>
    <row r="100" spans="1:65" s="2" customFormat="1" ht="24.15" customHeight="1">
      <c r="A100" s="41"/>
      <c r="B100" s="42"/>
      <c r="C100" s="207" t="s">
        <v>81</v>
      </c>
      <c r="D100" s="207" t="s">
        <v>135</v>
      </c>
      <c r="E100" s="208" t="s">
        <v>879</v>
      </c>
      <c r="F100" s="209" t="s">
        <v>880</v>
      </c>
      <c r="G100" s="210" t="s">
        <v>203</v>
      </c>
      <c r="H100" s="211">
        <v>1</v>
      </c>
      <c r="I100" s="212"/>
      <c r="J100" s="213">
        <f>ROUND(I100*H100,2)</f>
        <v>0</v>
      </c>
      <c r="K100" s="209" t="s">
        <v>139</v>
      </c>
      <c r="L100" s="47"/>
      <c r="M100" s="214" t="s">
        <v>19</v>
      </c>
      <c r="N100" s="215" t="s">
        <v>43</v>
      </c>
      <c r="O100" s="87"/>
      <c r="P100" s="216">
        <f>O100*H100</f>
        <v>0</v>
      </c>
      <c r="Q100" s="216">
        <v>0.03235</v>
      </c>
      <c r="R100" s="216">
        <f>Q100*H100</f>
        <v>0.03235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87</v>
      </c>
      <c r="AT100" s="218" t="s">
        <v>135</v>
      </c>
      <c r="AU100" s="218" t="s">
        <v>81</v>
      </c>
      <c r="AY100" s="20" t="s">
        <v>133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77</v>
      </c>
      <c r="BK100" s="219">
        <f>ROUND(I100*H100,2)</f>
        <v>0</v>
      </c>
      <c r="BL100" s="20" t="s">
        <v>87</v>
      </c>
      <c r="BM100" s="218" t="s">
        <v>881</v>
      </c>
    </row>
    <row r="101" spans="1:47" s="2" customFormat="1" ht="12">
      <c r="A101" s="41"/>
      <c r="B101" s="42"/>
      <c r="C101" s="43"/>
      <c r="D101" s="220" t="s">
        <v>141</v>
      </c>
      <c r="E101" s="43"/>
      <c r="F101" s="221" t="s">
        <v>882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141</v>
      </c>
      <c r="AU101" s="20" t="s">
        <v>81</v>
      </c>
    </row>
    <row r="102" spans="1:65" s="2" customFormat="1" ht="16.5" customHeight="1">
      <c r="A102" s="41"/>
      <c r="B102" s="42"/>
      <c r="C102" s="207" t="s">
        <v>84</v>
      </c>
      <c r="D102" s="207" t="s">
        <v>135</v>
      </c>
      <c r="E102" s="208" t="s">
        <v>883</v>
      </c>
      <c r="F102" s="209" t="s">
        <v>884</v>
      </c>
      <c r="G102" s="210" t="s">
        <v>148</v>
      </c>
      <c r="H102" s="211">
        <v>7.38</v>
      </c>
      <c r="I102" s="212"/>
      <c r="J102" s="213">
        <f>ROUND(I102*H102,2)</f>
        <v>0</v>
      </c>
      <c r="K102" s="209" t="s">
        <v>139</v>
      </c>
      <c r="L102" s="47"/>
      <c r="M102" s="214" t="s">
        <v>19</v>
      </c>
      <c r="N102" s="215" t="s">
        <v>43</v>
      </c>
      <c r="O102" s="87"/>
      <c r="P102" s="216">
        <f>O102*H102</f>
        <v>0</v>
      </c>
      <c r="Q102" s="216">
        <v>0.00012</v>
      </c>
      <c r="R102" s="216">
        <f>Q102*H102</f>
        <v>0.0008856000000000001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87</v>
      </c>
      <c r="AT102" s="218" t="s">
        <v>135</v>
      </c>
      <c r="AU102" s="218" t="s">
        <v>81</v>
      </c>
      <c r="AY102" s="20" t="s">
        <v>133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77</v>
      </c>
      <c r="BK102" s="219">
        <f>ROUND(I102*H102,2)</f>
        <v>0</v>
      </c>
      <c r="BL102" s="20" t="s">
        <v>87</v>
      </c>
      <c r="BM102" s="218" t="s">
        <v>885</v>
      </c>
    </row>
    <row r="103" spans="1:47" s="2" customFormat="1" ht="12">
      <c r="A103" s="41"/>
      <c r="B103" s="42"/>
      <c r="C103" s="43"/>
      <c r="D103" s="220" t="s">
        <v>141</v>
      </c>
      <c r="E103" s="43"/>
      <c r="F103" s="221" t="s">
        <v>886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141</v>
      </c>
      <c r="AU103" s="20" t="s">
        <v>81</v>
      </c>
    </row>
    <row r="104" spans="1:51" s="14" customFormat="1" ht="12">
      <c r="A104" s="14"/>
      <c r="B104" s="236"/>
      <c r="C104" s="237"/>
      <c r="D104" s="227" t="s">
        <v>143</v>
      </c>
      <c r="E104" s="238" t="s">
        <v>19</v>
      </c>
      <c r="F104" s="239" t="s">
        <v>887</v>
      </c>
      <c r="G104" s="237"/>
      <c r="H104" s="240">
        <v>7.38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143</v>
      </c>
      <c r="AU104" s="246" t="s">
        <v>81</v>
      </c>
      <c r="AV104" s="14" t="s">
        <v>81</v>
      </c>
      <c r="AW104" s="14" t="s">
        <v>33</v>
      </c>
      <c r="AX104" s="14" t="s">
        <v>77</v>
      </c>
      <c r="AY104" s="246" t="s">
        <v>133</v>
      </c>
    </row>
    <row r="105" spans="1:65" s="2" customFormat="1" ht="16.5" customHeight="1">
      <c r="A105" s="41"/>
      <c r="B105" s="42"/>
      <c r="C105" s="207" t="s">
        <v>87</v>
      </c>
      <c r="D105" s="207" t="s">
        <v>135</v>
      </c>
      <c r="E105" s="208" t="s">
        <v>152</v>
      </c>
      <c r="F105" s="209" t="s">
        <v>153</v>
      </c>
      <c r="G105" s="210" t="s">
        <v>148</v>
      </c>
      <c r="H105" s="211">
        <v>6.08</v>
      </c>
      <c r="I105" s="212"/>
      <c r="J105" s="213">
        <f>ROUND(I105*H105,2)</f>
        <v>0</v>
      </c>
      <c r="K105" s="209" t="s">
        <v>139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0.00013</v>
      </c>
      <c r="R105" s="216">
        <f>Q105*H105</f>
        <v>0.0007903999999999999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87</v>
      </c>
      <c r="AT105" s="218" t="s">
        <v>135</v>
      </c>
      <c r="AU105" s="218" t="s">
        <v>81</v>
      </c>
      <c r="AY105" s="20" t="s">
        <v>133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77</v>
      </c>
      <c r="BK105" s="219">
        <f>ROUND(I105*H105,2)</f>
        <v>0</v>
      </c>
      <c r="BL105" s="20" t="s">
        <v>87</v>
      </c>
      <c r="BM105" s="218" t="s">
        <v>888</v>
      </c>
    </row>
    <row r="106" spans="1:47" s="2" customFormat="1" ht="12">
      <c r="A106" s="41"/>
      <c r="B106" s="42"/>
      <c r="C106" s="43"/>
      <c r="D106" s="220" t="s">
        <v>141</v>
      </c>
      <c r="E106" s="43"/>
      <c r="F106" s="221" t="s">
        <v>155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141</v>
      </c>
      <c r="AU106" s="20" t="s">
        <v>81</v>
      </c>
    </row>
    <row r="107" spans="1:51" s="14" customFormat="1" ht="12">
      <c r="A107" s="14"/>
      <c r="B107" s="236"/>
      <c r="C107" s="237"/>
      <c r="D107" s="227" t="s">
        <v>143</v>
      </c>
      <c r="E107" s="238" t="s">
        <v>19</v>
      </c>
      <c r="F107" s="239" t="s">
        <v>889</v>
      </c>
      <c r="G107" s="237"/>
      <c r="H107" s="240">
        <v>6.08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143</v>
      </c>
      <c r="AU107" s="246" t="s">
        <v>81</v>
      </c>
      <c r="AV107" s="14" t="s">
        <v>81</v>
      </c>
      <c r="AW107" s="14" t="s">
        <v>33</v>
      </c>
      <c r="AX107" s="14" t="s">
        <v>77</v>
      </c>
      <c r="AY107" s="246" t="s">
        <v>133</v>
      </c>
    </row>
    <row r="108" spans="1:63" s="12" customFormat="1" ht="22.8" customHeight="1">
      <c r="A108" s="12"/>
      <c r="B108" s="191"/>
      <c r="C108" s="192"/>
      <c r="D108" s="193" t="s">
        <v>71</v>
      </c>
      <c r="E108" s="205" t="s">
        <v>157</v>
      </c>
      <c r="F108" s="205" t="s">
        <v>158</v>
      </c>
      <c r="G108" s="192"/>
      <c r="H108" s="192"/>
      <c r="I108" s="195"/>
      <c r="J108" s="206">
        <f>BK108</f>
        <v>0</v>
      </c>
      <c r="K108" s="192"/>
      <c r="L108" s="197"/>
      <c r="M108" s="198"/>
      <c r="N108" s="199"/>
      <c r="O108" s="199"/>
      <c r="P108" s="200">
        <f>SUM(P109:P131)</f>
        <v>0</v>
      </c>
      <c r="Q108" s="199"/>
      <c r="R108" s="200">
        <f>SUM(R109:R131)</f>
        <v>0.17769824000000004</v>
      </c>
      <c r="S108" s="199"/>
      <c r="T108" s="201">
        <f>SUM(T109:T131)</f>
        <v>0.0006000000000000001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77</v>
      </c>
      <c r="AT108" s="203" t="s">
        <v>71</v>
      </c>
      <c r="AU108" s="203" t="s">
        <v>77</v>
      </c>
      <c r="AY108" s="202" t="s">
        <v>133</v>
      </c>
      <c r="BK108" s="204">
        <f>SUM(BK109:BK131)</f>
        <v>0</v>
      </c>
    </row>
    <row r="109" spans="1:65" s="2" customFormat="1" ht="16.5" customHeight="1">
      <c r="A109" s="41"/>
      <c r="B109" s="42"/>
      <c r="C109" s="207" t="s">
        <v>90</v>
      </c>
      <c r="D109" s="207" t="s">
        <v>135</v>
      </c>
      <c r="E109" s="208" t="s">
        <v>843</v>
      </c>
      <c r="F109" s="209" t="s">
        <v>844</v>
      </c>
      <c r="G109" s="210" t="s">
        <v>138</v>
      </c>
      <c r="H109" s="211">
        <v>10</v>
      </c>
      <c r="I109" s="212"/>
      <c r="J109" s="213">
        <f>ROUND(I109*H109,2)</f>
        <v>0</v>
      </c>
      <c r="K109" s="209" t="s">
        <v>139</v>
      </c>
      <c r="L109" s="47"/>
      <c r="M109" s="214" t="s">
        <v>19</v>
      </c>
      <c r="N109" s="215" t="s">
        <v>43</v>
      </c>
      <c r="O109" s="87"/>
      <c r="P109" s="216">
        <f>O109*H109</f>
        <v>0</v>
      </c>
      <c r="Q109" s="216">
        <v>6E-05</v>
      </c>
      <c r="R109" s="216">
        <f>Q109*H109</f>
        <v>0.0006000000000000001</v>
      </c>
      <c r="S109" s="216">
        <v>6E-05</v>
      </c>
      <c r="T109" s="217">
        <f>S109*H109</f>
        <v>0.0006000000000000001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87</v>
      </c>
      <c r="AT109" s="218" t="s">
        <v>135</v>
      </c>
      <c r="AU109" s="218" t="s">
        <v>81</v>
      </c>
      <c r="AY109" s="20" t="s">
        <v>133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77</v>
      </c>
      <c r="BK109" s="219">
        <f>ROUND(I109*H109,2)</f>
        <v>0</v>
      </c>
      <c r="BL109" s="20" t="s">
        <v>87</v>
      </c>
      <c r="BM109" s="218" t="s">
        <v>890</v>
      </c>
    </row>
    <row r="110" spans="1:47" s="2" customFormat="1" ht="12">
      <c r="A110" s="41"/>
      <c r="B110" s="42"/>
      <c r="C110" s="43"/>
      <c r="D110" s="220" t="s">
        <v>141</v>
      </c>
      <c r="E110" s="43"/>
      <c r="F110" s="221" t="s">
        <v>846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141</v>
      </c>
      <c r="AU110" s="20" t="s">
        <v>81</v>
      </c>
    </row>
    <row r="111" spans="1:65" s="2" customFormat="1" ht="21.75" customHeight="1">
      <c r="A111" s="41"/>
      <c r="B111" s="42"/>
      <c r="C111" s="207" t="s">
        <v>157</v>
      </c>
      <c r="D111" s="207" t="s">
        <v>135</v>
      </c>
      <c r="E111" s="208" t="s">
        <v>891</v>
      </c>
      <c r="F111" s="209" t="s">
        <v>892</v>
      </c>
      <c r="G111" s="210" t="s">
        <v>138</v>
      </c>
      <c r="H111" s="211">
        <v>4.304</v>
      </c>
      <c r="I111" s="212"/>
      <c r="J111" s="213">
        <f>ROUND(I111*H111,2)</f>
        <v>0</v>
      </c>
      <c r="K111" s="209" t="s">
        <v>139</v>
      </c>
      <c r="L111" s="47"/>
      <c r="M111" s="214" t="s">
        <v>19</v>
      </c>
      <c r="N111" s="215" t="s">
        <v>43</v>
      </c>
      <c r="O111" s="87"/>
      <c r="P111" s="216">
        <f>O111*H111</f>
        <v>0</v>
      </c>
      <c r="Q111" s="216">
        <v>0.00735</v>
      </c>
      <c r="R111" s="216">
        <f>Q111*H111</f>
        <v>0.0316344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87</v>
      </c>
      <c r="AT111" s="218" t="s">
        <v>135</v>
      </c>
      <c r="AU111" s="218" t="s">
        <v>81</v>
      </c>
      <c r="AY111" s="20" t="s">
        <v>133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77</v>
      </c>
      <c r="BK111" s="219">
        <f>ROUND(I111*H111,2)</f>
        <v>0</v>
      </c>
      <c r="BL111" s="20" t="s">
        <v>87</v>
      </c>
      <c r="BM111" s="218" t="s">
        <v>893</v>
      </c>
    </row>
    <row r="112" spans="1:47" s="2" customFormat="1" ht="12">
      <c r="A112" s="41"/>
      <c r="B112" s="42"/>
      <c r="C112" s="43"/>
      <c r="D112" s="220" t="s">
        <v>141</v>
      </c>
      <c r="E112" s="43"/>
      <c r="F112" s="221" t="s">
        <v>894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141</v>
      </c>
      <c r="AU112" s="20" t="s">
        <v>81</v>
      </c>
    </row>
    <row r="113" spans="1:51" s="14" customFormat="1" ht="12">
      <c r="A113" s="14"/>
      <c r="B113" s="236"/>
      <c r="C113" s="237"/>
      <c r="D113" s="227" t="s">
        <v>143</v>
      </c>
      <c r="E113" s="238" t="s">
        <v>19</v>
      </c>
      <c r="F113" s="239" t="s">
        <v>895</v>
      </c>
      <c r="G113" s="237"/>
      <c r="H113" s="240">
        <v>7.904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143</v>
      </c>
      <c r="AU113" s="246" t="s">
        <v>81</v>
      </c>
      <c r="AV113" s="14" t="s">
        <v>81</v>
      </c>
      <c r="AW113" s="14" t="s">
        <v>33</v>
      </c>
      <c r="AX113" s="14" t="s">
        <v>72</v>
      </c>
      <c r="AY113" s="246" t="s">
        <v>133</v>
      </c>
    </row>
    <row r="114" spans="1:51" s="14" customFormat="1" ht="12">
      <c r="A114" s="14"/>
      <c r="B114" s="236"/>
      <c r="C114" s="237"/>
      <c r="D114" s="227" t="s">
        <v>143</v>
      </c>
      <c r="E114" s="238" t="s">
        <v>19</v>
      </c>
      <c r="F114" s="239" t="s">
        <v>896</v>
      </c>
      <c r="G114" s="237"/>
      <c r="H114" s="240">
        <v>-3.6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143</v>
      </c>
      <c r="AU114" s="246" t="s">
        <v>81</v>
      </c>
      <c r="AV114" s="14" t="s">
        <v>81</v>
      </c>
      <c r="AW114" s="14" t="s">
        <v>33</v>
      </c>
      <c r="AX114" s="14" t="s">
        <v>72</v>
      </c>
      <c r="AY114" s="246" t="s">
        <v>133</v>
      </c>
    </row>
    <row r="115" spans="1:51" s="15" customFormat="1" ht="12">
      <c r="A115" s="15"/>
      <c r="B115" s="247"/>
      <c r="C115" s="248"/>
      <c r="D115" s="227" t="s">
        <v>143</v>
      </c>
      <c r="E115" s="249" t="s">
        <v>19</v>
      </c>
      <c r="F115" s="250" t="s">
        <v>168</v>
      </c>
      <c r="G115" s="248"/>
      <c r="H115" s="251">
        <v>4.304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143</v>
      </c>
      <c r="AU115" s="257" t="s">
        <v>81</v>
      </c>
      <c r="AV115" s="15" t="s">
        <v>87</v>
      </c>
      <c r="AW115" s="15" t="s">
        <v>33</v>
      </c>
      <c r="AX115" s="15" t="s">
        <v>77</v>
      </c>
      <c r="AY115" s="257" t="s">
        <v>133</v>
      </c>
    </row>
    <row r="116" spans="1:65" s="2" customFormat="1" ht="24.15" customHeight="1">
      <c r="A116" s="41"/>
      <c r="B116" s="42"/>
      <c r="C116" s="207" t="s">
        <v>182</v>
      </c>
      <c r="D116" s="207" t="s">
        <v>135</v>
      </c>
      <c r="E116" s="208" t="s">
        <v>897</v>
      </c>
      <c r="F116" s="209" t="s">
        <v>898</v>
      </c>
      <c r="G116" s="210" t="s">
        <v>138</v>
      </c>
      <c r="H116" s="211">
        <v>4.304</v>
      </c>
      <c r="I116" s="212"/>
      <c r="J116" s="213">
        <f>ROUND(I116*H116,2)</f>
        <v>0</v>
      </c>
      <c r="K116" s="209" t="s">
        <v>139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0.0079</v>
      </c>
      <c r="R116" s="216">
        <f>Q116*H116</f>
        <v>0.03400160000000001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87</v>
      </c>
      <c r="AT116" s="218" t="s">
        <v>135</v>
      </c>
      <c r="AU116" s="218" t="s">
        <v>81</v>
      </c>
      <c r="AY116" s="20" t="s">
        <v>133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77</v>
      </c>
      <c r="BK116" s="219">
        <f>ROUND(I116*H116,2)</f>
        <v>0</v>
      </c>
      <c r="BL116" s="20" t="s">
        <v>87</v>
      </c>
      <c r="BM116" s="218" t="s">
        <v>899</v>
      </c>
    </row>
    <row r="117" spans="1:47" s="2" customFormat="1" ht="12">
      <c r="A117" s="41"/>
      <c r="B117" s="42"/>
      <c r="C117" s="43"/>
      <c r="D117" s="220" t="s">
        <v>141</v>
      </c>
      <c r="E117" s="43"/>
      <c r="F117" s="221" t="s">
        <v>900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141</v>
      </c>
      <c r="AU117" s="20" t="s">
        <v>81</v>
      </c>
    </row>
    <row r="118" spans="1:65" s="2" customFormat="1" ht="24.15" customHeight="1">
      <c r="A118" s="41"/>
      <c r="B118" s="42"/>
      <c r="C118" s="207" t="s">
        <v>187</v>
      </c>
      <c r="D118" s="207" t="s">
        <v>135</v>
      </c>
      <c r="E118" s="208" t="s">
        <v>901</v>
      </c>
      <c r="F118" s="209" t="s">
        <v>902</v>
      </c>
      <c r="G118" s="210" t="s">
        <v>138</v>
      </c>
      <c r="H118" s="211">
        <v>4.304</v>
      </c>
      <c r="I118" s="212"/>
      <c r="J118" s="213">
        <f>ROUND(I118*H118,2)</f>
        <v>0</v>
      </c>
      <c r="K118" s="209" t="s">
        <v>139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0.0154</v>
      </c>
      <c r="R118" s="216">
        <f>Q118*H118</f>
        <v>0.06628160000000001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87</v>
      </c>
      <c r="AT118" s="218" t="s">
        <v>135</v>
      </c>
      <c r="AU118" s="218" t="s">
        <v>81</v>
      </c>
      <c r="AY118" s="20" t="s">
        <v>133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77</v>
      </c>
      <c r="BK118" s="219">
        <f>ROUND(I118*H118,2)</f>
        <v>0</v>
      </c>
      <c r="BL118" s="20" t="s">
        <v>87</v>
      </c>
      <c r="BM118" s="218" t="s">
        <v>903</v>
      </c>
    </row>
    <row r="119" spans="1:47" s="2" customFormat="1" ht="12">
      <c r="A119" s="41"/>
      <c r="B119" s="42"/>
      <c r="C119" s="43"/>
      <c r="D119" s="220" t="s">
        <v>141</v>
      </c>
      <c r="E119" s="43"/>
      <c r="F119" s="221" t="s">
        <v>904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141</v>
      </c>
      <c r="AU119" s="20" t="s">
        <v>81</v>
      </c>
    </row>
    <row r="120" spans="1:65" s="2" customFormat="1" ht="16.5" customHeight="1">
      <c r="A120" s="41"/>
      <c r="B120" s="42"/>
      <c r="C120" s="207" t="s">
        <v>195</v>
      </c>
      <c r="D120" s="207" t="s">
        <v>135</v>
      </c>
      <c r="E120" s="208" t="s">
        <v>905</v>
      </c>
      <c r="F120" s="209" t="s">
        <v>906</v>
      </c>
      <c r="G120" s="210" t="s">
        <v>148</v>
      </c>
      <c r="H120" s="211">
        <v>0.8</v>
      </c>
      <c r="I120" s="212"/>
      <c r="J120" s="213">
        <f>ROUND(I120*H120,2)</f>
        <v>0</v>
      </c>
      <c r="K120" s="209" t="s">
        <v>19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87</v>
      </c>
      <c r="AT120" s="218" t="s">
        <v>135</v>
      </c>
      <c r="AU120" s="218" t="s">
        <v>81</v>
      </c>
      <c r="AY120" s="20" t="s">
        <v>133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77</v>
      </c>
      <c r="BK120" s="219">
        <f>ROUND(I120*H120,2)</f>
        <v>0</v>
      </c>
      <c r="BL120" s="20" t="s">
        <v>87</v>
      </c>
      <c r="BM120" s="218" t="s">
        <v>907</v>
      </c>
    </row>
    <row r="121" spans="1:51" s="14" customFormat="1" ht="12">
      <c r="A121" s="14"/>
      <c r="B121" s="236"/>
      <c r="C121" s="237"/>
      <c r="D121" s="227" t="s">
        <v>143</v>
      </c>
      <c r="E121" s="238" t="s">
        <v>19</v>
      </c>
      <c r="F121" s="239" t="s">
        <v>908</v>
      </c>
      <c r="G121" s="237"/>
      <c r="H121" s="240">
        <v>0.8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143</v>
      </c>
      <c r="AU121" s="246" t="s">
        <v>81</v>
      </c>
      <c r="AV121" s="14" t="s">
        <v>81</v>
      </c>
      <c r="AW121" s="14" t="s">
        <v>33</v>
      </c>
      <c r="AX121" s="14" t="s">
        <v>77</v>
      </c>
      <c r="AY121" s="246" t="s">
        <v>133</v>
      </c>
    </row>
    <row r="122" spans="1:65" s="2" customFormat="1" ht="16.5" customHeight="1">
      <c r="A122" s="41"/>
      <c r="B122" s="42"/>
      <c r="C122" s="207" t="s">
        <v>200</v>
      </c>
      <c r="D122" s="207" t="s">
        <v>135</v>
      </c>
      <c r="E122" s="208" t="s">
        <v>188</v>
      </c>
      <c r="F122" s="209" t="s">
        <v>189</v>
      </c>
      <c r="G122" s="210" t="s">
        <v>138</v>
      </c>
      <c r="H122" s="211">
        <v>2.864</v>
      </c>
      <c r="I122" s="212"/>
      <c r="J122" s="213">
        <f>ROUND(I122*H122,2)</f>
        <v>0</v>
      </c>
      <c r="K122" s="209" t="s">
        <v>139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0.00026</v>
      </c>
      <c r="R122" s="216">
        <f>Q122*H122</f>
        <v>0.0007446399999999999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87</v>
      </c>
      <c r="AT122" s="218" t="s">
        <v>135</v>
      </c>
      <c r="AU122" s="218" t="s">
        <v>81</v>
      </c>
      <c r="AY122" s="20" t="s">
        <v>133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77</v>
      </c>
      <c r="BK122" s="219">
        <f>ROUND(I122*H122,2)</f>
        <v>0</v>
      </c>
      <c r="BL122" s="20" t="s">
        <v>87</v>
      </c>
      <c r="BM122" s="218" t="s">
        <v>909</v>
      </c>
    </row>
    <row r="123" spans="1:47" s="2" customFormat="1" ht="12">
      <c r="A123" s="41"/>
      <c r="B123" s="42"/>
      <c r="C123" s="43"/>
      <c r="D123" s="220" t="s">
        <v>141</v>
      </c>
      <c r="E123" s="43"/>
      <c r="F123" s="221" t="s">
        <v>191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141</v>
      </c>
      <c r="AU123" s="20" t="s">
        <v>81</v>
      </c>
    </row>
    <row r="124" spans="1:51" s="14" customFormat="1" ht="12">
      <c r="A124" s="14"/>
      <c r="B124" s="236"/>
      <c r="C124" s="237"/>
      <c r="D124" s="227" t="s">
        <v>143</v>
      </c>
      <c r="E124" s="238" t="s">
        <v>19</v>
      </c>
      <c r="F124" s="239" t="s">
        <v>910</v>
      </c>
      <c r="G124" s="237"/>
      <c r="H124" s="240">
        <v>3.224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143</v>
      </c>
      <c r="AU124" s="246" t="s">
        <v>81</v>
      </c>
      <c r="AV124" s="14" t="s">
        <v>81</v>
      </c>
      <c r="AW124" s="14" t="s">
        <v>33</v>
      </c>
      <c r="AX124" s="14" t="s">
        <v>72</v>
      </c>
      <c r="AY124" s="246" t="s">
        <v>133</v>
      </c>
    </row>
    <row r="125" spans="1:51" s="14" customFormat="1" ht="12">
      <c r="A125" s="14"/>
      <c r="B125" s="236"/>
      <c r="C125" s="237"/>
      <c r="D125" s="227" t="s">
        <v>143</v>
      </c>
      <c r="E125" s="238" t="s">
        <v>19</v>
      </c>
      <c r="F125" s="239" t="s">
        <v>911</v>
      </c>
      <c r="G125" s="237"/>
      <c r="H125" s="240">
        <v>-0.36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143</v>
      </c>
      <c r="AU125" s="246" t="s">
        <v>81</v>
      </c>
      <c r="AV125" s="14" t="s">
        <v>81</v>
      </c>
      <c r="AW125" s="14" t="s">
        <v>33</v>
      </c>
      <c r="AX125" s="14" t="s">
        <v>72</v>
      </c>
      <c r="AY125" s="246" t="s">
        <v>133</v>
      </c>
    </row>
    <row r="126" spans="1:51" s="15" customFormat="1" ht="12">
      <c r="A126" s="15"/>
      <c r="B126" s="247"/>
      <c r="C126" s="248"/>
      <c r="D126" s="227" t="s">
        <v>143</v>
      </c>
      <c r="E126" s="249" t="s">
        <v>19</v>
      </c>
      <c r="F126" s="250" t="s">
        <v>168</v>
      </c>
      <c r="G126" s="248"/>
      <c r="H126" s="251">
        <v>2.8640000000000003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7" t="s">
        <v>143</v>
      </c>
      <c r="AU126" s="257" t="s">
        <v>81</v>
      </c>
      <c r="AV126" s="15" t="s">
        <v>87</v>
      </c>
      <c r="AW126" s="15" t="s">
        <v>33</v>
      </c>
      <c r="AX126" s="15" t="s">
        <v>77</v>
      </c>
      <c r="AY126" s="257" t="s">
        <v>133</v>
      </c>
    </row>
    <row r="127" spans="1:65" s="2" customFormat="1" ht="16.5" customHeight="1">
      <c r="A127" s="41"/>
      <c r="B127" s="42"/>
      <c r="C127" s="207" t="s">
        <v>207</v>
      </c>
      <c r="D127" s="207" t="s">
        <v>135</v>
      </c>
      <c r="E127" s="208" t="s">
        <v>196</v>
      </c>
      <c r="F127" s="209" t="s">
        <v>197</v>
      </c>
      <c r="G127" s="210" t="s">
        <v>138</v>
      </c>
      <c r="H127" s="211">
        <v>2.864</v>
      </c>
      <c r="I127" s="212"/>
      <c r="J127" s="213">
        <f>ROUND(I127*H127,2)</f>
        <v>0</v>
      </c>
      <c r="K127" s="209" t="s">
        <v>139</v>
      </c>
      <c r="L127" s="47"/>
      <c r="M127" s="214" t="s">
        <v>19</v>
      </c>
      <c r="N127" s="215" t="s">
        <v>43</v>
      </c>
      <c r="O127" s="87"/>
      <c r="P127" s="216">
        <f>O127*H127</f>
        <v>0</v>
      </c>
      <c r="Q127" s="216">
        <v>0.004</v>
      </c>
      <c r="R127" s="216">
        <f>Q127*H127</f>
        <v>0.011456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87</v>
      </c>
      <c r="AT127" s="218" t="s">
        <v>135</v>
      </c>
      <c r="AU127" s="218" t="s">
        <v>81</v>
      </c>
      <c r="AY127" s="20" t="s">
        <v>133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77</v>
      </c>
      <c r="BK127" s="219">
        <f>ROUND(I127*H127,2)</f>
        <v>0</v>
      </c>
      <c r="BL127" s="20" t="s">
        <v>87</v>
      </c>
      <c r="BM127" s="218" t="s">
        <v>912</v>
      </c>
    </row>
    <row r="128" spans="1:47" s="2" customFormat="1" ht="12">
      <c r="A128" s="41"/>
      <c r="B128" s="42"/>
      <c r="C128" s="43"/>
      <c r="D128" s="220" t="s">
        <v>141</v>
      </c>
      <c r="E128" s="43"/>
      <c r="F128" s="221" t="s">
        <v>199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141</v>
      </c>
      <c r="AU128" s="20" t="s">
        <v>81</v>
      </c>
    </row>
    <row r="129" spans="1:65" s="2" customFormat="1" ht="24.15" customHeight="1">
      <c r="A129" s="41"/>
      <c r="B129" s="42"/>
      <c r="C129" s="207" t="s">
        <v>8</v>
      </c>
      <c r="D129" s="207" t="s">
        <v>135</v>
      </c>
      <c r="E129" s="208" t="s">
        <v>913</v>
      </c>
      <c r="F129" s="209" t="s">
        <v>914</v>
      </c>
      <c r="G129" s="210" t="s">
        <v>203</v>
      </c>
      <c r="H129" s="211">
        <v>1</v>
      </c>
      <c r="I129" s="212"/>
      <c r="J129" s="213">
        <f>ROUND(I129*H129,2)</f>
        <v>0</v>
      </c>
      <c r="K129" s="209" t="s">
        <v>139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0.01777</v>
      </c>
      <c r="R129" s="216">
        <f>Q129*H129</f>
        <v>0.01777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87</v>
      </c>
      <c r="AT129" s="218" t="s">
        <v>135</v>
      </c>
      <c r="AU129" s="218" t="s">
        <v>81</v>
      </c>
      <c r="AY129" s="20" t="s">
        <v>133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77</v>
      </c>
      <c r="BK129" s="219">
        <f>ROUND(I129*H129,2)</f>
        <v>0</v>
      </c>
      <c r="BL129" s="20" t="s">
        <v>87</v>
      </c>
      <c r="BM129" s="218" t="s">
        <v>915</v>
      </c>
    </row>
    <row r="130" spans="1:47" s="2" customFormat="1" ht="12">
      <c r="A130" s="41"/>
      <c r="B130" s="42"/>
      <c r="C130" s="43"/>
      <c r="D130" s="220" t="s">
        <v>141</v>
      </c>
      <c r="E130" s="43"/>
      <c r="F130" s="221" t="s">
        <v>916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141</v>
      </c>
      <c r="AU130" s="20" t="s">
        <v>81</v>
      </c>
    </row>
    <row r="131" spans="1:65" s="2" customFormat="1" ht="16.5" customHeight="1">
      <c r="A131" s="41"/>
      <c r="B131" s="42"/>
      <c r="C131" s="258" t="s">
        <v>217</v>
      </c>
      <c r="D131" s="258" t="s">
        <v>208</v>
      </c>
      <c r="E131" s="259" t="s">
        <v>917</v>
      </c>
      <c r="F131" s="260" t="s">
        <v>918</v>
      </c>
      <c r="G131" s="261" t="s">
        <v>203</v>
      </c>
      <c r="H131" s="262">
        <v>1</v>
      </c>
      <c r="I131" s="263"/>
      <c r="J131" s="264">
        <f>ROUND(I131*H131,2)</f>
        <v>0</v>
      </c>
      <c r="K131" s="260" t="s">
        <v>139</v>
      </c>
      <c r="L131" s="265"/>
      <c r="M131" s="266" t="s">
        <v>19</v>
      </c>
      <c r="N131" s="267" t="s">
        <v>43</v>
      </c>
      <c r="O131" s="87"/>
      <c r="P131" s="216">
        <f>O131*H131</f>
        <v>0</v>
      </c>
      <c r="Q131" s="216">
        <v>0.01521</v>
      </c>
      <c r="R131" s="216">
        <f>Q131*H131</f>
        <v>0.01521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187</v>
      </c>
      <c r="AT131" s="218" t="s">
        <v>208</v>
      </c>
      <c r="AU131" s="218" t="s">
        <v>81</v>
      </c>
      <c r="AY131" s="20" t="s">
        <v>133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77</v>
      </c>
      <c r="BK131" s="219">
        <f>ROUND(I131*H131,2)</f>
        <v>0</v>
      </c>
      <c r="BL131" s="20" t="s">
        <v>87</v>
      </c>
      <c r="BM131" s="218" t="s">
        <v>919</v>
      </c>
    </row>
    <row r="132" spans="1:63" s="12" customFormat="1" ht="22.8" customHeight="1">
      <c r="A132" s="12"/>
      <c r="B132" s="191"/>
      <c r="C132" s="192"/>
      <c r="D132" s="193" t="s">
        <v>71</v>
      </c>
      <c r="E132" s="205" t="s">
        <v>195</v>
      </c>
      <c r="F132" s="205" t="s">
        <v>212</v>
      </c>
      <c r="G132" s="192"/>
      <c r="H132" s="192"/>
      <c r="I132" s="195"/>
      <c r="J132" s="206">
        <f>BK132</f>
        <v>0</v>
      </c>
      <c r="K132" s="192"/>
      <c r="L132" s="197"/>
      <c r="M132" s="198"/>
      <c r="N132" s="199"/>
      <c r="O132" s="199"/>
      <c r="P132" s="200">
        <f>SUM(P133:P144)</f>
        <v>0</v>
      </c>
      <c r="Q132" s="199"/>
      <c r="R132" s="200">
        <f>SUM(R133:R144)</f>
        <v>0.00092</v>
      </c>
      <c r="S132" s="199"/>
      <c r="T132" s="201">
        <f>SUM(T133:T144)</f>
        <v>0.043545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2" t="s">
        <v>77</v>
      </c>
      <c r="AT132" s="203" t="s">
        <v>71</v>
      </c>
      <c r="AU132" s="203" t="s">
        <v>77</v>
      </c>
      <c r="AY132" s="202" t="s">
        <v>133</v>
      </c>
      <c r="BK132" s="204">
        <f>SUM(BK133:BK144)</f>
        <v>0</v>
      </c>
    </row>
    <row r="133" spans="1:65" s="2" customFormat="1" ht="24.15" customHeight="1">
      <c r="A133" s="41"/>
      <c r="B133" s="42"/>
      <c r="C133" s="207" t="s">
        <v>224</v>
      </c>
      <c r="D133" s="207" t="s">
        <v>135</v>
      </c>
      <c r="E133" s="208" t="s">
        <v>920</v>
      </c>
      <c r="F133" s="209" t="s">
        <v>921</v>
      </c>
      <c r="G133" s="210" t="s">
        <v>138</v>
      </c>
      <c r="H133" s="211">
        <v>0.195</v>
      </c>
      <c r="I133" s="212"/>
      <c r="J133" s="213">
        <f>ROUND(I133*H133,2)</f>
        <v>0</v>
      </c>
      <c r="K133" s="209" t="s">
        <v>139</v>
      </c>
      <c r="L133" s="47"/>
      <c r="M133" s="214" t="s">
        <v>19</v>
      </c>
      <c r="N133" s="215" t="s">
        <v>43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0.035</v>
      </c>
      <c r="T133" s="217">
        <f>S133*H133</f>
        <v>0.006825000000000001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87</v>
      </c>
      <c r="AT133" s="218" t="s">
        <v>135</v>
      </c>
      <c r="AU133" s="218" t="s">
        <v>81</v>
      </c>
      <c r="AY133" s="20" t="s">
        <v>133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77</v>
      </c>
      <c r="BK133" s="219">
        <f>ROUND(I133*H133,2)</f>
        <v>0</v>
      </c>
      <c r="BL133" s="20" t="s">
        <v>87</v>
      </c>
      <c r="BM133" s="218" t="s">
        <v>922</v>
      </c>
    </row>
    <row r="134" spans="1:47" s="2" customFormat="1" ht="12">
      <c r="A134" s="41"/>
      <c r="B134" s="42"/>
      <c r="C134" s="43"/>
      <c r="D134" s="220" t="s">
        <v>141</v>
      </c>
      <c r="E134" s="43"/>
      <c r="F134" s="221" t="s">
        <v>923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141</v>
      </c>
      <c r="AU134" s="20" t="s">
        <v>81</v>
      </c>
    </row>
    <row r="135" spans="1:51" s="14" customFormat="1" ht="12">
      <c r="A135" s="14"/>
      <c r="B135" s="236"/>
      <c r="C135" s="237"/>
      <c r="D135" s="227" t="s">
        <v>143</v>
      </c>
      <c r="E135" s="238" t="s">
        <v>19</v>
      </c>
      <c r="F135" s="239" t="s">
        <v>924</v>
      </c>
      <c r="G135" s="237"/>
      <c r="H135" s="240">
        <v>0.195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143</v>
      </c>
      <c r="AU135" s="246" t="s">
        <v>81</v>
      </c>
      <c r="AV135" s="14" t="s">
        <v>81</v>
      </c>
      <c r="AW135" s="14" t="s">
        <v>33</v>
      </c>
      <c r="AX135" s="14" t="s">
        <v>77</v>
      </c>
      <c r="AY135" s="246" t="s">
        <v>133</v>
      </c>
    </row>
    <row r="136" spans="1:65" s="2" customFormat="1" ht="24.15" customHeight="1">
      <c r="A136" s="41"/>
      <c r="B136" s="42"/>
      <c r="C136" s="207" t="s">
        <v>233</v>
      </c>
      <c r="D136" s="207" t="s">
        <v>135</v>
      </c>
      <c r="E136" s="208" t="s">
        <v>925</v>
      </c>
      <c r="F136" s="209" t="s">
        <v>926</v>
      </c>
      <c r="G136" s="210" t="s">
        <v>138</v>
      </c>
      <c r="H136" s="211">
        <v>0.54</v>
      </c>
      <c r="I136" s="212"/>
      <c r="J136" s="213">
        <f>ROUND(I136*H136,2)</f>
        <v>0</v>
      </c>
      <c r="K136" s="209" t="s">
        <v>139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0.068</v>
      </c>
      <c r="T136" s="217">
        <f>S136*H136</f>
        <v>0.03672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87</v>
      </c>
      <c r="AT136" s="218" t="s">
        <v>135</v>
      </c>
      <c r="AU136" s="218" t="s">
        <v>81</v>
      </c>
      <c r="AY136" s="20" t="s">
        <v>133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77</v>
      </c>
      <c r="BK136" s="219">
        <f>ROUND(I136*H136,2)</f>
        <v>0</v>
      </c>
      <c r="BL136" s="20" t="s">
        <v>87</v>
      </c>
      <c r="BM136" s="218" t="s">
        <v>927</v>
      </c>
    </row>
    <row r="137" spans="1:47" s="2" customFormat="1" ht="12">
      <c r="A137" s="41"/>
      <c r="B137" s="42"/>
      <c r="C137" s="43"/>
      <c r="D137" s="220" t="s">
        <v>141</v>
      </c>
      <c r="E137" s="43"/>
      <c r="F137" s="221" t="s">
        <v>928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141</v>
      </c>
      <c r="AU137" s="20" t="s">
        <v>81</v>
      </c>
    </row>
    <row r="138" spans="1:51" s="14" customFormat="1" ht="12">
      <c r="A138" s="14"/>
      <c r="B138" s="236"/>
      <c r="C138" s="237"/>
      <c r="D138" s="227" t="s">
        <v>143</v>
      </c>
      <c r="E138" s="238" t="s">
        <v>19</v>
      </c>
      <c r="F138" s="239" t="s">
        <v>929</v>
      </c>
      <c r="G138" s="237"/>
      <c r="H138" s="240">
        <v>0.54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143</v>
      </c>
      <c r="AU138" s="246" t="s">
        <v>81</v>
      </c>
      <c r="AV138" s="14" t="s">
        <v>81</v>
      </c>
      <c r="AW138" s="14" t="s">
        <v>33</v>
      </c>
      <c r="AX138" s="14" t="s">
        <v>77</v>
      </c>
      <c r="AY138" s="246" t="s">
        <v>133</v>
      </c>
    </row>
    <row r="139" spans="1:65" s="2" customFormat="1" ht="16.5" customHeight="1">
      <c r="A139" s="41"/>
      <c r="B139" s="42"/>
      <c r="C139" s="207" t="s">
        <v>239</v>
      </c>
      <c r="D139" s="207" t="s">
        <v>135</v>
      </c>
      <c r="E139" s="208" t="s">
        <v>930</v>
      </c>
      <c r="F139" s="209" t="s">
        <v>931</v>
      </c>
      <c r="G139" s="210" t="s">
        <v>302</v>
      </c>
      <c r="H139" s="211">
        <v>1</v>
      </c>
      <c r="I139" s="212"/>
      <c r="J139" s="213">
        <f>ROUND(I139*H139,2)</f>
        <v>0</v>
      </c>
      <c r="K139" s="209" t="s">
        <v>19</v>
      </c>
      <c r="L139" s="47"/>
      <c r="M139" s="214" t="s">
        <v>19</v>
      </c>
      <c r="N139" s="215" t="s">
        <v>43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87</v>
      </c>
      <c r="AT139" s="218" t="s">
        <v>135</v>
      </c>
      <c r="AU139" s="218" t="s">
        <v>81</v>
      </c>
      <c r="AY139" s="20" t="s">
        <v>133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77</v>
      </c>
      <c r="BK139" s="219">
        <f>ROUND(I139*H139,2)</f>
        <v>0</v>
      </c>
      <c r="BL139" s="20" t="s">
        <v>87</v>
      </c>
      <c r="BM139" s="218" t="s">
        <v>932</v>
      </c>
    </row>
    <row r="140" spans="1:65" s="2" customFormat="1" ht="21.75" customHeight="1">
      <c r="A140" s="41"/>
      <c r="B140" s="42"/>
      <c r="C140" s="207" t="s">
        <v>245</v>
      </c>
      <c r="D140" s="207" t="s">
        <v>135</v>
      </c>
      <c r="E140" s="208" t="s">
        <v>933</v>
      </c>
      <c r="F140" s="209" t="s">
        <v>934</v>
      </c>
      <c r="G140" s="210" t="s">
        <v>302</v>
      </c>
      <c r="H140" s="211">
        <v>1</v>
      </c>
      <c r="I140" s="212"/>
      <c r="J140" s="213">
        <f>ROUND(I140*H140,2)</f>
        <v>0</v>
      </c>
      <c r="K140" s="209" t="s">
        <v>19</v>
      </c>
      <c r="L140" s="47"/>
      <c r="M140" s="214" t="s">
        <v>19</v>
      </c>
      <c r="N140" s="215" t="s">
        <v>43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87</v>
      </c>
      <c r="AT140" s="218" t="s">
        <v>135</v>
      </c>
      <c r="AU140" s="218" t="s">
        <v>81</v>
      </c>
      <c r="AY140" s="20" t="s">
        <v>133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77</v>
      </c>
      <c r="BK140" s="219">
        <f>ROUND(I140*H140,2)</f>
        <v>0</v>
      </c>
      <c r="BL140" s="20" t="s">
        <v>87</v>
      </c>
      <c r="BM140" s="218" t="s">
        <v>935</v>
      </c>
    </row>
    <row r="141" spans="1:65" s="2" customFormat="1" ht="24.15" customHeight="1">
      <c r="A141" s="41"/>
      <c r="B141" s="42"/>
      <c r="C141" s="207" t="s">
        <v>250</v>
      </c>
      <c r="D141" s="207" t="s">
        <v>135</v>
      </c>
      <c r="E141" s="208" t="s">
        <v>251</v>
      </c>
      <c r="F141" s="209" t="s">
        <v>252</v>
      </c>
      <c r="G141" s="210" t="s">
        <v>138</v>
      </c>
      <c r="H141" s="211">
        <v>4</v>
      </c>
      <c r="I141" s="212"/>
      <c r="J141" s="213">
        <f>ROUND(I141*H141,2)</f>
        <v>0</v>
      </c>
      <c r="K141" s="209" t="s">
        <v>139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0.00013</v>
      </c>
      <c r="R141" s="216">
        <f>Q141*H141</f>
        <v>0.00052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87</v>
      </c>
      <c r="AT141" s="218" t="s">
        <v>135</v>
      </c>
      <c r="AU141" s="218" t="s">
        <v>81</v>
      </c>
      <c r="AY141" s="20" t="s">
        <v>133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77</v>
      </c>
      <c r="BK141" s="219">
        <f>ROUND(I141*H141,2)</f>
        <v>0</v>
      </c>
      <c r="BL141" s="20" t="s">
        <v>87</v>
      </c>
      <c r="BM141" s="218" t="s">
        <v>936</v>
      </c>
    </row>
    <row r="142" spans="1:47" s="2" customFormat="1" ht="12">
      <c r="A142" s="41"/>
      <c r="B142" s="42"/>
      <c r="C142" s="43"/>
      <c r="D142" s="220" t="s">
        <v>141</v>
      </c>
      <c r="E142" s="43"/>
      <c r="F142" s="221" t="s">
        <v>254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141</v>
      </c>
      <c r="AU142" s="20" t="s">
        <v>81</v>
      </c>
    </row>
    <row r="143" spans="1:65" s="2" customFormat="1" ht="24.15" customHeight="1">
      <c r="A143" s="41"/>
      <c r="B143" s="42"/>
      <c r="C143" s="207" t="s">
        <v>255</v>
      </c>
      <c r="D143" s="207" t="s">
        <v>135</v>
      </c>
      <c r="E143" s="208" t="s">
        <v>256</v>
      </c>
      <c r="F143" s="209" t="s">
        <v>257</v>
      </c>
      <c r="G143" s="210" t="s">
        <v>138</v>
      </c>
      <c r="H143" s="211">
        <v>10</v>
      </c>
      <c r="I143" s="212"/>
      <c r="J143" s="213">
        <f>ROUND(I143*H143,2)</f>
        <v>0</v>
      </c>
      <c r="K143" s="209" t="s">
        <v>139</v>
      </c>
      <c r="L143" s="47"/>
      <c r="M143" s="214" t="s">
        <v>19</v>
      </c>
      <c r="N143" s="215" t="s">
        <v>43</v>
      </c>
      <c r="O143" s="87"/>
      <c r="P143" s="216">
        <f>O143*H143</f>
        <v>0</v>
      </c>
      <c r="Q143" s="216">
        <v>4E-05</v>
      </c>
      <c r="R143" s="216">
        <f>Q143*H143</f>
        <v>0.0004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87</v>
      </c>
      <c r="AT143" s="218" t="s">
        <v>135</v>
      </c>
      <c r="AU143" s="218" t="s">
        <v>81</v>
      </c>
      <c r="AY143" s="20" t="s">
        <v>133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77</v>
      </c>
      <c r="BK143" s="219">
        <f>ROUND(I143*H143,2)</f>
        <v>0</v>
      </c>
      <c r="BL143" s="20" t="s">
        <v>87</v>
      </c>
      <c r="BM143" s="218" t="s">
        <v>937</v>
      </c>
    </row>
    <row r="144" spans="1:47" s="2" customFormat="1" ht="12">
      <c r="A144" s="41"/>
      <c r="B144" s="42"/>
      <c r="C144" s="43"/>
      <c r="D144" s="220" t="s">
        <v>141</v>
      </c>
      <c r="E144" s="43"/>
      <c r="F144" s="221" t="s">
        <v>259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141</v>
      </c>
      <c r="AU144" s="20" t="s">
        <v>81</v>
      </c>
    </row>
    <row r="145" spans="1:63" s="12" customFormat="1" ht="22.8" customHeight="1">
      <c r="A145" s="12"/>
      <c r="B145" s="191"/>
      <c r="C145" s="192"/>
      <c r="D145" s="193" t="s">
        <v>71</v>
      </c>
      <c r="E145" s="205" t="s">
        <v>260</v>
      </c>
      <c r="F145" s="205" t="s">
        <v>261</v>
      </c>
      <c r="G145" s="192"/>
      <c r="H145" s="192"/>
      <c r="I145" s="195"/>
      <c r="J145" s="206">
        <f>BK145</f>
        <v>0</v>
      </c>
      <c r="K145" s="192"/>
      <c r="L145" s="197"/>
      <c r="M145" s="198"/>
      <c r="N145" s="199"/>
      <c r="O145" s="199"/>
      <c r="P145" s="200">
        <f>SUM(P146:P156)</f>
        <v>0</v>
      </c>
      <c r="Q145" s="199"/>
      <c r="R145" s="200">
        <f>SUM(R146:R156)</f>
        <v>0</v>
      </c>
      <c r="S145" s="199"/>
      <c r="T145" s="201">
        <f>SUM(T146:T156)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2" t="s">
        <v>77</v>
      </c>
      <c r="AT145" s="203" t="s">
        <v>71</v>
      </c>
      <c r="AU145" s="203" t="s">
        <v>77</v>
      </c>
      <c r="AY145" s="202" t="s">
        <v>133</v>
      </c>
      <c r="BK145" s="204">
        <f>SUM(BK146:BK156)</f>
        <v>0</v>
      </c>
    </row>
    <row r="146" spans="1:65" s="2" customFormat="1" ht="16.5" customHeight="1">
      <c r="A146" s="41"/>
      <c r="B146" s="42"/>
      <c r="C146" s="207" t="s">
        <v>262</v>
      </c>
      <c r="D146" s="207" t="s">
        <v>135</v>
      </c>
      <c r="E146" s="208" t="s">
        <v>263</v>
      </c>
      <c r="F146" s="209" t="s">
        <v>264</v>
      </c>
      <c r="G146" s="210" t="s">
        <v>265</v>
      </c>
      <c r="H146" s="211">
        <v>0.044</v>
      </c>
      <c r="I146" s="212"/>
      <c r="J146" s="213">
        <f>ROUND(I146*H146,2)</f>
        <v>0</v>
      </c>
      <c r="K146" s="209" t="s">
        <v>139</v>
      </c>
      <c r="L146" s="47"/>
      <c r="M146" s="214" t="s">
        <v>19</v>
      </c>
      <c r="N146" s="215" t="s">
        <v>43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87</v>
      </c>
      <c r="AT146" s="218" t="s">
        <v>135</v>
      </c>
      <c r="AU146" s="218" t="s">
        <v>81</v>
      </c>
      <c r="AY146" s="20" t="s">
        <v>133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77</v>
      </c>
      <c r="BK146" s="219">
        <f>ROUND(I146*H146,2)</f>
        <v>0</v>
      </c>
      <c r="BL146" s="20" t="s">
        <v>87</v>
      </c>
      <c r="BM146" s="218" t="s">
        <v>938</v>
      </c>
    </row>
    <row r="147" spans="1:47" s="2" customFormat="1" ht="12">
      <c r="A147" s="41"/>
      <c r="B147" s="42"/>
      <c r="C147" s="43"/>
      <c r="D147" s="220" t="s">
        <v>141</v>
      </c>
      <c r="E147" s="43"/>
      <c r="F147" s="221" t="s">
        <v>267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141</v>
      </c>
      <c r="AU147" s="20" t="s">
        <v>81</v>
      </c>
    </row>
    <row r="148" spans="1:65" s="2" customFormat="1" ht="24.15" customHeight="1">
      <c r="A148" s="41"/>
      <c r="B148" s="42"/>
      <c r="C148" s="207" t="s">
        <v>7</v>
      </c>
      <c r="D148" s="207" t="s">
        <v>135</v>
      </c>
      <c r="E148" s="208" t="s">
        <v>268</v>
      </c>
      <c r="F148" s="209" t="s">
        <v>269</v>
      </c>
      <c r="G148" s="210" t="s">
        <v>265</v>
      </c>
      <c r="H148" s="211">
        <v>0.044</v>
      </c>
      <c r="I148" s="212"/>
      <c r="J148" s="213">
        <f>ROUND(I148*H148,2)</f>
        <v>0</v>
      </c>
      <c r="K148" s="209" t="s">
        <v>139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87</v>
      </c>
      <c r="AT148" s="218" t="s">
        <v>135</v>
      </c>
      <c r="AU148" s="218" t="s">
        <v>81</v>
      </c>
      <c r="AY148" s="20" t="s">
        <v>133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77</v>
      </c>
      <c r="BK148" s="219">
        <f>ROUND(I148*H148,2)</f>
        <v>0</v>
      </c>
      <c r="BL148" s="20" t="s">
        <v>87</v>
      </c>
      <c r="BM148" s="218" t="s">
        <v>939</v>
      </c>
    </row>
    <row r="149" spans="1:47" s="2" customFormat="1" ht="12">
      <c r="A149" s="41"/>
      <c r="B149" s="42"/>
      <c r="C149" s="43"/>
      <c r="D149" s="220" t="s">
        <v>141</v>
      </c>
      <c r="E149" s="43"/>
      <c r="F149" s="221" t="s">
        <v>271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141</v>
      </c>
      <c r="AU149" s="20" t="s">
        <v>81</v>
      </c>
    </row>
    <row r="150" spans="1:65" s="2" customFormat="1" ht="21.75" customHeight="1">
      <c r="A150" s="41"/>
      <c r="B150" s="42"/>
      <c r="C150" s="207" t="s">
        <v>272</v>
      </c>
      <c r="D150" s="207" t="s">
        <v>135</v>
      </c>
      <c r="E150" s="208" t="s">
        <v>273</v>
      </c>
      <c r="F150" s="209" t="s">
        <v>274</v>
      </c>
      <c r="G150" s="210" t="s">
        <v>265</v>
      </c>
      <c r="H150" s="211">
        <v>0.044</v>
      </c>
      <c r="I150" s="212"/>
      <c r="J150" s="213">
        <f>ROUND(I150*H150,2)</f>
        <v>0</v>
      </c>
      <c r="K150" s="209" t="s">
        <v>139</v>
      </c>
      <c r="L150" s="47"/>
      <c r="M150" s="214" t="s">
        <v>19</v>
      </c>
      <c r="N150" s="215" t="s">
        <v>43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87</v>
      </c>
      <c r="AT150" s="218" t="s">
        <v>135</v>
      </c>
      <c r="AU150" s="218" t="s">
        <v>81</v>
      </c>
      <c r="AY150" s="20" t="s">
        <v>133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77</v>
      </c>
      <c r="BK150" s="219">
        <f>ROUND(I150*H150,2)</f>
        <v>0</v>
      </c>
      <c r="BL150" s="20" t="s">
        <v>87</v>
      </c>
      <c r="BM150" s="218" t="s">
        <v>940</v>
      </c>
    </row>
    <row r="151" spans="1:47" s="2" customFormat="1" ht="12">
      <c r="A151" s="41"/>
      <c r="B151" s="42"/>
      <c r="C151" s="43"/>
      <c r="D151" s="220" t="s">
        <v>141</v>
      </c>
      <c r="E151" s="43"/>
      <c r="F151" s="221" t="s">
        <v>276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141</v>
      </c>
      <c r="AU151" s="20" t="s">
        <v>81</v>
      </c>
    </row>
    <row r="152" spans="1:65" s="2" customFormat="1" ht="24.15" customHeight="1">
      <c r="A152" s="41"/>
      <c r="B152" s="42"/>
      <c r="C152" s="207" t="s">
        <v>277</v>
      </c>
      <c r="D152" s="207" t="s">
        <v>135</v>
      </c>
      <c r="E152" s="208" t="s">
        <v>278</v>
      </c>
      <c r="F152" s="209" t="s">
        <v>279</v>
      </c>
      <c r="G152" s="210" t="s">
        <v>265</v>
      </c>
      <c r="H152" s="211">
        <v>0.264</v>
      </c>
      <c r="I152" s="212"/>
      <c r="J152" s="213">
        <f>ROUND(I152*H152,2)</f>
        <v>0</v>
      </c>
      <c r="K152" s="209" t="s">
        <v>139</v>
      </c>
      <c r="L152" s="47"/>
      <c r="M152" s="214" t="s">
        <v>19</v>
      </c>
      <c r="N152" s="215" t="s">
        <v>43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87</v>
      </c>
      <c r="AT152" s="218" t="s">
        <v>135</v>
      </c>
      <c r="AU152" s="218" t="s">
        <v>81</v>
      </c>
      <c r="AY152" s="20" t="s">
        <v>133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77</v>
      </c>
      <c r="BK152" s="219">
        <f>ROUND(I152*H152,2)</f>
        <v>0</v>
      </c>
      <c r="BL152" s="20" t="s">
        <v>87</v>
      </c>
      <c r="BM152" s="218" t="s">
        <v>941</v>
      </c>
    </row>
    <row r="153" spans="1:47" s="2" customFormat="1" ht="12">
      <c r="A153" s="41"/>
      <c r="B153" s="42"/>
      <c r="C153" s="43"/>
      <c r="D153" s="220" t="s">
        <v>141</v>
      </c>
      <c r="E153" s="43"/>
      <c r="F153" s="221" t="s">
        <v>281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141</v>
      </c>
      <c r="AU153" s="20" t="s">
        <v>81</v>
      </c>
    </row>
    <row r="154" spans="1:51" s="14" customFormat="1" ht="12">
      <c r="A154" s="14"/>
      <c r="B154" s="236"/>
      <c r="C154" s="237"/>
      <c r="D154" s="227" t="s">
        <v>143</v>
      </c>
      <c r="E154" s="238" t="s">
        <v>19</v>
      </c>
      <c r="F154" s="239" t="s">
        <v>942</v>
      </c>
      <c r="G154" s="237"/>
      <c r="H154" s="240">
        <v>0.264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143</v>
      </c>
      <c r="AU154" s="246" t="s">
        <v>81</v>
      </c>
      <c r="AV154" s="14" t="s">
        <v>81</v>
      </c>
      <c r="AW154" s="14" t="s">
        <v>33</v>
      </c>
      <c r="AX154" s="14" t="s">
        <v>77</v>
      </c>
      <c r="AY154" s="246" t="s">
        <v>133</v>
      </c>
    </row>
    <row r="155" spans="1:65" s="2" customFormat="1" ht="24.15" customHeight="1">
      <c r="A155" s="41"/>
      <c r="B155" s="42"/>
      <c r="C155" s="207" t="s">
        <v>283</v>
      </c>
      <c r="D155" s="207" t="s">
        <v>135</v>
      </c>
      <c r="E155" s="208" t="s">
        <v>284</v>
      </c>
      <c r="F155" s="209" t="s">
        <v>285</v>
      </c>
      <c r="G155" s="210" t="s">
        <v>265</v>
      </c>
      <c r="H155" s="211">
        <v>0.044</v>
      </c>
      <c r="I155" s="212"/>
      <c r="J155" s="213">
        <f>ROUND(I155*H155,2)</f>
        <v>0</v>
      </c>
      <c r="K155" s="209" t="s">
        <v>139</v>
      </c>
      <c r="L155" s="47"/>
      <c r="M155" s="214" t="s">
        <v>19</v>
      </c>
      <c r="N155" s="215" t="s">
        <v>43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87</v>
      </c>
      <c r="AT155" s="218" t="s">
        <v>135</v>
      </c>
      <c r="AU155" s="218" t="s">
        <v>81</v>
      </c>
      <c r="AY155" s="20" t="s">
        <v>133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77</v>
      </c>
      <c r="BK155" s="219">
        <f>ROUND(I155*H155,2)</f>
        <v>0</v>
      </c>
      <c r="BL155" s="20" t="s">
        <v>87</v>
      </c>
      <c r="BM155" s="218" t="s">
        <v>943</v>
      </c>
    </row>
    <row r="156" spans="1:47" s="2" customFormat="1" ht="12">
      <c r="A156" s="41"/>
      <c r="B156" s="42"/>
      <c r="C156" s="43"/>
      <c r="D156" s="220" t="s">
        <v>141</v>
      </c>
      <c r="E156" s="43"/>
      <c r="F156" s="221" t="s">
        <v>287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141</v>
      </c>
      <c r="AU156" s="20" t="s">
        <v>81</v>
      </c>
    </row>
    <row r="157" spans="1:63" s="12" customFormat="1" ht="22.8" customHeight="1">
      <c r="A157" s="12"/>
      <c r="B157" s="191"/>
      <c r="C157" s="192"/>
      <c r="D157" s="193" t="s">
        <v>71</v>
      </c>
      <c r="E157" s="205" t="s">
        <v>288</v>
      </c>
      <c r="F157" s="205" t="s">
        <v>289</v>
      </c>
      <c r="G157" s="192"/>
      <c r="H157" s="192"/>
      <c r="I157" s="195"/>
      <c r="J157" s="206">
        <f>BK157</f>
        <v>0</v>
      </c>
      <c r="K157" s="192"/>
      <c r="L157" s="197"/>
      <c r="M157" s="198"/>
      <c r="N157" s="199"/>
      <c r="O157" s="199"/>
      <c r="P157" s="200">
        <f>SUM(P158:P159)</f>
        <v>0</v>
      </c>
      <c r="Q157" s="199"/>
      <c r="R157" s="200">
        <f>SUM(R158:R159)</f>
        <v>0</v>
      </c>
      <c r="S157" s="199"/>
      <c r="T157" s="201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2" t="s">
        <v>77</v>
      </c>
      <c r="AT157" s="203" t="s">
        <v>71</v>
      </c>
      <c r="AU157" s="203" t="s">
        <v>77</v>
      </c>
      <c r="AY157" s="202" t="s">
        <v>133</v>
      </c>
      <c r="BK157" s="204">
        <f>SUM(BK158:BK159)</f>
        <v>0</v>
      </c>
    </row>
    <row r="158" spans="1:65" s="2" customFormat="1" ht="33" customHeight="1">
      <c r="A158" s="41"/>
      <c r="B158" s="42"/>
      <c r="C158" s="207" t="s">
        <v>290</v>
      </c>
      <c r="D158" s="207" t="s">
        <v>135</v>
      </c>
      <c r="E158" s="208" t="s">
        <v>291</v>
      </c>
      <c r="F158" s="209" t="s">
        <v>292</v>
      </c>
      <c r="G158" s="210" t="s">
        <v>265</v>
      </c>
      <c r="H158" s="211">
        <v>0.347</v>
      </c>
      <c r="I158" s="212"/>
      <c r="J158" s="213">
        <f>ROUND(I158*H158,2)</f>
        <v>0</v>
      </c>
      <c r="K158" s="209" t="s">
        <v>139</v>
      </c>
      <c r="L158" s="47"/>
      <c r="M158" s="214" t="s">
        <v>19</v>
      </c>
      <c r="N158" s="215" t="s">
        <v>43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87</v>
      </c>
      <c r="AT158" s="218" t="s">
        <v>135</v>
      </c>
      <c r="AU158" s="218" t="s">
        <v>81</v>
      </c>
      <c r="AY158" s="20" t="s">
        <v>133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77</v>
      </c>
      <c r="BK158" s="219">
        <f>ROUND(I158*H158,2)</f>
        <v>0</v>
      </c>
      <c r="BL158" s="20" t="s">
        <v>87</v>
      </c>
      <c r="BM158" s="218" t="s">
        <v>944</v>
      </c>
    </row>
    <row r="159" spans="1:47" s="2" customFormat="1" ht="12">
      <c r="A159" s="41"/>
      <c r="B159" s="42"/>
      <c r="C159" s="43"/>
      <c r="D159" s="220" t="s">
        <v>141</v>
      </c>
      <c r="E159" s="43"/>
      <c r="F159" s="221" t="s">
        <v>294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141</v>
      </c>
      <c r="AU159" s="20" t="s">
        <v>81</v>
      </c>
    </row>
    <row r="160" spans="1:63" s="12" customFormat="1" ht="25.9" customHeight="1">
      <c r="A160" s="12"/>
      <c r="B160" s="191"/>
      <c r="C160" s="192"/>
      <c r="D160" s="193" t="s">
        <v>71</v>
      </c>
      <c r="E160" s="194" t="s">
        <v>295</v>
      </c>
      <c r="F160" s="194" t="s">
        <v>296</v>
      </c>
      <c r="G160" s="192"/>
      <c r="H160" s="192"/>
      <c r="I160" s="195"/>
      <c r="J160" s="196">
        <f>BK160</f>
        <v>0</v>
      </c>
      <c r="K160" s="192"/>
      <c r="L160" s="197"/>
      <c r="M160" s="198"/>
      <c r="N160" s="199"/>
      <c r="O160" s="199"/>
      <c r="P160" s="200">
        <f>P161+P170+P174+P187+P193</f>
        <v>0</v>
      </c>
      <c r="Q160" s="199"/>
      <c r="R160" s="200">
        <f>R161+R170+R174+R187+R193</f>
        <v>0.047080319999999995</v>
      </c>
      <c r="S160" s="199"/>
      <c r="T160" s="201">
        <f>T161+T170+T174+T187+T193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2" t="s">
        <v>81</v>
      </c>
      <c r="AT160" s="203" t="s">
        <v>71</v>
      </c>
      <c r="AU160" s="203" t="s">
        <v>72</v>
      </c>
      <c r="AY160" s="202" t="s">
        <v>133</v>
      </c>
      <c r="BK160" s="204">
        <f>BK161+BK170+BK174+BK187+BK193</f>
        <v>0</v>
      </c>
    </row>
    <row r="161" spans="1:63" s="12" customFormat="1" ht="22.8" customHeight="1">
      <c r="A161" s="12"/>
      <c r="B161" s="191"/>
      <c r="C161" s="192"/>
      <c r="D161" s="193" t="s">
        <v>71</v>
      </c>
      <c r="E161" s="205" t="s">
        <v>424</v>
      </c>
      <c r="F161" s="205" t="s">
        <v>425</v>
      </c>
      <c r="G161" s="192"/>
      <c r="H161" s="192"/>
      <c r="I161" s="195"/>
      <c r="J161" s="206">
        <f>BK161</f>
        <v>0</v>
      </c>
      <c r="K161" s="192"/>
      <c r="L161" s="197"/>
      <c r="M161" s="198"/>
      <c r="N161" s="199"/>
      <c r="O161" s="199"/>
      <c r="P161" s="200">
        <f>SUM(P162:P169)</f>
        <v>0</v>
      </c>
      <c r="Q161" s="199"/>
      <c r="R161" s="200">
        <f>SUM(R162:R169)</f>
        <v>0.0182</v>
      </c>
      <c r="S161" s="199"/>
      <c r="T161" s="201">
        <f>SUM(T162:T169)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2" t="s">
        <v>81</v>
      </c>
      <c r="AT161" s="203" t="s">
        <v>71</v>
      </c>
      <c r="AU161" s="203" t="s">
        <v>77</v>
      </c>
      <c r="AY161" s="202" t="s">
        <v>133</v>
      </c>
      <c r="BK161" s="204">
        <f>SUM(BK162:BK169)</f>
        <v>0</v>
      </c>
    </row>
    <row r="162" spans="1:65" s="2" customFormat="1" ht="24.15" customHeight="1">
      <c r="A162" s="41"/>
      <c r="B162" s="42"/>
      <c r="C162" s="207" t="s">
        <v>299</v>
      </c>
      <c r="D162" s="207" t="s">
        <v>135</v>
      </c>
      <c r="E162" s="208" t="s">
        <v>433</v>
      </c>
      <c r="F162" s="209" t="s">
        <v>434</v>
      </c>
      <c r="G162" s="210" t="s">
        <v>203</v>
      </c>
      <c r="H162" s="211">
        <v>1</v>
      </c>
      <c r="I162" s="212"/>
      <c r="J162" s="213">
        <f>ROUND(I162*H162,2)</f>
        <v>0</v>
      </c>
      <c r="K162" s="209" t="s">
        <v>139</v>
      </c>
      <c r="L162" s="47"/>
      <c r="M162" s="214" t="s">
        <v>19</v>
      </c>
      <c r="N162" s="215" t="s">
        <v>43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239</v>
      </c>
      <c r="AT162" s="218" t="s">
        <v>135</v>
      </c>
      <c r="AU162" s="218" t="s">
        <v>81</v>
      </c>
      <c r="AY162" s="20" t="s">
        <v>133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77</v>
      </c>
      <c r="BK162" s="219">
        <f>ROUND(I162*H162,2)</f>
        <v>0</v>
      </c>
      <c r="BL162" s="20" t="s">
        <v>239</v>
      </c>
      <c r="BM162" s="218" t="s">
        <v>945</v>
      </c>
    </row>
    <row r="163" spans="1:47" s="2" customFormat="1" ht="12">
      <c r="A163" s="41"/>
      <c r="B163" s="42"/>
      <c r="C163" s="43"/>
      <c r="D163" s="220" t="s">
        <v>141</v>
      </c>
      <c r="E163" s="43"/>
      <c r="F163" s="221" t="s">
        <v>436</v>
      </c>
      <c r="G163" s="43"/>
      <c r="H163" s="43"/>
      <c r="I163" s="222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141</v>
      </c>
      <c r="AU163" s="20" t="s">
        <v>81</v>
      </c>
    </row>
    <row r="164" spans="1:65" s="2" customFormat="1" ht="16.5" customHeight="1">
      <c r="A164" s="41"/>
      <c r="B164" s="42"/>
      <c r="C164" s="258" t="s">
        <v>304</v>
      </c>
      <c r="D164" s="258" t="s">
        <v>208</v>
      </c>
      <c r="E164" s="259" t="s">
        <v>946</v>
      </c>
      <c r="F164" s="260" t="s">
        <v>947</v>
      </c>
      <c r="G164" s="261" t="s">
        <v>203</v>
      </c>
      <c r="H164" s="262">
        <v>1</v>
      </c>
      <c r="I164" s="263"/>
      <c r="J164" s="264">
        <f>ROUND(I164*H164,2)</f>
        <v>0</v>
      </c>
      <c r="K164" s="260" t="s">
        <v>139</v>
      </c>
      <c r="L164" s="265"/>
      <c r="M164" s="266" t="s">
        <v>19</v>
      </c>
      <c r="N164" s="267" t="s">
        <v>43</v>
      </c>
      <c r="O164" s="87"/>
      <c r="P164" s="216">
        <f>O164*H164</f>
        <v>0</v>
      </c>
      <c r="Q164" s="216">
        <v>0.016</v>
      </c>
      <c r="R164" s="216">
        <f>Q164*H164</f>
        <v>0.016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330</v>
      </c>
      <c r="AT164" s="218" t="s">
        <v>208</v>
      </c>
      <c r="AU164" s="218" t="s">
        <v>81</v>
      </c>
      <c r="AY164" s="20" t="s">
        <v>133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77</v>
      </c>
      <c r="BK164" s="219">
        <f>ROUND(I164*H164,2)</f>
        <v>0</v>
      </c>
      <c r="BL164" s="20" t="s">
        <v>239</v>
      </c>
      <c r="BM164" s="218" t="s">
        <v>948</v>
      </c>
    </row>
    <row r="165" spans="1:65" s="2" customFormat="1" ht="16.5" customHeight="1">
      <c r="A165" s="41"/>
      <c r="B165" s="42"/>
      <c r="C165" s="207" t="s">
        <v>310</v>
      </c>
      <c r="D165" s="207" t="s">
        <v>135</v>
      </c>
      <c r="E165" s="208" t="s">
        <v>783</v>
      </c>
      <c r="F165" s="209" t="s">
        <v>784</v>
      </c>
      <c r="G165" s="210" t="s">
        <v>203</v>
      </c>
      <c r="H165" s="211">
        <v>1</v>
      </c>
      <c r="I165" s="212"/>
      <c r="J165" s="213">
        <f>ROUND(I165*H165,2)</f>
        <v>0</v>
      </c>
      <c r="K165" s="209" t="s">
        <v>139</v>
      </c>
      <c r="L165" s="47"/>
      <c r="M165" s="214" t="s">
        <v>19</v>
      </c>
      <c r="N165" s="215" t="s">
        <v>43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239</v>
      </c>
      <c r="AT165" s="218" t="s">
        <v>135</v>
      </c>
      <c r="AU165" s="218" t="s">
        <v>81</v>
      </c>
      <c r="AY165" s="20" t="s">
        <v>133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77</v>
      </c>
      <c r="BK165" s="219">
        <f>ROUND(I165*H165,2)</f>
        <v>0</v>
      </c>
      <c r="BL165" s="20" t="s">
        <v>239</v>
      </c>
      <c r="BM165" s="218" t="s">
        <v>949</v>
      </c>
    </row>
    <row r="166" spans="1:47" s="2" customFormat="1" ht="12">
      <c r="A166" s="41"/>
      <c r="B166" s="42"/>
      <c r="C166" s="43"/>
      <c r="D166" s="220" t="s">
        <v>141</v>
      </c>
      <c r="E166" s="43"/>
      <c r="F166" s="221" t="s">
        <v>786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141</v>
      </c>
      <c r="AU166" s="20" t="s">
        <v>81</v>
      </c>
    </row>
    <row r="167" spans="1:65" s="2" customFormat="1" ht="16.5" customHeight="1">
      <c r="A167" s="41"/>
      <c r="B167" s="42"/>
      <c r="C167" s="258" t="s">
        <v>315</v>
      </c>
      <c r="D167" s="258" t="s">
        <v>208</v>
      </c>
      <c r="E167" s="259" t="s">
        <v>787</v>
      </c>
      <c r="F167" s="260" t="s">
        <v>788</v>
      </c>
      <c r="G167" s="261" t="s">
        <v>203</v>
      </c>
      <c r="H167" s="262">
        <v>1</v>
      </c>
      <c r="I167" s="263"/>
      <c r="J167" s="264">
        <f>ROUND(I167*H167,2)</f>
        <v>0</v>
      </c>
      <c r="K167" s="260" t="s">
        <v>139</v>
      </c>
      <c r="L167" s="265"/>
      <c r="M167" s="266" t="s">
        <v>19</v>
      </c>
      <c r="N167" s="267" t="s">
        <v>43</v>
      </c>
      <c r="O167" s="87"/>
      <c r="P167" s="216">
        <f>O167*H167</f>
        <v>0</v>
      </c>
      <c r="Q167" s="216">
        <v>0.0022</v>
      </c>
      <c r="R167" s="216">
        <f>Q167*H167</f>
        <v>0.0022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330</v>
      </c>
      <c r="AT167" s="218" t="s">
        <v>208</v>
      </c>
      <c r="AU167" s="218" t="s">
        <v>81</v>
      </c>
      <c r="AY167" s="20" t="s">
        <v>133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77</v>
      </c>
      <c r="BK167" s="219">
        <f>ROUND(I167*H167,2)</f>
        <v>0</v>
      </c>
      <c r="BL167" s="20" t="s">
        <v>239</v>
      </c>
      <c r="BM167" s="218" t="s">
        <v>950</v>
      </c>
    </row>
    <row r="168" spans="1:65" s="2" customFormat="1" ht="24.15" customHeight="1">
      <c r="A168" s="41"/>
      <c r="B168" s="42"/>
      <c r="C168" s="207" t="s">
        <v>320</v>
      </c>
      <c r="D168" s="207" t="s">
        <v>135</v>
      </c>
      <c r="E168" s="208" t="s">
        <v>451</v>
      </c>
      <c r="F168" s="209" t="s">
        <v>452</v>
      </c>
      <c r="G168" s="210" t="s">
        <v>392</v>
      </c>
      <c r="H168" s="268"/>
      <c r="I168" s="212"/>
      <c r="J168" s="213">
        <f>ROUND(I168*H168,2)</f>
        <v>0</v>
      </c>
      <c r="K168" s="209" t="s">
        <v>139</v>
      </c>
      <c r="L168" s="47"/>
      <c r="M168" s="214" t="s">
        <v>19</v>
      </c>
      <c r="N168" s="215" t="s">
        <v>43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239</v>
      </c>
      <c r="AT168" s="218" t="s">
        <v>135</v>
      </c>
      <c r="AU168" s="218" t="s">
        <v>81</v>
      </c>
      <c r="AY168" s="20" t="s">
        <v>133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77</v>
      </c>
      <c r="BK168" s="219">
        <f>ROUND(I168*H168,2)</f>
        <v>0</v>
      </c>
      <c r="BL168" s="20" t="s">
        <v>239</v>
      </c>
      <c r="BM168" s="218" t="s">
        <v>951</v>
      </c>
    </row>
    <row r="169" spans="1:47" s="2" customFormat="1" ht="12">
      <c r="A169" s="41"/>
      <c r="B169" s="42"/>
      <c r="C169" s="43"/>
      <c r="D169" s="220" t="s">
        <v>141</v>
      </c>
      <c r="E169" s="43"/>
      <c r="F169" s="221" t="s">
        <v>454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141</v>
      </c>
      <c r="AU169" s="20" t="s">
        <v>81</v>
      </c>
    </row>
    <row r="170" spans="1:63" s="12" customFormat="1" ht="22.8" customHeight="1">
      <c r="A170" s="12"/>
      <c r="B170" s="191"/>
      <c r="C170" s="192"/>
      <c r="D170" s="193" t="s">
        <v>71</v>
      </c>
      <c r="E170" s="205" t="s">
        <v>455</v>
      </c>
      <c r="F170" s="205" t="s">
        <v>456</v>
      </c>
      <c r="G170" s="192"/>
      <c r="H170" s="192"/>
      <c r="I170" s="195"/>
      <c r="J170" s="206">
        <f>BK170</f>
        <v>0</v>
      </c>
      <c r="K170" s="192"/>
      <c r="L170" s="197"/>
      <c r="M170" s="198"/>
      <c r="N170" s="199"/>
      <c r="O170" s="199"/>
      <c r="P170" s="200">
        <f>SUM(P171:P173)</f>
        <v>0</v>
      </c>
      <c r="Q170" s="199"/>
      <c r="R170" s="200">
        <f>SUM(R171:R173)</f>
        <v>0</v>
      </c>
      <c r="S170" s="199"/>
      <c r="T170" s="201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2" t="s">
        <v>81</v>
      </c>
      <c r="AT170" s="203" t="s">
        <v>71</v>
      </c>
      <c r="AU170" s="203" t="s">
        <v>77</v>
      </c>
      <c r="AY170" s="202" t="s">
        <v>133</v>
      </c>
      <c r="BK170" s="204">
        <f>SUM(BK171:BK173)</f>
        <v>0</v>
      </c>
    </row>
    <row r="171" spans="1:65" s="2" customFormat="1" ht="16.5" customHeight="1">
      <c r="A171" s="41"/>
      <c r="B171" s="42"/>
      <c r="C171" s="207" t="s">
        <v>325</v>
      </c>
      <c r="D171" s="207" t="s">
        <v>135</v>
      </c>
      <c r="E171" s="208" t="s">
        <v>952</v>
      </c>
      <c r="F171" s="209" t="s">
        <v>953</v>
      </c>
      <c r="G171" s="210" t="s">
        <v>302</v>
      </c>
      <c r="H171" s="211">
        <v>1</v>
      </c>
      <c r="I171" s="212"/>
      <c r="J171" s="213">
        <f>ROUND(I171*H171,2)</f>
        <v>0</v>
      </c>
      <c r="K171" s="209" t="s">
        <v>19</v>
      </c>
      <c r="L171" s="47"/>
      <c r="M171" s="214" t="s">
        <v>19</v>
      </c>
      <c r="N171" s="215" t="s">
        <v>43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239</v>
      </c>
      <c r="AT171" s="218" t="s">
        <v>135</v>
      </c>
      <c r="AU171" s="218" t="s">
        <v>81</v>
      </c>
      <c r="AY171" s="20" t="s">
        <v>133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77</v>
      </c>
      <c r="BK171" s="219">
        <f>ROUND(I171*H171,2)</f>
        <v>0</v>
      </c>
      <c r="BL171" s="20" t="s">
        <v>239</v>
      </c>
      <c r="BM171" s="218" t="s">
        <v>954</v>
      </c>
    </row>
    <row r="172" spans="1:65" s="2" customFormat="1" ht="24.15" customHeight="1">
      <c r="A172" s="41"/>
      <c r="B172" s="42"/>
      <c r="C172" s="207" t="s">
        <v>330</v>
      </c>
      <c r="D172" s="207" t="s">
        <v>135</v>
      </c>
      <c r="E172" s="208" t="s">
        <v>498</v>
      </c>
      <c r="F172" s="209" t="s">
        <v>499</v>
      </c>
      <c r="G172" s="210" t="s">
        <v>392</v>
      </c>
      <c r="H172" s="268"/>
      <c r="I172" s="212"/>
      <c r="J172" s="213">
        <f>ROUND(I172*H172,2)</f>
        <v>0</v>
      </c>
      <c r="K172" s="209" t="s">
        <v>139</v>
      </c>
      <c r="L172" s="47"/>
      <c r="M172" s="214" t="s">
        <v>19</v>
      </c>
      <c r="N172" s="215" t="s">
        <v>43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239</v>
      </c>
      <c r="AT172" s="218" t="s">
        <v>135</v>
      </c>
      <c r="AU172" s="218" t="s">
        <v>81</v>
      </c>
      <c r="AY172" s="20" t="s">
        <v>133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77</v>
      </c>
      <c r="BK172" s="219">
        <f>ROUND(I172*H172,2)</f>
        <v>0</v>
      </c>
      <c r="BL172" s="20" t="s">
        <v>239</v>
      </c>
      <c r="BM172" s="218" t="s">
        <v>955</v>
      </c>
    </row>
    <row r="173" spans="1:47" s="2" customFormat="1" ht="12">
      <c r="A173" s="41"/>
      <c r="B173" s="42"/>
      <c r="C173" s="43"/>
      <c r="D173" s="220" t="s">
        <v>141</v>
      </c>
      <c r="E173" s="43"/>
      <c r="F173" s="221" t="s">
        <v>501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141</v>
      </c>
      <c r="AU173" s="20" t="s">
        <v>81</v>
      </c>
    </row>
    <row r="174" spans="1:63" s="12" customFormat="1" ht="22.8" customHeight="1">
      <c r="A174" s="12"/>
      <c r="B174" s="191"/>
      <c r="C174" s="192"/>
      <c r="D174" s="193" t="s">
        <v>71</v>
      </c>
      <c r="E174" s="205" t="s">
        <v>502</v>
      </c>
      <c r="F174" s="205" t="s">
        <v>503</v>
      </c>
      <c r="G174" s="192"/>
      <c r="H174" s="192"/>
      <c r="I174" s="195"/>
      <c r="J174" s="206">
        <f>BK174</f>
        <v>0</v>
      </c>
      <c r="K174" s="192"/>
      <c r="L174" s="197"/>
      <c r="M174" s="198"/>
      <c r="N174" s="199"/>
      <c r="O174" s="199"/>
      <c r="P174" s="200">
        <f>SUM(P175:P186)</f>
        <v>0</v>
      </c>
      <c r="Q174" s="199"/>
      <c r="R174" s="200">
        <f>SUM(R175:R186)</f>
        <v>0.024312479999999997</v>
      </c>
      <c r="S174" s="199"/>
      <c r="T174" s="201">
        <f>SUM(T175:T186)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2" t="s">
        <v>81</v>
      </c>
      <c r="AT174" s="203" t="s">
        <v>71</v>
      </c>
      <c r="AU174" s="203" t="s">
        <v>77</v>
      </c>
      <c r="AY174" s="202" t="s">
        <v>133</v>
      </c>
      <c r="BK174" s="204">
        <f>SUM(BK175:BK186)</f>
        <v>0</v>
      </c>
    </row>
    <row r="175" spans="1:65" s="2" customFormat="1" ht="16.5" customHeight="1">
      <c r="A175" s="41"/>
      <c r="B175" s="42"/>
      <c r="C175" s="207" t="s">
        <v>334</v>
      </c>
      <c r="D175" s="207" t="s">
        <v>135</v>
      </c>
      <c r="E175" s="208" t="s">
        <v>505</v>
      </c>
      <c r="F175" s="209" t="s">
        <v>506</v>
      </c>
      <c r="G175" s="210" t="s">
        <v>138</v>
      </c>
      <c r="H175" s="211">
        <v>1.44</v>
      </c>
      <c r="I175" s="212"/>
      <c r="J175" s="213">
        <f>ROUND(I175*H175,2)</f>
        <v>0</v>
      </c>
      <c r="K175" s="209" t="s">
        <v>139</v>
      </c>
      <c r="L175" s="47"/>
      <c r="M175" s="214" t="s">
        <v>19</v>
      </c>
      <c r="N175" s="215" t="s">
        <v>43</v>
      </c>
      <c r="O175" s="87"/>
      <c r="P175" s="216">
        <f>O175*H175</f>
        <v>0</v>
      </c>
      <c r="Q175" s="216">
        <v>0.0003</v>
      </c>
      <c r="R175" s="216">
        <f>Q175*H175</f>
        <v>0.00043199999999999993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239</v>
      </c>
      <c r="AT175" s="218" t="s">
        <v>135</v>
      </c>
      <c r="AU175" s="218" t="s">
        <v>81</v>
      </c>
      <c r="AY175" s="20" t="s">
        <v>133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77</v>
      </c>
      <c r="BK175" s="219">
        <f>ROUND(I175*H175,2)</f>
        <v>0</v>
      </c>
      <c r="BL175" s="20" t="s">
        <v>239</v>
      </c>
      <c r="BM175" s="218" t="s">
        <v>956</v>
      </c>
    </row>
    <row r="176" spans="1:47" s="2" customFormat="1" ht="12">
      <c r="A176" s="41"/>
      <c r="B176" s="42"/>
      <c r="C176" s="43"/>
      <c r="D176" s="220" t="s">
        <v>141</v>
      </c>
      <c r="E176" s="43"/>
      <c r="F176" s="221" t="s">
        <v>508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141</v>
      </c>
      <c r="AU176" s="20" t="s">
        <v>81</v>
      </c>
    </row>
    <row r="177" spans="1:51" s="14" customFormat="1" ht="12">
      <c r="A177" s="14"/>
      <c r="B177" s="236"/>
      <c r="C177" s="237"/>
      <c r="D177" s="227" t="s">
        <v>143</v>
      </c>
      <c r="E177" s="238" t="s">
        <v>19</v>
      </c>
      <c r="F177" s="239" t="s">
        <v>957</v>
      </c>
      <c r="G177" s="237"/>
      <c r="H177" s="240">
        <v>1.44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143</v>
      </c>
      <c r="AU177" s="246" t="s">
        <v>81</v>
      </c>
      <c r="AV177" s="14" t="s">
        <v>81</v>
      </c>
      <c r="AW177" s="14" t="s">
        <v>33</v>
      </c>
      <c r="AX177" s="14" t="s">
        <v>77</v>
      </c>
      <c r="AY177" s="246" t="s">
        <v>133</v>
      </c>
    </row>
    <row r="178" spans="1:65" s="2" customFormat="1" ht="21.75" customHeight="1">
      <c r="A178" s="41"/>
      <c r="B178" s="42"/>
      <c r="C178" s="207" t="s">
        <v>338</v>
      </c>
      <c r="D178" s="207" t="s">
        <v>135</v>
      </c>
      <c r="E178" s="208" t="s">
        <v>958</v>
      </c>
      <c r="F178" s="209" t="s">
        <v>959</v>
      </c>
      <c r="G178" s="210" t="s">
        <v>138</v>
      </c>
      <c r="H178" s="211">
        <v>1.44</v>
      </c>
      <c r="I178" s="212"/>
      <c r="J178" s="213">
        <f>ROUND(I178*H178,2)</f>
        <v>0</v>
      </c>
      <c r="K178" s="209" t="s">
        <v>139</v>
      </c>
      <c r="L178" s="47"/>
      <c r="M178" s="214" t="s">
        <v>19</v>
      </c>
      <c r="N178" s="215" t="s">
        <v>43</v>
      </c>
      <c r="O178" s="87"/>
      <c r="P178" s="216">
        <f>O178*H178</f>
        <v>0</v>
      </c>
      <c r="Q178" s="216">
        <v>0.00558</v>
      </c>
      <c r="R178" s="216">
        <f>Q178*H178</f>
        <v>0.0080352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239</v>
      </c>
      <c r="AT178" s="218" t="s">
        <v>135</v>
      </c>
      <c r="AU178" s="218" t="s">
        <v>81</v>
      </c>
      <c r="AY178" s="20" t="s">
        <v>133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77</v>
      </c>
      <c r="BK178" s="219">
        <f>ROUND(I178*H178,2)</f>
        <v>0</v>
      </c>
      <c r="BL178" s="20" t="s">
        <v>239</v>
      </c>
      <c r="BM178" s="218" t="s">
        <v>960</v>
      </c>
    </row>
    <row r="179" spans="1:47" s="2" customFormat="1" ht="12">
      <c r="A179" s="41"/>
      <c r="B179" s="42"/>
      <c r="C179" s="43"/>
      <c r="D179" s="220" t="s">
        <v>141</v>
      </c>
      <c r="E179" s="43"/>
      <c r="F179" s="221" t="s">
        <v>961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141</v>
      </c>
      <c r="AU179" s="20" t="s">
        <v>81</v>
      </c>
    </row>
    <row r="180" spans="1:65" s="2" customFormat="1" ht="24.15" customHeight="1">
      <c r="A180" s="41"/>
      <c r="B180" s="42"/>
      <c r="C180" s="258" t="s">
        <v>343</v>
      </c>
      <c r="D180" s="258" t="s">
        <v>208</v>
      </c>
      <c r="E180" s="259" t="s">
        <v>962</v>
      </c>
      <c r="F180" s="260" t="s">
        <v>963</v>
      </c>
      <c r="G180" s="261" t="s">
        <v>138</v>
      </c>
      <c r="H180" s="262">
        <v>1.584</v>
      </c>
      <c r="I180" s="263"/>
      <c r="J180" s="264">
        <f>ROUND(I180*H180,2)</f>
        <v>0</v>
      </c>
      <c r="K180" s="260" t="s">
        <v>139</v>
      </c>
      <c r="L180" s="265"/>
      <c r="M180" s="266" t="s">
        <v>19</v>
      </c>
      <c r="N180" s="267" t="s">
        <v>43</v>
      </c>
      <c r="O180" s="87"/>
      <c r="P180" s="216">
        <f>O180*H180</f>
        <v>0</v>
      </c>
      <c r="Q180" s="216">
        <v>0.00992</v>
      </c>
      <c r="R180" s="216">
        <f>Q180*H180</f>
        <v>0.01571328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330</v>
      </c>
      <c r="AT180" s="218" t="s">
        <v>208</v>
      </c>
      <c r="AU180" s="218" t="s">
        <v>81</v>
      </c>
      <c r="AY180" s="20" t="s">
        <v>133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77</v>
      </c>
      <c r="BK180" s="219">
        <f>ROUND(I180*H180,2)</f>
        <v>0</v>
      </c>
      <c r="BL180" s="20" t="s">
        <v>239</v>
      </c>
      <c r="BM180" s="218" t="s">
        <v>964</v>
      </c>
    </row>
    <row r="181" spans="1:51" s="14" customFormat="1" ht="12">
      <c r="A181" s="14"/>
      <c r="B181" s="236"/>
      <c r="C181" s="237"/>
      <c r="D181" s="227" t="s">
        <v>143</v>
      </c>
      <c r="E181" s="237"/>
      <c r="F181" s="239" t="s">
        <v>965</v>
      </c>
      <c r="G181" s="237"/>
      <c r="H181" s="240">
        <v>1.584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143</v>
      </c>
      <c r="AU181" s="246" t="s">
        <v>81</v>
      </c>
      <c r="AV181" s="14" t="s">
        <v>81</v>
      </c>
      <c r="AW181" s="14" t="s">
        <v>4</v>
      </c>
      <c r="AX181" s="14" t="s">
        <v>77</v>
      </c>
      <c r="AY181" s="246" t="s">
        <v>133</v>
      </c>
    </row>
    <row r="182" spans="1:65" s="2" customFormat="1" ht="16.5" customHeight="1">
      <c r="A182" s="41"/>
      <c r="B182" s="42"/>
      <c r="C182" s="207" t="s">
        <v>348</v>
      </c>
      <c r="D182" s="207" t="s">
        <v>135</v>
      </c>
      <c r="E182" s="208" t="s">
        <v>537</v>
      </c>
      <c r="F182" s="209" t="s">
        <v>538</v>
      </c>
      <c r="G182" s="210" t="s">
        <v>148</v>
      </c>
      <c r="H182" s="211">
        <v>4.4</v>
      </c>
      <c r="I182" s="212"/>
      <c r="J182" s="213">
        <f>ROUND(I182*H182,2)</f>
        <v>0</v>
      </c>
      <c r="K182" s="209" t="s">
        <v>139</v>
      </c>
      <c r="L182" s="47"/>
      <c r="M182" s="214" t="s">
        <v>19</v>
      </c>
      <c r="N182" s="215" t="s">
        <v>43</v>
      </c>
      <c r="O182" s="87"/>
      <c r="P182" s="216">
        <f>O182*H182</f>
        <v>0</v>
      </c>
      <c r="Q182" s="216">
        <v>3E-05</v>
      </c>
      <c r="R182" s="216">
        <f>Q182*H182</f>
        <v>0.000132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239</v>
      </c>
      <c r="AT182" s="218" t="s">
        <v>135</v>
      </c>
      <c r="AU182" s="218" t="s">
        <v>81</v>
      </c>
      <c r="AY182" s="20" t="s">
        <v>133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77</v>
      </c>
      <c r="BK182" s="219">
        <f>ROUND(I182*H182,2)</f>
        <v>0</v>
      </c>
      <c r="BL182" s="20" t="s">
        <v>239</v>
      </c>
      <c r="BM182" s="218" t="s">
        <v>966</v>
      </c>
    </row>
    <row r="183" spans="1:47" s="2" customFormat="1" ht="12">
      <c r="A183" s="41"/>
      <c r="B183" s="42"/>
      <c r="C183" s="43"/>
      <c r="D183" s="220" t="s">
        <v>141</v>
      </c>
      <c r="E183" s="43"/>
      <c r="F183" s="221" t="s">
        <v>540</v>
      </c>
      <c r="G183" s="43"/>
      <c r="H183" s="43"/>
      <c r="I183" s="222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141</v>
      </c>
      <c r="AU183" s="20" t="s">
        <v>81</v>
      </c>
    </row>
    <row r="184" spans="1:51" s="14" customFormat="1" ht="12">
      <c r="A184" s="14"/>
      <c r="B184" s="236"/>
      <c r="C184" s="237"/>
      <c r="D184" s="227" t="s">
        <v>143</v>
      </c>
      <c r="E184" s="238" t="s">
        <v>19</v>
      </c>
      <c r="F184" s="239" t="s">
        <v>967</v>
      </c>
      <c r="G184" s="237"/>
      <c r="H184" s="240">
        <v>4.4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143</v>
      </c>
      <c r="AU184" s="246" t="s">
        <v>81</v>
      </c>
      <c r="AV184" s="14" t="s">
        <v>81</v>
      </c>
      <c r="AW184" s="14" t="s">
        <v>33</v>
      </c>
      <c r="AX184" s="14" t="s">
        <v>77</v>
      </c>
      <c r="AY184" s="246" t="s">
        <v>133</v>
      </c>
    </row>
    <row r="185" spans="1:65" s="2" customFormat="1" ht="24.15" customHeight="1">
      <c r="A185" s="41"/>
      <c r="B185" s="42"/>
      <c r="C185" s="207" t="s">
        <v>353</v>
      </c>
      <c r="D185" s="207" t="s">
        <v>135</v>
      </c>
      <c r="E185" s="208" t="s">
        <v>543</v>
      </c>
      <c r="F185" s="209" t="s">
        <v>544</v>
      </c>
      <c r="G185" s="210" t="s">
        <v>392</v>
      </c>
      <c r="H185" s="268"/>
      <c r="I185" s="212"/>
      <c r="J185" s="213">
        <f>ROUND(I185*H185,2)</f>
        <v>0</v>
      </c>
      <c r="K185" s="209" t="s">
        <v>139</v>
      </c>
      <c r="L185" s="47"/>
      <c r="M185" s="214" t="s">
        <v>19</v>
      </c>
      <c r="N185" s="215" t="s">
        <v>43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239</v>
      </c>
      <c r="AT185" s="218" t="s">
        <v>135</v>
      </c>
      <c r="AU185" s="218" t="s">
        <v>81</v>
      </c>
      <c r="AY185" s="20" t="s">
        <v>133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77</v>
      </c>
      <c r="BK185" s="219">
        <f>ROUND(I185*H185,2)</f>
        <v>0</v>
      </c>
      <c r="BL185" s="20" t="s">
        <v>239</v>
      </c>
      <c r="BM185" s="218" t="s">
        <v>968</v>
      </c>
    </row>
    <row r="186" spans="1:47" s="2" customFormat="1" ht="12">
      <c r="A186" s="41"/>
      <c r="B186" s="42"/>
      <c r="C186" s="43"/>
      <c r="D186" s="220" t="s">
        <v>141</v>
      </c>
      <c r="E186" s="43"/>
      <c r="F186" s="221" t="s">
        <v>546</v>
      </c>
      <c r="G186" s="43"/>
      <c r="H186" s="43"/>
      <c r="I186" s="222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141</v>
      </c>
      <c r="AU186" s="20" t="s">
        <v>81</v>
      </c>
    </row>
    <row r="187" spans="1:63" s="12" customFormat="1" ht="22.8" customHeight="1">
      <c r="A187" s="12"/>
      <c r="B187" s="191"/>
      <c r="C187" s="192"/>
      <c r="D187" s="193" t="s">
        <v>71</v>
      </c>
      <c r="E187" s="205" t="s">
        <v>547</v>
      </c>
      <c r="F187" s="205" t="s">
        <v>548</v>
      </c>
      <c r="G187" s="192"/>
      <c r="H187" s="192"/>
      <c r="I187" s="195"/>
      <c r="J187" s="206">
        <f>BK187</f>
        <v>0</v>
      </c>
      <c r="K187" s="192"/>
      <c r="L187" s="197"/>
      <c r="M187" s="198"/>
      <c r="N187" s="199"/>
      <c r="O187" s="199"/>
      <c r="P187" s="200">
        <f>SUM(P188:P192)</f>
        <v>0</v>
      </c>
      <c r="Q187" s="199"/>
      <c r="R187" s="200">
        <f>SUM(R188:R192)</f>
        <v>0.000288</v>
      </c>
      <c r="S187" s="199"/>
      <c r="T187" s="201">
        <f>SUM(T188:T192)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2" t="s">
        <v>81</v>
      </c>
      <c r="AT187" s="203" t="s">
        <v>71</v>
      </c>
      <c r="AU187" s="203" t="s">
        <v>77</v>
      </c>
      <c r="AY187" s="202" t="s">
        <v>133</v>
      </c>
      <c r="BK187" s="204">
        <f>SUM(BK188:BK192)</f>
        <v>0</v>
      </c>
    </row>
    <row r="188" spans="1:65" s="2" customFormat="1" ht="16.5" customHeight="1">
      <c r="A188" s="41"/>
      <c r="B188" s="42"/>
      <c r="C188" s="207" t="s">
        <v>358</v>
      </c>
      <c r="D188" s="207" t="s">
        <v>135</v>
      </c>
      <c r="E188" s="208" t="s">
        <v>557</v>
      </c>
      <c r="F188" s="209" t="s">
        <v>558</v>
      </c>
      <c r="G188" s="210" t="s">
        <v>138</v>
      </c>
      <c r="H188" s="211">
        <v>1.2</v>
      </c>
      <c r="I188" s="212"/>
      <c r="J188" s="213">
        <f>ROUND(I188*H188,2)</f>
        <v>0</v>
      </c>
      <c r="K188" s="209" t="s">
        <v>139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0.00012</v>
      </c>
      <c r="R188" s="216">
        <f>Q188*H188</f>
        <v>0.000144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239</v>
      </c>
      <c r="AT188" s="218" t="s">
        <v>135</v>
      </c>
      <c r="AU188" s="218" t="s">
        <v>81</v>
      </c>
      <c r="AY188" s="20" t="s">
        <v>133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77</v>
      </c>
      <c r="BK188" s="219">
        <f>ROUND(I188*H188,2)</f>
        <v>0</v>
      </c>
      <c r="BL188" s="20" t="s">
        <v>239</v>
      </c>
      <c r="BM188" s="218" t="s">
        <v>969</v>
      </c>
    </row>
    <row r="189" spans="1:47" s="2" customFormat="1" ht="12">
      <c r="A189" s="41"/>
      <c r="B189" s="42"/>
      <c r="C189" s="43"/>
      <c r="D189" s="220" t="s">
        <v>141</v>
      </c>
      <c r="E189" s="43"/>
      <c r="F189" s="221" t="s">
        <v>560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141</v>
      </c>
      <c r="AU189" s="20" t="s">
        <v>81</v>
      </c>
    </row>
    <row r="190" spans="1:51" s="14" customFormat="1" ht="12">
      <c r="A190" s="14"/>
      <c r="B190" s="236"/>
      <c r="C190" s="237"/>
      <c r="D190" s="227" t="s">
        <v>143</v>
      </c>
      <c r="E190" s="238" t="s">
        <v>19</v>
      </c>
      <c r="F190" s="239" t="s">
        <v>970</v>
      </c>
      <c r="G190" s="237"/>
      <c r="H190" s="240">
        <v>1.2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143</v>
      </c>
      <c r="AU190" s="246" t="s">
        <v>81</v>
      </c>
      <c r="AV190" s="14" t="s">
        <v>81</v>
      </c>
      <c r="AW190" s="14" t="s">
        <v>33</v>
      </c>
      <c r="AX190" s="14" t="s">
        <v>77</v>
      </c>
      <c r="AY190" s="246" t="s">
        <v>133</v>
      </c>
    </row>
    <row r="191" spans="1:65" s="2" customFormat="1" ht="16.5" customHeight="1">
      <c r="A191" s="41"/>
      <c r="B191" s="42"/>
      <c r="C191" s="207" t="s">
        <v>362</v>
      </c>
      <c r="D191" s="207" t="s">
        <v>135</v>
      </c>
      <c r="E191" s="208" t="s">
        <v>562</v>
      </c>
      <c r="F191" s="209" t="s">
        <v>563</v>
      </c>
      <c r="G191" s="210" t="s">
        <v>138</v>
      </c>
      <c r="H191" s="211">
        <v>1.2</v>
      </c>
      <c r="I191" s="212"/>
      <c r="J191" s="213">
        <f>ROUND(I191*H191,2)</f>
        <v>0</v>
      </c>
      <c r="K191" s="209" t="s">
        <v>139</v>
      </c>
      <c r="L191" s="47"/>
      <c r="M191" s="214" t="s">
        <v>19</v>
      </c>
      <c r="N191" s="215" t="s">
        <v>43</v>
      </c>
      <c r="O191" s="87"/>
      <c r="P191" s="216">
        <f>O191*H191</f>
        <v>0</v>
      </c>
      <c r="Q191" s="216">
        <v>0.00012</v>
      </c>
      <c r="R191" s="216">
        <f>Q191*H191</f>
        <v>0.000144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239</v>
      </c>
      <c r="AT191" s="218" t="s">
        <v>135</v>
      </c>
      <c r="AU191" s="218" t="s">
        <v>81</v>
      </c>
      <c r="AY191" s="20" t="s">
        <v>133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77</v>
      </c>
      <c r="BK191" s="219">
        <f>ROUND(I191*H191,2)</f>
        <v>0</v>
      </c>
      <c r="BL191" s="20" t="s">
        <v>239</v>
      </c>
      <c r="BM191" s="218" t="s">
        <v>971</v>
      </c>
    </row>
    <row r="192" spans="1:47" s="2" customFormat="1" ht="12">
      <c r="A192" s="41"/>
      <c r="B192" s="42"/>
      <c r="C192" s="43"/>
      <c r="D192" s="220" t="s">
        <v>141</v>
      </c>
      <c r="E192" s="43"/>
      <c r="F192" s="221" t="s">
        <v>565</v>
      </c>
      <c r="G192" s="43"/>
      <c r="H192" s="43"/>
      <c r="I192" s="222"/>
      <c r="J192" s="43"/>
      <c r="K192" s="43"/>
      <c r="L192" s="47"/>
      <c r="M192" s="223"/>
      <c r="N192" s="22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141</v>
      </c>
      <c r="AU192" s="20" t="s">
        <v>81</v>
      </c>
    </row>
    <row r="193" spans="1:63" s="12" customFormat="1" ht="22.8" customHeight="1">
      <c r="A193" s="12"/>
      <c r="B193" s="191"/>
      <c r="C193" s="192"/>
      <c r="D193" s="193" t="s">
        <v>71</v>
      </c>
      <c r="E193" s="205" t="s">
        <v>566</v>
      </c>
      <c r="F193" s="205" t="s">
        <v>567</v>
      </c>
      <c r="G193" s="192"/>
      <c r="H193" s="192"/>
      <c r="I193" s="195"/>
      <c r="J193" s="206">
        <f>BK193</f>
        <v>0</v>
      </c>
      <c r="K193" s="192"/>
      <c r="L193" s="197"/>
      <c r="M193" s="198"/>
      <c r="N193" s="199"/>
      <c r="O193" s="199"/>
      <c r="P193" s="200">
        <f>SUM(P194:P201)</f>
        <v>0</v>
      </c>
      <c r="Q193" s="199"/>
      <c r="R193" s="200">
        <f>SUM(R194:R201)</f>
        <v>0.00427984</v>
      </c>
      <c r="S193" s="199"/>
      <c r="T193" s="201">
        <f>SUM(T194:T201)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2" t="s">
        <v>81</v>
      </c>
      <c r="AT193" s="203" t="s">
        <v>71</v>
      </c>
      <c r="AU193" s="203" t="s">
        <v>77</v>
      </c>
      <c r="AY193" s="202" t="s">
        <v>133</v>
      </c>
      <c r="BK193" s="204">
        <f>SUM(BK194:BK201)</f>
        <v>0</v>
      </c>
    </row>
    <row r="194" spans="1:65" s="2" customFormat="1" ht="16.5" customHeight="1">
      <c r="A194" s="41"/>
      <c r="B194" s="42"/>
      <c r="C194" s="207" t="s">
        <v>367</v>
      </c>
      <c r="D194" s="207" t="s">
        <v>135</v>
      </c>
      <c r="E194" s="208" t="s">
        <v>578</v>
      </c>
      <c r="F194" s="209" t="s">
        <v>579</v>
      </c>
      <c r="G194" s="210" t="s">
        <v>138</v>
      </c>
      <c r="H194" s="211">
        <v>9.304</v>
      </c>
      <c r="I194" s="212"/>
      <c r="J194" s="213">
        <f>ROUND(I194*H194,2)</f>
        <v>0</v>
      </c>
      <c r="K194" s="209" t="s">
        <v>139</v>
      </c>
      <c r="L194" s="47"/>
      <c r="M194" s="214" t="s">
        <v>19</v>
      </c>
      <c r="N194" s="215" t="s">
        <v>43</v>
      </c>
      <c r="O194" s="87"/>
      <c r="P194" s="216">
        <f>O194*H194</f>
        <v>0</v>
      </c>
      <c r="Q194" s="216">
        <v>0.0002</v>
      </c>
      <c r="R194" s="216">
        <f>Q194*H194</f>
        <v>0.0018608000000000001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239</v>
      </c>
      <c r="AT194" s="218" t="s">
        <v>135</v>
      </c>
      <c r="AU194" s="218" t="s">
        <v>81</v>
      </c>
      <c r="AY194" s="20" t="s">
        <v>133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77</v>
      </c>
      <c r="BK194" s="219">
        <f>ROUND(I194*H194,2)</f>
        <v>0</v>
      </c>
      <c r="BL194" s="20" t="s">
        <v>239</v>
      </c>
      <c r="BM194" s="218" t="s">
        <v>972</v>
      </c>
    </row>
    <row r="195" spans="1:47" s="2" customFormat="1" ht="12">
      <c r="A195" s="41"/>
      <c r="B195" s="42"/>
      <c r="C195" s="43"/>
      <c r="D195" s="220" t="s">
        <v>141</v>
      </c>
      <c r="E195" s="43"/>
      <c r="F195" s="221" t="s">
        <v>581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141</v>
      </c>
      <c r="AU195" s="20" t="s">
        <v>81</v>
      </c>
    </row>
    <row r="196" spans="1:51" s="14" customFormat="1" ht="12">
      <c r="A196" s="14"/>
      <c r="B196" s="236"/>
      <c r="C196" s="237"/>
      <c r="D196" s="227" t="s">
        <v>143</v>
      </c>
      <c r="E196" s="238" t="s">
        <v>19</v>
      </c>
      <c r="F196" s="239" t="s">
        <v>895</v>
      </c>
      <c r="G196" s="237"/>
      <c r="H196" s="240">
        <v>7.904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143</v>
      </c>
      <c r="AU196" s="246" t="s">
        <v>81</v>
      </c>
      <c r="AV196" s="14" t="s">
        <v>81</v>
      </c>
      <c r="AW196" s="14" t="s">
        <v>33</v>
      </c>
      <c r="AX196" s="14" t="s">
        <v>72</v>
      </c>
      <c r="AY196" s="246" t="s">
        <v>133</v>
      </c>
    </row>
    <row r="197" spans="1:51" s="14" customFormat="1" ht="12">
      <c r="A197" s="14"/>
      <c r="B197" s="236"/>
      <c r="C197" s="237"/>
      <c r="D197" s="227" t="s">
        <v>143</v>
      </c>
      <c r="E197" s="238" t="s">
        <v>19</v>
      </c>
      <c r="F197" s="239" t="s">
        <v>896</v>
      </c>
      <c r="G197" s="237"/>
      <c r="H197" s="240">
        <v>-3.6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143</v>
      </c>
      <c r="AU197" s="246" t="s">
        <v>81</v>
      </c>
      <c r="AV197" s="14" t="s">
        <v>81</v>
      </c>
      <c r="AW197" s="14" t="s">
        <v>33</v>
      </c>
      <c r="AX197" s="14" t="s">
        <v>72</v>
      </c>
      <c r="AY197" s="246" t="s">
        <v>133</v>
      </c>
    </row>
    <row r="198" spans="1:51" s="14" customFormat="1" ht="12">
      <c r="A198" s="14"/>
      <c r="B198" s="236"/>
      <c r="C198" s="237"/>
      <c r="D198" s="227" t="s">
        <v>143</v>
      </c>
      <c r="E198" s="238" t="s">
        <v>19</v>
      </c>
      <c r="F198" s="239" t="s">
        <v>90</v>
      </c>
      <c r="G198" s="237"/>
      <c r="H198" s="240">
        <v>5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143</v>
      </c>
      <c r="AU198" s="246" t="s">
        <v>81</v>
      </c>
      <c r="AV198" s="14" t="s">
        <v>81</v>
      </c>
      <c r="AW198" s="14" t="s">
        <v>33</v>
      </c>
      <c r="AX198" s="14" t="s">
        <v>72</v>
      </c>
      <c r="AY198" s="246" t="s">
        <v>133</v>
      </c>
    </row>
    <row r="199" spans="1:51" s="15" customFormat="1" ht="12">
      <c r="A199" s="15"/>
      <c r="B199" s="247"/>
      <c r="C199" s="248"/>
      <c r="D199" s="227" t="s">
        <v>143</v>
      </c>
      <c r="E199" s="249" t="s">
        <v>19</v>
      </c>
      <c r="F199" s="250" t="s">
        <v>168</v>
      </c>
      <c r="G199" s="248"/>
      <c r="H199" s="251">
        <v>9.304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7" t="s">
        <v>143</v>
      </c>
      <c r="AU199" s="257" t="s">
        <v>81</v>
      </c>
      <c r="AV199" s="15" t="s">
        <v>87</v>
      </c>
      <c r="AW199" s="15" t="s">
        <v>33</v>
      </c>
      <c r="AX199" s="15" t="s">
        <v>77</v>
      </c>
      <c r="AY199" s="257" t="s">
        <v>133</v>
      </c>
    </row>
    <row r="200" spans="1:65" s="2" customFormat="1" ht="24.15" customHeight="1">
      <c r="A200" s="41"/>
      <c r="B200" s="42"/>
      <c r="C200" s="207" t="s">
        <v>371</v>
      </c>
      <c r="D200" s="207" t="s">
        <v>135</v>
      </c>
      <c r="E200" s="208" t="s">
        <v>584</v>
      </c>
      <c r="F200" s="209" t="s">
        <v>585</v>
      </c>
      <c r="G200" s="210" t="s">
        <v>138</v>
      </c>
      <c r="H200" s="211">
        <v>9.304</v>
      </c>
      <c r="I200" s="212"/>
      <c r="J200" s="213">
        <f>ROUND(I200*H200,2)</f>
        <v>0</v>
      </c>
      <c r="K200" s="209" t="s">
        <v>139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0.00026</v>
      </c>
      <c r="R200" s="216">
        <f>Q200*H200</f>
        <v>0.00241904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239</v>
      </c>
      <c r="AT200" s="218" t="s">
        <v>135</v>
      </c>
      <c r="AU200" s="218" t="s">
        <v>81</v>
      </c>
      <c r="AY200" s="20" t="s">
        <v>133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77</v>
      </c>
      <c r="BK200" s="219">
        <f>ROUND(I200*H200,2)</f>
        <v>0</v>
      </c>
      <c r="BL200" s="20" t="s">
        <v>239</v>
      </c>
      <c r="BM200" s="218" t="s">
        <v>973</v>
      </c>
    </row>
    <row r="201" spans="1:47" s="2" customFormat="1" ht="12">
      <c r="A201" s="41"/>
      <c r="B201" s="42"/>
      <c r="C201" s="43"/>
      <c r="D201" s="220" t="s">
        <v>141</v>
      </c>
      <c r="E201" s="43"/>
      <c r="F201" s="221" t="s">
        <v>587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141</v>
      </c>
      <c r="AU201" s="20" t="s">
        <v>81</v>
      </c>
    </row>
    <row r="202" spans="1:63" s="12" customFormat="1" ht="25.9" customHeight="1">
      <c r="A202" s="12"/>
      <c r="B202" s="191"/>
      <c r="C202" s="192"/>
      <c r="D202" s="193" t="s">
        <v>71</v>
      </c>
      <c r="E202" s="194" t="s">
        <v>588</v>
      </c>
      <c r="F202" s="194" t="s">
        <v>589</v>
      </c>
      <c r="G202" s="192"/>
      <c r="H202" s="192"/>
      <c r="I202" s="195"/>
      <c r="J202" s="196">
        <f>BK202</f>
        <v>0</v>
      </c>
      <c r="K202" s="192"/>
      <c r="L202" s="197"/>
      <c r="M202" s="198"/>
      <c r="N202" s="199"/>
      <c r="O202" s="199"/>
      <c r="P202" s="200">
        <f>P203</f>
        <v>0</v>
      </c>
      <c r="Q202" s="199"/>
      <c r="R202" s="200">
        <f>R203</f>
        <v>0</v>
      </c>
      <c r="S202" s="199"/>
      <c r="T202" s="201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2" t="s">
        <v>90</v>
      </c>
      <c r="AT202" s="203" t="s">
        <v>71</v>
      </c>
      <c r="AU202" s="203" t="s">
        <v>72</v>
      </c>
      <c r="AY202" s="202" t="s">
        <v>133</v>
      </c>
      <c r="BK202" s="204">
        <f>BK203</f>
        <v>0</v>
      </c>
    </row>
    <row r="203" spans="1:65" s="2" customFormat="1" ht="16.5" customHeight="1">
      <c r="A203" s="41"/>
      <c r="B203" s="42"/>
      <c r="C203" s="207" t="s">
        <v>376</v>
      </c>
      <c r="D203" s="207" t="s">
        <v>135</v>
      </c>
      <c r="E203" s="208" t="s">
        <v>591</v>
      </c>
      <c r="F203" s="209" t="s">
        <v>589</v>
      </c>
      <c r="G203" s="210" t="s">
        <v>392</v>
      </c>
      <c r="H203" s="268"/>
      <c r="I203" s="212"/>
      <c r="J203" s="213">
        <f>ROUND(I203*H203,2)</f>
        <v>0</v>
      </c>
      <c r="K203" s="209" t="s">
        <v>19</v>
      </c>
      <c r="L203" s="47"/>
      <c r="M203" s="280" t="s">
        <v>19</v>
      </c>
      <c r="N203" s="281" t="s">
        <v>43</v>
      </c>
      <c r="O203" s="282"/>
      <c r="P203" s="283">
        <f>O203*H203</f>
        <v>0</v>
      </c>
      <c r="Q203" s="283">
        <v>0</v>
      </c>
      <c r="R203" s="283">
        <f>Q203*H203</f>
        <v>0</v>
      </c>
      <c r="S203" s="283">
        <v>0</v>
      </c>
      <c r="T203" s="28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87</v>
      </c>
      <c r="AT203" s="218" t="s">
        <v>135</v>
      </c>
      <c r="AU203" s="218" t="s">
        <v>77</v>
      </c>
      <c r="AY203" s="20" t="s">
        <v>133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77</v>
      </c>
      <c r="BK203" s="219">
        <f>ROUND(I203*H203,2)</f>
        <v>0</v>
      </c>
      <c r="BL203" s="20" t="s">
        <v>87</v>
      </c>
      <c r="BM203" s="218" t="s">
        <v>974</v>
      </c>
    </row>
    <row r="204" spans="1:31" s="2" customFormat="1" ht="6.95" customHeight="1">
      <c r="A204" s="41"/>
      <c r="B204" s="62"/>
      <c r="C204" s="63"/>
      <c r="D204" s="63"/>
      <c r="E204" s="63"/>
      <c r="F204" s="63"/>
      <c r="G204" s="63"/>
      <c r="H204" s="63"/>
      <c r="I204" s="63"/>
      <c r="J204" s="63"/>
      <c r="K204" s="63"/>
      <c r="L204" s="47"/>
      <c r="M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</row>
  </sheetData>
  <sheetProtection password="80EB" sheet="1" objects="1" scenarios="1" formatColumns="0" formatRows="0" autoFilter="0"/>
  <autoFilter ref="C91:K203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4_01/342272235"/>
    <hyperlink ref="F101" r:id="rId2" display="https://podminky.urs.cz/item/CS_URS_2024_01/317142432"/>
    <hyperlink ref="F103" r:id="rId3" display="https://podminky.urs.cz/item/CS_URS_2024_01/342291112"/>
    <hyperlink ref="F106" r:id="rId4" display="https://podminky.urs.cz/item/CS_URS_2024_01/342291121"/>
    <hyperlink ref="F110" r:id="rId5" display="https://podminky.urs.cz/item/CS_URS_2024_01/619991001"/>
    <hyperlink ref="F112" r:id="rId6" display="https://podminky.urs.cz/item/CS_URS_2024_01/612131101"/>
    <hyperlink ref="F117" r:id="rId7" display="https://podminky.urs.cz/item/CS_URS_2024_01/612321191"/>
    <hyperlink ref="F119" r:id="rId8" display="https://podminky.urs.cz/item/CS_URS_2024_01/612321121"/>
    <hyperlink ref="F123" r:id="rId9" display="https://podminky.urs.cz/item/CS_URS_2024_01/612131121"/>
    <hyperlink ref="F128" r:id="rId10" display="https://podminky.urs.cz/item/CS_URS_2024_01/612311131"/>
    <hyperlink ref="F130" r:id="rId11" display="https://podminky.urs.cz/item/CS_URS_2024_01/642942111"/>
    <hyperlink ref="F134" r:id="rId12" display="https://podminky.urs.cz/item/CS_URS_2024_01/965081212"/>
    <hyperlink ref="F137" r:id="rId13" display="https://podminky.urs.cz/item/CS_URS_2024_01/978059511"/>
    <hyperlink ref="F142" r:id="rId14" display="https://podminky.urs.cz/item/CS_URS_2024_01/949101111"/>
    <hyperlink ref="F144" r:id="rId15" display="https://podminky.urs.cz/item/CS_URS_2024_01/952901111"/>
    <hyperlink ref="F147" r:id="rId16" display="https://podminky.urs.cz/item/CS_URS_2024_01/997002611"/>
    <hyperlink ref="F149" r:id="rId17" display="https://podminky.urs.cz/item/CS_URS_2024_01/997013211"/>
    <hyperlink ref="F151" r:id="rId18" display="https://podminky.urs.cz/item/CS_URS_2024_01/997013501"/>
    <hyperlink ref="F153" r:id="rId19" display="https://podminky.urs.cz/item/CS_URS_2024_01/997013509"/>
    <hyperlink ref="F156" r:id="rId20" display="https://podminky.urs.cz/item/CS_URS_2024_01/997013631"/>
    <hyperlink ref="F159" r:id="rId21" display="https://podminky.urs.cz/item/CS_URS_2024_01/998018001"/>
    <hyperlink ref="F163" r:id="rId22" display="https://podminky.urs.cz/item/CS_URS_2024_01/766660001"/>
    <hyperlink ref="F166" r:id="rId23" display="https://podminky.urs.cz/item/CS_URS_2024_01/766660729"/>
    <hyperlink ref="F169" r:id="rId24" display="https://podminky.urs.cz/item/CS_URS_2024_01/998766311"/>
    <hyperlink ref="F173" r:id="rId25" display="https://podminky.urs.cz/item/CS_URS_2024_01/998771311"/>
    <hyperlink ref="F176" r:id="rId26" display="https://podminky.urs.cz/item/CS_URS_2024_01/781121011"/>
    <hyperlink ref="F179" r:id="rId27" display="https://podminky.urs.cz/item/CS_URS_2024_01/781472221"/>
    <hyperlink ref="F183" r:id="rId28" display="https://podminky.urs.cz/item/CS_URS_2024_01/781495115"/>
    <hyperlink ref="F186" r:id="rId29" display="https://podminky.urs.cz/item/CS_URS_2024_01/998781311"/>
    <hyperlink ref="F189" r:id="rId30" display="https://podminky.urs.cz/item/CS_URS_2024_01/783315101"/>
    <hyperlink ref="F192" r:id="rId31" display="https://podminky.urs.cz/item/CS_URS_2024_01/783317101"/>
    <hyperlink ref="F195" r:id="rId32" display="https://podminky.urs.cz/item/CS_URS_2024_01/784181121"/>
    <hyperlink ref="F201" r:id="rId33" display="https://podminky.urs.cz/item/CS_URS_2024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7" customFormat="1" ht="45" customHeight="1">
      <c r="B3" s="289"/>
      <c r="C3" s="290" t="s">
        <v>975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976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977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978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979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980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981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982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983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984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985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79</v>
      </c>
      <c r="F18" s="296" t="s">
        <v>986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987</v>
      </c>
      <c r="F19" s="296" t="s">
        <v>988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989</v>
      </c>
      <c r="F20" s="296" t="s">
        <v>990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991</v>
      </c>
      <c r="F21" s="296" t="s">
        <v>992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993</v>
      </c>
      <c r="F22" s="296" t="s">
        <v>994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995</v>
      </c>
      <c r="F23" s="296" t="s">
        <v>996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997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998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999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1000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1001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1002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1003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1004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1005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119</v>
      </c>
      <c r="F36" s="296"/>
      <c r="G36" s="296" t="s">
        <v>1006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1007</v>
      </c>
      <c r="F37" s="296"/>
      <c r="G37" s="296" t="s">
        <v>1008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53</v>
      </c>
      <c r="F38" s="296"/>
      <c r="G38" s="296" t="s">
        <v>1009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54</v>
      </c>
      <c r="F39" s="296"/>
      <c r="G39" s="296" t="s">
        <v>1010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120</v>
      </c>
      <c r="F40" s="296"/>
      <c r="G40" s="296" t="s">
        <v>1011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121</v>
      </c>
      <c r="F41" s="296"/>
      <c r="G41" s="296" t="s">
        <v>1012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1013</v>
      </c>
      <c r="F42" s="296"/>
      <c r="G42" s="296" t="s">
        <v>1014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1015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1016</v>
      </c>
      <c r="F44" s="296"/>
      <c r="G44" s="296" t="s">
        <v>1017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123</v>
      </c>
      <c r="F45" s="296"/>
      <c r="G45" s="296" t="s">
        <v>1018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1019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1020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1021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1022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1023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1024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1025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1026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1027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1028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1029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1030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1031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1032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1033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1034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1035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1036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1037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1038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1039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1040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1041</v>
      </c>
      <c r="D76" s="314"/>
      <c r="E76" s="314"/>
      <c r="F76" s="314" t="s">
        <v>1042</v>
      </c>
      <c r="G76" s="315"/>
      <c r="H76" s="314" t="s">
        <v>54</v>
      </c>
      <c r="I76" s="314" t="s">
        <v>57</v>
      </c>
      <c r="J76" s="314" t="s">
        <v>1043</v>
      </c>
      <c r="K76" s="313"/>
    </row>
    <row r="77" spans="2:11" s="1" customFormat="1" ht="17.25" customHeight="1">
      <c r="B77" s="311"/>
      <c r="C77" s="316" t="s">
        <v>1044</v>
      </c>
      <c r="D77" s="316"/>
      <c r="E77" s="316"/>
      <c r="F77" s="317" t="s">
        <v>1045</v>
      </c>
      <c r="G77" s="318"/>
      <c r="H77" s="316"/>
      <c r="I77" s="316"/>
      <c r="J77" s="316" t="s">
        <v>1046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53</v>
      </c>
      <c r="D79" s="321"/>
      <c r="E79" s="321"/>
      <c r="F79" s="322" t="s">
        <v>1047</v>
      </c>
      <c r="G79" s="323"/>
      <c r="H79" s="299" t="s">
        <v>1048</v>
      </c>
      <c r="I79" s="299" t="s">
        <v>1049</v>
      </c>
      <c r="J79" s="299">
        <v>20</v>
      </c>
      <c r="K79" s="313"/>
    </row>
    <row r="80" spans="2:11" s="1" customFormat="1" ht="15" customHeight="1">
      <c r="B80" s="311"/>
      <c r="C80" s="299" t="s">
        <v>1050</v>
      </c>
      <c r="D80" s="299"/>
      <c r="E80" s="299"/>
      <c r="F80" s="322" t="s">
        <v>1047</v>
      </c>
      <c r="G80" s="323"/>
      <c r="H80" s="299" t="s">
        <v>1051</v>
      </c>
      <c r="I80" s="299" t="s">
        <v>1049</v>
      </c>
      <c r="J80" s="299">
        <v>120</v>
      </c>
      <c r="K80" s="313"/>
    </row>
    <row r="81" spans="2:11" s="1" customFormat="1" ht="15" customHeight="1">
      <c r="B81" s="324"/>
      <c r="C81" s="299" t="s">
        <v>1052</v>
      </c>
      <c r="D81" s="299"/>
      <c r="E81" s="299"/>
      <c r="F81" s="322" t="s">
        <v>1053</v>
      </c>
      <c r="G81" s="323"/>
      <c r="H81" s="299" t="s">
        <v>1054</v>
      </c>
      <c r="I81" s="299" t="s">
        <v>1049</v>
      </c>
      <c r="J81" s="299">
        <v>50</v>
      </c>
      <c r="K81" s="313"/>
    </row>
    <row r="82" spans="2:11" s="1" customFormat="1" ht="15" customHeight="1">
      <c r="B82" s="324"/>
      <c r="C82" s="299" t="s">
        <v>1055</v>
      </c>
      <c r="D82" s="299"/>
      <c r="E82" s="299"/>
      <c r="F82" s="322" t="s">
        <v>1047</v>
      </c>
      <c r="G82" s="323"/>
      <c r="H82" s="299" t="s">
        <v>1056</v>
      </c>
      <c r="I82" s="299" t="s">
        <v>1057</v>
      </c>
      <c r="J82" s="299"/>
      <c r="K82" s="313"/>
    </row>
    <row r="83" spans="2:11" s="1" customFormat="1" ht="15" customHeight="1">
      <c r="B83" s="324"/>
      <c r="C83" s="325" t="s">
        <v>1058</v>
      </c>
      <c r="D83" s="325"/>
      <c r="E83" s="325"/>
      <c r="F83" s="326" t="s">
        <v>1053</v>
      </c>
      <c r="G83" s="325"/>
      <c r="H83" s="325" t="s">
        <v>1059</v>
      </c>
      <c r="I83" s="325" t="s">
        <v>1049</v>
      </c>
      <c r="J83" s="325">
        <v>15</v>
      </c>
      <c r="K83" s="313"/>
    </row>
    <row r="84" spans="2:11" s="1" customFormat="1" ht="15" customHeight="1">
      <c r="B84" s="324"/>
      <c r="C84" s="325" t="s">
        <v>1060</v>
      </c>
      <c r="D84" s="325"/>
      <c r="E84" s="325"/>
      <c r="F84" s="326" t="s">
        <v>1053</v>
      </c>
      <c r="G84" s="325"/>
      <c r="H84" s="325" t="s">
        <v>1061</v>
      </c>
      <c r="I84" s="325" t="s">
        <v>1049</v>
      </c>
      <c r="J84" s="325">
        <v>15</v>
      </c>
      <c r="K84" s="313"/>
    </row>
    <row r="85" spans="2:11" s="1" customFormat="1" ht="15" customHeight="1">
      <c r="B85" s="324"/>
      <c r="C85" s="325" t="s">
        <v>1062</v>
      </c>
      <c r="D85" s="325"/>
      <c r="E85" s="325"/>
      <c r="F85" s="326" t="s">
        <v>1053</v>
      </c>
      <c r="G85" s="325"/>
      <c r="H85" s="325" t="s">
        <v>1063</v>
      </c>
      <c r="I85" s="325" t="s">
        <v>1049</v>
      </c>
      <c r="J85" s="325">
        <v>20</v>
      </c>
      <c r="K85" s="313"/>
    </row>
    <row r="86" spans="2:11" s="1" customFormat="1" ht="15" customHeight="1">
      <c r="B86" s="324"/>
      <c r="C86" s="325" t="s">
        <v>1064</v>
      </c>
      <c r="D86" s="325"/>
      <c r="E86" s="325"/>
      <c r="F86" s="326" t="s">
        <v>1053</v>
      </c>
      <c r="G86" s="325"/>
      <c r="H86" s="325" t="s">
        <v>1065</v>
      </c>
      <c r="I86" s="325" t="s">
        <v>1049</v>
      </c>
      <c r="J86" s="325">
        <v>20</v>
      </c>
      <c r="K86" s="313"/>
    </row>
    <row r="87" spans="2:11" s="1" customFormat="1" ht="15" customHeight="1">
      <c r="B87" s="324"/>
      <c r="C87" s="299" t="s">
        <v>1066</v>
      </c>
      <c r="D87" s="299"/>
      <c r="E87" s="299"/>
      <c r="F87" s="322" t="s">
        <v>1053</v>
      </c>
      <c r="G87" s="323"/>
      <c r="H87" s="299" t="s">
        <v>1067</v>
      </c>
      <c r="I87" s="299" t="s">
        <v>1049</v>
      </c>
      <c r="J87" s="299">
        <v>50</v>
      </c>
      <c r="K87" s="313"/>
    </row>
    <row r="88" spans="2:11" s="1" customFormat="1" ht="15" customHeight="1">
      <c r="B88" s="324"/>
      <c r="C88" s="299" t="s">
        <v>1068</v>
      </c>
      <c r="D88" s="299"/>
      <c r="E88" s="299"/>
      <c r="F88" s="322" t="s">
        <v>1053</v>
      </c>
      <c r="G88" s="323"/>
      <c r="H88" s="299" t="s">
        <v>1069</v>
      </c>
      <c r="I88" s="299" t="s">
        <v>1049</v>
      </c>
      <c r="J88" s="299">
        <v>20</v>
      </c>
      <c r="K88" s="313"/>
    </row>
    <row r="89" spans="2:11" s="1" customFormat="1" ht="15" customHeight="1">
      <c r="B89" s="324"/>
      <c r="C89" s="299" t="s">
        <v>1070</v>
      </c>
      <c r="D89" s="299"/>
      <c r="E89" s="299"/>
      <c r="F89" s="322" t="s">
        <v>1053</v>
      </c>
      <c r="G89" s="323"/>
      <c r="H89" s="299" t="s">
        <v>1071</v>
      </c>
      <c r="I89" s="299" t="s">
        <v>1049</v>
      </c>
      <c r="J89" s="299">
        <v>20</v>
      </c>
      <c r="K89" s="313"/>
    </row>
    <row r="90" spans="2:11" s="1" customFormat="1" ht="15" customHeight="1">
      <c r="B90" s="324"/>
      <c r="C90" s="299" t="s">
        <v>1072</v>
      </c>
      <c r="D90" s="299"/>
      <c r="E90" s="299"/>
      <c r="F90" s="322" t="s">
        <v>1053</v>
      </c>
      <c r="G90" s="323"/>
      <c r="H90" s="299" t="s">
        <v>1073</v>
      </c>
      <c r="I90" s="299" t="s">
        <v>1049</v>
      </c>
      <c r="J90" s="299">
        <v>50</v>
      </c>
      <c r="K90" s="313"/>
    </row>
    <row r="91" spans="2:11" s="1" customFormat="1" ht="15" customHeight="1">
      <c r="B91" s="324"/>
      <c r="C91" s="299" t="s">
        <v>1074</v>
      </c>
      <c r="D91" s="299"/>
      <c r="E91" s="299"/>
      <c r="F91" s="322" t="s">
        <v>1053</v>
      </c>
      <c r="G91" s="323"/>
      <c r="H91" s="299" t="s">
        <v>1074</v>
      </c>
      <c r="I91" s="299" t="s">
        <v>1049</v>
      </c>
      <c r="J91" s="299">
        <v>50</v>
      </c>
      <c r="K91" s="313"/>
    </row>
    <row r="92" spans="2:11" s="1" customFormat="1" ht="15" customHeight="1">
      <c r="B92" s="324"/>
      <c r="C92" s="299" t="s">
        <v>1075</v>
      </c>
      <c r="D92" s="299"/>
      <c r="E92" s="299"/>
      <c r="F92" s="322" t="s">
        <v>1053</v>
      </c>
      <c r="G92" s="323"/>
      <c r="H92" s="299" t="s">
        <v>1076</v>
      </c>
      <c r="I92" s="299" t="s">
        <v>1049</v>
      </c>
      <c r="J92" s="299">
        <v>255</v>
      </c>
      <c r="K92" s="313"/>
    </row>
    <row r="93" spans="2:11" s="1" customFormat="1" ht="15" customHeight="1">
      <c r="B93" s="324"/>
      <c r="C93" s="299" t="s">
        <v>1077</v>
      </c>
      <c r="D93" s="299"/>
      <c r="E93" s="299"/>
      <c r="F93" s="322" t="s">
        <v>1047</v>
      </c>
      <c r="G93" s="323"/>
      <c r="H93" s="299" t="s">
        <v>1078</v>
      </c>
      <c r="I93" s="299" t="s">
        <v>1079</v>
      </c>
      <c r="J93" s="299"/>
      <c r="K93" s="313"/>
    </row>
    <row r="94" spans="2:11" s="1" customFormat="1" ht="15" customHeight="1">
      <c r="B94" s="324"/>
      <c r="C94" s="299" t="s">
        <v>1080</v>
      </c>
      <c r="D94" s="299"/>
      <c r="E94" s="299"/>
      <c r="F94" s="322" t="s">
        <v>1047</v>
      </c>
      <c r="G94" s="323"/>
      <c r="H94" s="299" t="s">
        <v>1081</v>
      </c>
      <c r="I94" s="299" t="s">
        <v>1082</v>
      </c>
      <c r="J94" s="299"/>
      <c r="K94" s="313"/>
    </row>
    <row r="95" spans="2:11" s="1" customFormat="1" ht="15" customHeight="1">
      <c r="B95" s="324"/>
      <c r="C95" s="299" t="s">
        <v>1083</v>
      </c>
      <c r="D95" s="299"/>
      <c r="E95" s="299"/>
      <c r="F95" s="322" t="s">
        <v>1047</v>
      </c>
      <c r="G95" s="323"/>
      <c r="H95" s="299" t="s">
        <v>1083</v>
      </c>
      <c r="I95" s="299" t="s">
        <v>1082</v>
      </c>
      <c r="J95" s="299"/>
      <c r="K95" s="313"/>
    </row>
    <row r="96" spans="2:11" s="1" customFormat="1" ht="15" customHeight="1">
      <c r="B96" s="324"/>
      <c r="C96" s="299" t="s">
        <v>38</v>
      </c>
      <c r="D96" s="299"/>
      <c r="E96" s="299"/>
      <c r="F96" s="322" t="s">
        <v>1047</v>
      </c>
      <c r="G96" s="323"/>
      <c r="H96" s="299" t="s">
        <v>1084</v>
      </c>
      <c r="I96" s="299" t="s">
        <v>1082</v>
      </c>
      <c r="J96" s="299"/>
      <c r="K96" s="313"/>
    </row>
    <row r="97" spans="2:11" s="1" customFormat="1" ht="15" customHeight="1">
      <c r="B97" s="324"/>
      <c r="C97" s="299" t="s">
        <v>48</v>
      </c>
      <c r="D97" s="299"/>
      <c r="E97" s="299"/>
      <c r="F97" s="322" t="s">
        <v>1047</v>
      </c>
      <c r="G97" s="323"/>
      <c r="H97" s="299" t="s">
        <v>1085</v>
      </c>
      <c r="I97" s="299" t="s">
        <v>1082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1086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1041</v>
      </c>
      <c r="D103" s="314"/>
      <c r="E103" s="314"/>
      <c r="F103" s="314" t="s">
        <v>1042</v>
      </c>
      <c r="G103" s="315"/>
      <c r="H103" s="314" t="s">
        <v>54</v>
      </c>
      <c r="I103" s="314" t="s">
        <v>57</v>
      </c>
      <c r="J103" s="314" t="s">
        <v>1043</v>
      </c>
      <c r="K103" s="313"/>
    </row>
    <row r="104" spans="2:11" s="1" customFormat="1" ht="17.25" customHeight="1">
      <c r="B104" s="311"/>
      <c r="C104" s="316" t="s">
        <v>1044</v>
      </c>
      <c r="D104" s="316"/>
      <c r="E104" s="316"/>
      <c r="F104" s="317" t="s">
        <v>1045</v>
      </c>
      <c r="G104" s="318"/>
      <c r="H104" s="316"/>
      <c r="I104" s="316"/>
      <c r="J104" s="316" t="s">
        <v>1046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53</v>
      </c>
      <c r="D106" s="321"/>
      <c r="E106" s="321"/>
      <c r="F106" s="322" t="s">
        <v>1047</v>
      </c>
      <c r="G106" s="299"/>
      <c r="H106" s="299" t="s">
        <v>1087</v>
      </c>
      <c r="I106" s="299" t="s">
        <v>1049</v>
      </c>
      <c r="J106" s="299">
        <v>20</v>
      </c>
      <c r="K106" s="313"/>
    </row>
    <row r="107" spans="2:11" s="1" customFormat="1" ht="15" customHeight="1">
      <c r="B107" s="311"/>
      <c r="C107" s="299" t="s">
        <v>1050</v>
      </c>
      <c r="D107" s="299"/>
      <c r="E107" s="299"/>
      <c r="F107" s="322" t="s">
        <v>1047</v>
      </c>
      <c r="G107" s="299"/>
      <c r="H107" s="299" t="s">
        <v>1087</v>
      </c>
      <c r="I107" s="299" t="s">
        <v>1049</v>
      </c>
      <c r="J107" s="299">
        <v>120</v>
      </c>
      <c r="K107" s="313"/>
    </row>
    <row r="108" spans="2:11" s="1" customFormat="1" ht="15" customHeight="1">
      <c r="B108" s="324"/>
      <c r="C108" s="299" t="s">
        <v>1052</v>
      </c>
      <c r="D108" s="299"/>
      <c r="E108" s="299"/>
      <c r="F108" s="322" t="s">
        <v>1053</v>
      </c>
      <c r="G108" s="299"/>
      <c r="H108" s="299" t="s">
        <v>1087</v>
      </c>
      <c r="I108" s="299" t="s">
        <v>1049</v>
      </c>
      <c r="J108" s="299">
        <v>50</v>
      </c>
      <c r="K108" s="313"/>
    </row>
    <row r="109" spans="2:11" s="1" customFormat="1" ht="15" customHeight="1">
      <c r="B109" s="324"/>
      <c r="C109" s="299" t="s">
        <v>1055</v>
      </c>
      <c r="D109" s="299"/>
      <c r="E109" s="299"/>
      <c r="F109" s="322" t="s">
        <v>1047</v>
      </c>
      <c r="G109" s="299"/>
      <c r="H109" s="299" t="s">
        <v>1087</v>
      </c>
      <c r="I109" s="299" t="s">
        <v>1057</v>
      </c>
      <c r="J109" s="299"/>
      <c r="K109" s="313"/>
    </row>
    <row r="110" spans="2:11" s="1" customFormat="1" ht="15" customHeight="1">
      <c r="B110" s="324"/>
      <c r="C110" s="299" t="s">
        <v>1066</v>
      </c>
      <c r="D110" s="299"/>
      <c r="E110" s="299"/>
      <c r="F110" s="322" t="s">
        <v>1053</v>
      </c>
      <c r="G110" s="299"/>
      <c r="H110" s="299" t="s">
        <v>1087</v>
      </c>
      <c r="I110" s="299" t="s">
        <v>1049</v>
      </c>
      <c r="J110" s="299">
        <v>50</v>
      </c>
      <c r="K110" s="313"/>
    </row>
    <row r="111" spans="2:11" s="1" customFormat="1" ht="15" customHeight="1">
      <c r="B111" s="324"/>
      <c r="C111" s="299" t="s">
        <v>1074</v>
      </c>
      <c r="D111" s="299"/>
      <c r="E111" s="299"/>
      <c r="F111" s="322" t="s">
        <v>1053</v>
      </c>
      <c r="G111" s="299"/>
      <c r="H111" s="299" t="s">
        <v>1087</v>
      </c>
      <c r="I111" s="299" t="s">
        <v>1049</v>
      </c>
      <c r="J111" s="299">
        <v>50</v>
      </c>
      <c r="K111" s="313"/>
    </row>
    <row r="112" spans="2:11" s="1" customFormat="1" ht="15" customHeight="1">
      <c r="B112" s="324"/>
      <c r="C112" s="299" t="s">
        <v>1072</v>
      </c>
      <c r="D112" s="299"/>
      <c r="E112" s="299"/>
      <c r="F112" s="322" t="s">
        <v>1053</v>
      </c>
      <c r="G112" s="299"/>
      <c r="H112" s="299" t="s">
        <v>1087</v>
      </c>
      <c r="I112" s="299" t="s">
        <v>1049</v>
      </c>
      <c r="J112" s="299">
        <v>50</v>
      </c>
      <c r="K112" s="313"/>
    </row>
    <row r="113" spans="2:11" s="1" customFormat="1" ht="15" customHeight="1">
      <c r="B113" s="324"/>
      <c r="C113" s="299" t="s">
        <v>53</v>
      </c>
      <c r="D113" s="299"/>
      <c r="E113" s="299"/>
      <c r="F113" s="322" t="s">
        <v>1047</v>
      </c>
      <c r="G113" s="299"/>
      <c r="H113" s="299" t="s">
        <v>1088</v>
      </c>
      <c r="I113" s="299" t="s">
        <v>1049</v>
      </c>
      <c r="J113" s="299">
        <v>20</v>
      </c>
      <c r="K113" s="313"/>
    </row>
    <row r="114" spans="2:11" s="1" customFormat="1" ht="15" customHeight="1">
      <c r="B114" s="324"/>
      <c r="C114" s="299" t="s">
        <v>1089</v>
      </c>
      <c r="D114" s="299"/>
      <c r="E114" s="299"/>
      <c r="F114" s="322" t="s">
        <v>1047</v>
      </c>
      <c r="G114" s="299"/>
      <c r="H114" s="299" t="s">
        <v>1090</v>
      </c>
      <c r="I114" s="299" t="s">
        <v>1049</v>
      </c>
      <c r="J114" s="299">
        <v>120</v>
      </c>
      <c r="K114" s="313"/>
    </row>
    <row r="115" spans="2:11" s="1" customFormat="1" ht="15" customHeight="1">
      <c r="B115" s="324"/>
      <c r="C115" s="299" t="s">
        <v>38</v>
      </c>
      <c r="D115" s="299"/>
      <c r="E115" s="299"/>
      <c r="F115" s="322" t="s">
        <v>1047</v>
      </c>
      <c r="G115" s="299"/>
      <c r="H115" s="299" t="s">
        <v>1091</v>
      </c>
      <c r="I115" s="299" t="s">
        <v>1082</v>
      </c>
      <c r="J115" s="299"/>
      <c r="K115" s="313"/>
    </row>
    <row r="116" spans="2:11" s="1" customFormat="1" ht="15" customHeight="1">
      <c r="B116" s="324"/>
      <c r="C116" s="299" t="s">
        <v>48</v>
      </c>
      <c r="D116" s="299"/>
      <c r="E116" s="299"/>
      <c r="F116" s="322" t="s">
        <v>1047</v>
      </c>
      <c r="G116" s="299"/>
      <c r="H116" s="299" t="s">
        <v>1092</v>
      </c>
      <c r="I116" s="299" t="s">
        <v>1082</v>
      </c>
      <c r="J116" s="299"/>
      <c r="K116" s="313"/>
    </row>
    <row r="117" spans="2:11" s="1" customFormat="1" ht="15" customHeight="1">
      <c r="B117" s="324"/>
      <c r="C117" s="299" t="s">
        <v>57</v>
      </c>
      <c r="D117" s="299"/>
      <c r="E117" s="299"/>
      <c r="F117" s="322" t="s">
        <v>1047</v>
      </c>
      <c r="G117" s="299"/>
      <c r="H117" s="299" t="s">
        <v>1093</v>
      </c>
      <c r="I117" s="299" t="s">
        <v>1094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1095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1041</v>
      </c>
      <c r="D123" s="314"/>
      <c r="E123" s="314"/>
      <c r="F123" s="314" t="s">
        <v>1042</v>
      </c>
      <c r="G123" s="315"/>
      <c r="H123" s="314" t="s">
        <v>54</v>
      </c>
      <c r="I123" s="314" t="s">
        <v>57</v>
      </c>
      <c r="J123" s="314" t="s">
        <v>1043</v>
      </c>
      <c r="K123" s="343"/>
    </row>
    <row r="124" spans="2:11" s="1" customFormat="1" ht="17.25" customHeight="1">
      <c r="B124" s="342"/>
      <c r="C124" s="316" t="s">
        <v>1044</v>
      </c>
      <c r="D124" s="316"/>
      <c r="E124" s="316"/>
      <c r="F124" s="317" t="s">
        <v>1045</v>
      </c>
      <c r="G124" s="318"/>
      <c r="H124" s="316"/>
      <c r="I124" s="316"/>
      <c r="J124" s="316" t="s">
        <v>1046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1050</v>
      </c>
      <c r="D126" s="321"/>
      <c r="E126" s="321"/>
      <c r="F126" s="322" t="s">
        <v>1047</v>
      </c>
      <c r="G126" s="299"/>
      <c r="H126" s="299" t="s">
        <v>1087</v>
      </c>
      <c r="I126" s="299" t="s">
        <v>1049</v>
      </c>
      <c r="J126" s="299">
        <v>120</v>
      </c>
      <c r="K126" s="347"/>
    </row>
    <row r="127" spans="2:11" s="1" customFormat="1" ht="15" customHeight="1">
      <c r="B127" s="344"/>
      <c r="C127" s="299" t="s">
        <v>1096</v>
      </c>
      <c r="D127" s="299"/>
      <c r="E127" s="299"/>
      <c r="F127" s="322" t="s">
        <v>1047</v>
      </c>
      <c r="G127" s="299"/>
      <c r="H127" s="299" t="s">
        <v>1097</v>
      </c>
      <c r="I127" s="299" t="s">
        <v>1049</v>
      </c>
      <c r="J127" s="299" t="s">
        <v>1098</v>
      </c>
      <c r="K127" s="347"/>
    </row>
    <row r="128" spans="2:11" s="1" customFormat="1" ht="15" customHeight="1">
      <c r="B128" s="344"/>
      <c r="C128" s="299" t="s">
        <v>995</v>
      </c>
      <c r="D128" s="299"/>
      <c r="E128" s="299"/>
      <c r="F128" s="322" t="s">
        <v>1047</v>
      </c>
      <c r="G128" s="299"/>
      <c r="H128" s="299" t="s">
        <v>1099</v>
      </c>
      <c r="I128" s="299" t="s">
        <v>1049</v>
      </c>
      <c r="J128" s="299" t="s">
        <v>1098</v>
      </c>
      <c r="K128" s="347"/>
    </row>
    <row r="129" spans="2:11" s="1" customFormat="1" ht="15" customHeight="1">
      <c r="B129" s="344"/>
      <c r="C129" s="299" t="s">
        <v>1058</v>
      </c>
      <c r="D129" s="299"/>
      <c r="E129" s="299"/>
      <c r="F129" s="322" t="s">
        <v>1053</v>
      </c>
      <c r="G129" s="299"/>
      <c r="H129" s="299" t="s">
        <v>1059</v>
      </c>
      <c r="I129" s="299" t="s">
        <v>1049</v>
      </c>
      <c r="J129" s="299">
        <v>15</v>
      </c>
      <c r="K129" s="347"/>
    </row>
    <row r="130" spans="2:11" s="1" customFormat="1" ht="15" customHeight="1">
      <c r="B130" s="344"/>
      <c r="C130" s="325" t="s">
        <v>1060</v>
      </c>
      <c r="D130" s="325"/>
      <c r="E130" s="325"/>
      <c r="F130" s="326" t="s">
        <v>1053</v>
      </c>
      <c r="G130" s="325"/>
      <c r="H130" s="325" t="s">
        <v>1061</v>
      </c>
      <c r="I130" s="325" t="s">
        <v>1049</v>
      </c>
      <c r="J130" s="325">
        <v>15</v>
      </c>
      <c r="K130" s="347"/>
    </row>
    <row r="131" spans="2:11" s="1" customFormat="1" ht="15" customHeight="1">
      <c r="B131" s="344"/>
      <c r="C131" s="325" t="s">
        <v>1062</v>
      </c>
      <c r="D131" s="325"/>
      <c r="E131" s="325"/>
      <c r="F131" s="326" t="s">
        <v>1053</v>
      </c>
      <c r="G131" s="325"/>
      <c r="H131" s="325" t="s">
        <v>1063</v>
      </c>
      <c r="I131" s="325" t="s">
        <v>1049</v>
      </c>
      <c r="J131" s="325">
        <v>20</v>
      </c>
      <c r="K131" s="347"/>
    </row>
    <row r="132" spans="2:11" s="1" customFormat="1" ht="15" customHeight="1">
      <c r="B132" s="344"/>
      <c r="C132" s="325" t="s">
        <v>1064</v>
      </c>
      <c r="D132" s="325"/>
      <c r="E132" s="325"/>
      <c r="F132" s="326" t="s">
        <v>1053</v>
      </c>
      <c r="G132" s="325"/>
      <c r="H132" s="325" t="s">
        <v>1065</v>
      </c>
      <c r="I132" s="325" t="s">
        <v>1049</v>
      </c>
      <c r="J132" s="325">
        <v>20</v>
      </c>
      <c r="K132" s="347"/>
    </row>
    <row r="133" spans="2:11" s="1" customFormat="1" ht="15" customHeight="1">
      <c r="B133" s="344"/>
      <c r="C133" s="299" t="s">
        <v>1052</v>
      </c>
      <c r="D133" s="299"/>
      <c r="E133" s="299"/>
      <c r="F133" s="322" t="s">
        <v>1053</v>
      </c>
      <c r="G133" s="299"/>
      <c r="H133" s="299" t="s">
        <v>1087</v>
      </c>
      <c r="I133" s="299" t="s">
        <v>1049</v>
      </c>
      <c r="J133" s="299">
        <v>50</v>
      </c>
      <c r="K133" s="347"/>
    </row>
    <row r="134" spans="2:11" s="1" customFormat="1" ht="15" customHeight="1">
      <c r="B134" s="344"/>
      <c r="C134" s="299" t="s">
        <v>1066</v>
      </c>
      <c r="D134" s="299"/>
      <c r="E134" s="299"/>
      <c r="F134" s="322" t="s">
        <v>1053</v>
      </c>
      <c r="G134" s="299"/>
      <c r="H134" s="299" t="s">
        <v>1087</v>
      </c>
      <c r="I134" s="299" t="s">
        <v>1049</v>
      </c>
      <c r="J134" s="299">
        <v>50</v>
      </c>
      <c r="K134" s="347"/>
    </row>
    <row r="135" spans="2:11" s="1" customFormat="1" ht="15" customHeight="1">
      <c r="B135" s="344"/>
      <c r="C135" s="299" t="s">
        <v>1072</v>
      </c>
      <c r="D135" s="299"/>
      <c r="E135" s="299"/>
      <c r="F135" s="322" t="s">
        <v>1053</v>
      </c>
      <c r="G135" s="299"/>
      <c r="H135" s="299" t="s">
        <v>1087</v>
      </c>
      <c r="I135" s="299" t="s">
        <v>1049</v>
      </c>
      <c r="J135" s="299">
        <v>50</v>
      </c>
      <c r="K135" s="347"/>
    </row>
    <row r="136" spans="2:11" s="1" customFormat="1" ht="15" customHeight="1">
      <c r="B136" s="344"/>
      <c r="C136" s="299" t="s">
        <v>1074</v>
      </c>
      <c r="D136" s="299"/>
      <c r="E136" s="299"/>
      <c r="F136" s="322" t="s">
        <v>1053</v>
      </c>
      <c r="G136" s="299"/>
      <c r="H136" s="299" t="s">
        <v>1087</v>
      </c>
      <c r="I136" s="299" t="s">
        <v>1049</v>
      </c>
      <c r="J136" s="299">
        <v>50</v>
      </c>
      <c r="K136" s="347"/>
    </row>
    <row r="137" spans="2:11" s="1" customFormat="1" ht="15" customHeight="1">
      <c r="B137" s="344"/>
      <c r="C137" s="299" t="s">
        <v>1075</v>
      </c>
      <c r="D137" s="299"/>
      <c r="E137" s="299"/>
      <c r="F137" s="322" t="s">
        <v>1053</v>
      </c>
      <c r="G137" s="299"/>
      <c r="H137" s="299" t="s">
        <v>1100</v>
      </c>
      <c r="I137" s="299" t="s">
        <v>1049</v>
      </c>
      <c r="J137" s="299">
        <v>255</v>
      </c>
      <c r="K137" s="347"/>
    </row>
    <row r="138" spans="2:11" s="1" customFormat="1" ht="15" customHeight="1">
      <c r="B138" s="344"/>
      <c r="C138" s="299" t="s">
        <v>1077</v>
      </c>
      <c r="D138" s="299"/>
      <c r="E138" s="299"/>
      <c r="F138" s="322" t="s">
        <v>1047</v>
      </c>
      <c r="G138" s="299"/>
      <c r="H138" s="299" t="s">
        <v>1101</v>
      </c>
      <c r="I138" s="299" t="s">
        <v>1079</v>
      </c>
      <c r="J138" s="299"/>
      <c r="K138" s="347"/>
    </row>
    <row r="139" spans="2:11" s="1" customFormat="1" ht="15" customHeight="1">
      <c r="B139" s="344"/>
      <c r="C139" s="299" t="s">
        <v>1080</v>
      </c>
      <c r="D139" s="299"/>
      <c r="E139" s="299"/>
      <c r="F139" s="322" t="s">
        <v>1047</v>
      </c>
      <c r="G139" s="299"/>
      <c r="H139" s="299" t="s">
        <v>1102</v>
      </c>
      <c r="I139" s="299" t="s">
        <v>1082</v>
      </c>
      <c r="J139" s="299"/>
      <c r="K139" s="347"/>
    </row>
    <row r="140" spans="2:11" s="1" customFormat="1" ht="15" customHeight="1">
      <c r="B140" s="344"/>
      <c r="C140" s="299" t="s">
        <v>1083</v>
      </c>
      <c r="D140" s="299"/>
      <c r="E140" s="299"/>
      <c r="F140" s="322" t="s">
        <v>1047</v>
      </c>
      <c r="G140" s="299"/>
      <c r="H140" s="299" t="s">
        <v>1083</v>
      </c>
      <c r="I140" s="299" t="s">
        <v>1082</v>
      </c>
      <c r="J140" s="299"/>
      <c r="K140" s="347"/>
    </row>
    <row r="141" spans="2:11" s="1" customFormat="1" ht="15" customHeight="1">
      <c r="B141" s="344"/>
      <c r="C141" s="299" t="s">
        <v>38</v>
      </c>
      <c r="D141" s="299"/>
      <c r="E141" s="299"/>
      <c r="F141" s="322" t="s">
        <v>1047</v>
      </c>
      <c r="G141" s="299"/>
      <c r="H141" s="299" t="s">
        <v>1103</v>
      </c>
      <c r="I141" s="299" t="s">
        <v>1082</v>
      </c>
      <c r="J141" s="299"/>
      <c r="K141" s="347"/>
    </row>
    <row r="142" spans="2:11" s="1" customFormat="1" ht="15" customHeight="1">
      <c r="B142" s="344"/>
      <c r="C142" s="299" t="s">
        <v>1104</v>
      </c>
      <c r="D142" s="299"/>
      <c r="E142" s="299"/>
      <c r="F142" s="322" t="s">
        <v>1047</v>
      </c>
      <c r="G142" s="299"/>
      <c r="H142" s="299" t="s">
        <v>1105</v>
      </c>
      <c r="I142" s="299" t="s">
        <v>1082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1106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1041</v>
      </c>
      <c r="D148" s="314"/>
      <c r="E148" s="314"/>
      <c r="F148" s="314" t="s">
        <v>1042</v>
      </c>
      <c r="G148" s="315"/>
      <c r="H148" s="314" t="s">
        <v>54</v>
      </c>
      <c r="I148" s="314" t="s">
        <v>57</v>
      </c>
      <c r="J148" s="314" t="s">
        <v>1043</v>
      </c>
      <c r="K148" s="313"/>
    </row>
    <row r="149" spans="2:11" s="1" customFormat="1" ht="17.25" customHeight="1">
      <c r="B149" s="311"/>
      <c r="C149" s="316" t="s">
        <v>1044</v>
      </c>
      <c r="D149" s="316"/>
      <c r="E149" s="316"/>
      <c r="F149" s="317" t="s">
        <v>1045</v>
      </c>
      <c r="G149" s="318"/>
      <c r="H149" s="316"/>
      <c r="I149" s="316"/>
      <c r="J149" s="316" t="s">
        <v>1046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1050</v>
      </c>
      <c r="D151" s="299"/>
      <c r="E151" s="299"/>
      <c r="F151" s="352" t="s">
        <v>1047</v>
      </c>
      <c r="G151" s="299"/>
      <c r="H151" s="351" t="s">
        <v>1087</v>
      </c>
      <c r="I151" s="351" t="s">
        <v>1049</v>
      </c>
      <c r="J151" s="351">
        <v>120</v>
      </c>
      <c r="K151" s="347"/>
    </row>
    <row r="152" spans="2:11" s="1" customFormat="1" ht="15" customHeight="1">
      <c r="B152" s="324"/>
      <c r="C152" s="351" t="s">
        <v>1096</v>
      </c>
      <c r="D152" s="299"/>
      <c r="E152" s="299"/>
      <c r="F152" s="352" t="s">
        <v>1047</v>
      </c>
      <c r="G152" s="299"/>
      <c r="H152" s="351" t="s">
        <v>1107</v>
      </c>
      <c r="I152" s="351" t="s">
        <v>1049</v>
      </c>
      <c r="J152" s="351" t="s">
        <v>1098</v>
      </c>
      <c r="K152" s="347"/>
    </row>
    <row r="153" spans="2:11" s="1" customFormat="1" ht="15" customHeight="1">
      <c r="B153" s="324"/>
      <c r="C153" s="351" t="s">
        <v>995</v>
      </c>
      <c r="D153" s="299"/>
      <c r="E153" s="299"/>
      <c r="F153" s="352" t="s">
        <v>1047</v>
      </c>
      <c r="G153" s="299"/>
      <c r="H153" s="351" t="s">
        <v>1108</v>
      </c>
      <c r="I153" s="351" t="s">
        <v>1049</v>
      </c>
      <c r="J153" s="351" t="s">
        <v>1098</v>
      </c>
      <c r="K153" s="347"/>
    </row>
    <row r="154" spans="2:11" s="1" customFormat="1" ht="15" customHeight="1">
      <c r="B154" s="324"/>
      <c r="C154" s="351" t="s">
        <v>1052</v>
      </c>
      <c r="D154" s="299"/>
      <c r="E154" s="299"/>
      <c r="F154" s="352" t="s">
        <v>1053</v>
      </c>
      <c r="G154" s="299"/>
      <c r="H154" s="351" t="s">
        <v>1087</v>
      </c>
      <c r="I154" s="351" t="s">
        <v>1049</v>
      </c>
      <c r="J154" s="351">
        <v>50</v>
      </c>
      <c r="K154" s="347"/>
    </row>
    <row r="155" spans="2:11" s="1" customFormat="1" ht="15" customHeight="1">
      <c r="B155" s="324"/>
      <c r="C155" s="351" t="s">
        <v>1055</v>
      </c>
      <c r="D155" s="299"/>
      <c r="E155" s="299"/>
      <c r="F155" s="352" t="s">
        <v>1047</v>
      </c>
      <c r="G155" s="299"/>
      <c r="H155" s="351" t="s">
        <v>1087</v>
      </c>
      <c r="I155" s="351" t="s">
        <v>1057</v>
      </c>
      <c r="J155" s="351"/>
      <c r="K155" s="347"/>
    </row>
    <row r="156" spans="2:11" s="1" customFormat="1" ht="15" customHeight="1">
      <c r="B156" s="324"/>
      <c r="C156" s="351" t="s">
        <v>1066</v>
      </c>
      <c r="D156" s="299"/>
      <c r="E156" s="299"/>
      <c r="F156" s="352" t="s">
        <v>1053</v>
      </c>
      <c r="G156" s="299"/>
      <c r="H156" s="351" t="s">
        <v>1087</v>
      </c>
      <c r="I156" s="351" t="s">
        <v>1049</v>
      </c>
      <c r="J156" s="351">
        <v>50</v>
      </c>
      <c r="K156" s="347"/>
    </row>
    <row r="157" spans="2:11" s="1" customFormat="1" ht="15" customHeight="1">
      <c r="B157" s="324"/>
      <c r="C157" s="351" t="s">
        <v>1074</v>
      </c>
      <c r="D157" s="299"/>
      <c r="E157" s="299"/>
      <c r="F157" s="352" t="s">
        <v>1053</v>
      </c>
      <c r="G157" s="299"/>
      <c r="H157" s="351" t="s">
        <v>1087</v>
      </c>
      <c r="I157" s="351" t="s">
        <v>1049</v>
      </c>
      <c r="J157" s="351">
        <v>50</v>
      </c>
      <c r="K157" s="347"/>
    </row>
    <row r="158" spans="2:11" s="1" customFormat="1" ht="15" customHeight="1">
      <c r="B158" s="324"/>
      <c r="C158" s="351" t="s">
        <v>1072</v>
      </c>
      <c r="D158" s="299"/>
      <c r="E158" s="299"/>
      <c r="F158" s="352" t="s">
        <v>1053</v>
      </c>
      <c r="G158" s="299"/>
      <c r="H158" s="351" t="s">
        <v>1087</v>
      </c>
      <c r="I158" s="351" t="s">
        <v>1049</v>
      </c>
      <c r="J158" s="351">
        <v>50</v>
      </c>
      <c r="K158" s="347"/>
    </row>
    <row r="159" spans="2:11" s="1" customFormat="1" ht="15" customHeight="1">
      <c r="B159" s="324"/>
      <c r="C159" s="351" t="s">
        <v>97</v>
      </c>
      <c r="D159" s="299"/>
      <c r="E159" s="299"/>
      <c r="F159" s="352" t="s">
        <v>1047</v>
      </c>
      <c r="G159" s="299"/>
      <c r="H159" s="351" t="s">
        <v>1109</v>
      </c>
      <c r="I159" s="351" t="s">
        <v>1049</v>
      </c>
      <c r="J159" s="351" t="s">
        <v>1110</v>
      </c>
      <c r="K159" s="347"/>
    </row>
    <row r="160" spans="2:11" s="1" customFormat="1" ht="15" customHeight="1">
      <c r="B160" s="324"/>
      <c r="C160" s="351" t="s">
        <v>1111</v>
      </c>
      <c r="D160" s="299"/>
      <c r="E160" s="299"/>
      <c r="F160" s="352" t="s">
        <v>1047</v>
      </c>
      <c r="G160" s="299"/>
      <c r="H160" s="351" t="s">
        <v>1112</v>
      </c>
      <c r="I160" s="351" t="s">
        <v>1082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1113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1041</v>
      </c>
      <c r="D166" s="314"/>
      <c r="E166" s="314"/>
      <c r="F166" s="314" t="s">
        <v>1042</v>
      </c>
      <c r="G166" s="356"/>
      <c r="H166" s="357" t="s">
        <v>54</v>
      </c>
      <c r="I166" s="357" t="s">
        <v>57</v>
      </c>
      <c r="J166" s="314" t="s">
        <v>1043</v>
      </c>
      <c r="K166" s="291"/>
    </row>
    <row r="167" spans="2:11" s="1" customFormat="1" ht="17.25" customHeight="1">
      <c r="B167" s="292"/>
      <c r="C167" s="316" t="s">
        <v>1044</v>
      </c>
      <c r="D167" s="316"/>
      <c r="E167" s="316"/>
      <c r="F167" s="317" t="s">
        <v>1045</v>
      </c>
      <c r="G167" s="358"/>
      <c r="H167" s="359"/>
      <c r="I167" s="359"/>
      <c r="J167" s="316" t="s">
        <v>1046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1050</v>
      </c>
      <c r="D169" s="299"/>
      <c r="E169" s="299"/>
      <c r="F169" s="322" t="s">
        <v>1047</v>
      </c>
      <c r="G169" s="299"/>
      <c r="H169" s="299" t="s">
        <v>1087</v>
      </c>
      <c r="I169" s="299" t="s">
        <v>1049</v>
      </c>
      <c r="J169" s="299">
        <v>120</v>
      </c>
      <c r="K169" s="347"/>
    </row>
    <row r="170" spans="2:11" s="1" customFormat="1" ht="15" customHeight="1">
      <c r="B170" s="324"/>
      <c r="C170" s="299" t="s">
        <v>1096</v>
      </c>
      <c r="D170" s="299"/>
      <c r="E170" s="299"/>
      <c r="F170" s="322" t="s">
        <v>1047</v>
      </c>
      <c r="G170" s="299"/>
      <c r="H170" s="299" t="s">
        <v>1097</v>
      </c>
      <c r="I170" s="299" t="s">
        <v>1049</v>
      </c>
      <c r="J170" s="299" t="s">
        <v>1098</v>
      </c>
      <c r="K170" s="347"/>
    </row>
    <row r="171" spans="2:11" s="1" customFormat="1" ht="15" customHeight="1">
      <c r="B171" s="324"/>
      <c r="C171" s="299" t="s">
        <v>995</v>
      </c>
      <c r="D171" s="299"/>
      <c r="E171" s="299"/>
      <c r="F171" s="322" t="s">
        <v>1047</v>
      </c>
      <c r="G171" s="299"/>
      <c r="H171" s="299" t="s">
        <v>1114</v>
      </c>
      <c r="I171" s="299" t="s">
        <v>1049</v>
      </c>
      <c r="J171" s="299" t="s">
        <v>1098</v>
      </c>
      <c r="K171" s="347"/>
    </row>
    <row r="172" spans="2:11" s="1" customFormat="1" ht="15" customHeight="1">
      <c r="B172" s="324"/>
      <c r="C172" s="299" t="s">
        <v>1052</v>
      </c>
      <c r="D172" s="299"/>
      <c r="E172" s="299"/>
      <c r="F172" s="322" t="s">
        <v>1053</v>
      </c>
      <c r="G172" s="299"/>
      <c r="H172" s="299" t="s">
        <v>1114</v>
      </c>
      <c r="I172" s="299" t="s">
        <v>1049</v>
      </c>
      <c r="J172" s="299">
        <v>50</v>
      </c>
      <c r="K172" s="347"/>
    </row>
    <row r="173" spans="2:11" s="1" customFormat="1" ht="15" customHeight="1">
      <c r="B173" s="324"/>
      <c r="C173" s="299" t="s">
        <v>1055</v>
      </c>
      <c r="D173" s="299"/>
      <c r="E173" s="299"/>
      <c r="F173" s="322" t="s">
        <v>1047</v>
      </c>
      <c r="G173" s="299"/>
      <c r="H173" s="299" t="s">
        <v>1114</v>
      </c>
      <c r="I173" s="299" t="s">
        <v>1057</v>
      </c>
      <c r="J173" s="299"/>
      <c r="K173" s="347"/>
    </row>
    <row r="174" spans="2:11" s="1" customFormat="1" ht="15" customHeight="1">
      <c r="B174" s="324"/>
      <c r="C174" s="299" t="s">
        <v>1066</v>
      </c>
      <c r="D174" s="299"/>
      <c r="E174" s="299"/>
      <c r="F174" s="322" t="s">
        <v>1053</v>
      </c>
      <c r="G174" s="299"/>
      <c r="H174" s="299" t="s">
        <v>1114</v>
      </c>
      <c r="I174" s="299" t="s">
        <v>1049</v>
      </c>
      <c r="J174" s="299">
        <v>50</v>
      </c>
      <c r="K174" s="347"/>
    </row>
    <row r="175" spans="2:11" s="1" customFormat="1" ht="15" customHeight="1">
      <c r="B175" s="324"/>
      <c r="C175" s="299" t="s">
        <v>1074</v>
      </c>
      <c r="D175" s="299"/>
      <c r="E175" s="299"/>
      <c r="F175" s="322" t="s">
        <v>1053</v>
      </c>
      <c r="G175" s="299"/>
      <c r="H175" s="299" t="s">
        <v>1114</v>
      </c>
      <c r="I175" s="299" t="s">
        <v>1049</v>
      </c>
      <c r="J175" s="299">
        <v>50</v>
      </c>
      <c r="K175" s="347"/>
    </row>
    <row r="176" spans="2:11" s="1" customFormat="1" ht="15" customHeight="1">
      <c r="B176" s="324"/>
      <c r="C176" s="299" t="s">
        <v>1072</v>
      </c>
      <c r="D176" s="299"/>
      <c r="E176" s="299"/>
      <c r="F176" s="322" t="s">
        <v>1053</v>
      </c>
      <c r="G176" s="299"/>
      <c r="H176" s="299" t="s">
        <v>1114</v>
      </c>
      <c r="I176" s="299" t="s">
        <v>1049</v>
      </c>
      <c r="J176" s="299">
        <v>50</v>
      </c>
      <c r="K176" s="347"/>
    </row>
    <row r="177" spans="2:11" s="1" customFormat="1" ht="15" customHeight="1">
      <c r="B177" s="324"/>
      <c r="C177" s="299" t="s">
        <v>119</v>
      </c>
      <c r="D177" s="299"/>
      <c r="E177" s="299"/>
      <c r="F177" s="322" t="s">
        <v>1047</v>
      </c>
      <c r="G177" s="299"/>
      <c r="H177" s="299" t="s">
        <v>1115</v>
      </c>
      <c r="I177" s="299" t="s">
        <v>1116</v>
      </c>
      <c r="J177" s="299"/>
      <c r="K177" s="347"/>
    </row>
    <row r="178" spans="2:11" s="1" customFormat="1" ht="15" customHeight="1">
      <c r="B178" s="324"/>
      <c r="C178" s="299" t="s">
        <v>57</v>
      </c>
      <c r="D178" s="299"/>
      <c r="E178" s="299"/>
      <c r="F178" s="322" t="s">
        <v>1047</v>
      </c>
      <c r="G178" s="299"/>
      <c r="H178" s="299" t="s">
        <v>1117</v>
      </c>
      <c r="I178" s="299" t="s">
        <v>1118</v>
      </c>
      <c r="J178" s="299">
        <v>1</v>
      </c>
      <c r="K178" s="347"/>
    </row>
    <row r="179" spans="2:11" s="1" customFormat="1" ht="15" customHeight="1">
      <c r="B179" s="324"/>
      <c r="C179" s="299" t="s">
        <v>53</v>
      </c>
      <c r="D179" s="299"/>
      <c r="E179" s="299"/>
      <c r="F179" s="322" t="s">
        <v>1047</v>
      </c>
      <c r="G179" s="299"/>
      <c r="H179" s="299" t="s">
        <v>1119</v>
      </c>
      <c r="I179" s="299" t="s">
        <v>1049</v>
      </c>
      <c r="J179" s="299">
        <v>20</v>
      </c>
      <c r="K179" s="347"/>
    </row>
    <row r="180" spans="2:11" s="1" customFormat="1" ht="15" customHeight="1">
      <c r="B180" s="324"/>
      <c r="C180" s="299" t="s">
        <v>54</v>
      </c>
      <c r="D180" s="299"/>
      <c r="E180" s="299"/>
      <c r="F180" s="322" t="s">
        <v>1047</v>
      </c>
      <c r="G180" s="299"/>
      <c r="H180" s="299" t="s">
        <v>1120</v>
      </c>
      <c r="I180" s="299" t="s">
        <v>1049</v>
      </c>
      <c r="J180" s="299">
        <v>255</v>
      </c>
      <c r="K180" s="347"/>
    </row>
    <row r="181" spans="2:11" s="1" customFormat="1" ht="15" customHeight="1">
      <c r="B181" s="324"/>
      <c r="C181" s="299" t="s">
        <v>120</v>
      </c>
      <c r="D181" s="299"/>
      <c r="E181" s="299"/>
      <c r="F181" s="322" t="s">
        <v>1047</v>
      </c>
      <c r="G181" s="299"/>
      <c r="H181" s="299" t="s">
        <v>1011</v>
      </c>
      <c r="I181" s="299" t="s">
        <v>1049</v>
      </c>
      <c r="J181" s="299">
        <v>10</v>
      </c>
      <c r="K181" s="347"/>
    </row>
    <row r="182" spans="2:11" s="1" customFormat="1" ht="15" customHeight="1">
      <c r="B182" s="324"/>
      <c r="C182" s="299" t="s">
        <v>121</v>
      </c>
      <c r="D182" s="299"/>
      <c r="E182" s="299"/>
      <c r="F182" s="322" t="s">
        <v>1047</v>
      </c>
      <c r="G182" s="299"/>
      <c r="H182" s="299" t="s">
        <v>1121</v>
      </c>
      <c r="I182" s="299" t="s">
        <v>1082</v>
      </c>
      <c r="J182" s="299"/>
      <c r="K182" s="347"/>
    </row>
    <row r="183" spans="2:11" s="1" customFormat="1" ht="15" customHeight="1">
      <c r="B183" s="324"/>
      <c r="C183" s="299" t="s">
        <v>1122</v>
      </c>
      <c r="D183" s="299"/>
      <c r="E183" s="299"/>
      <c r="F183" s="322" t="s">
        <v>1047</v>
      </c>
      <c r="G183" s="299"/>
      <c r="H183" s="299" t="s">
        <v>1123</v>
      </c>
      <c r="I183" s="299" t="s">
        <v>1082</v>
      </c>
      <c r="J183" s="299"/>
      <c r="K183" s="347"/>
    </row>
    <row r="184" spans="2:11" s="1" customFormat="1" ht="15" customHeight="1">
      <c r="B184" s="324"/>
      <c r="C184" s="299" t="s">
        <v>1111</v>
      </c>
      <c r="D184" s="299"/>
      <c r="E184" s="299"/>
      <c r="F184" s="322" t="s">
        <v>1047</v>
      </c>
      <c r="G184" s="299"/>
      <c r="H184" s="299" t="s">
        <v>1124</v>
      </c>
      <c r="I184" s="299" t="s">
        <v>1082</v>
      </c>
      <c r="J184" s="299"/>
      <c r="K184" s="347"/>
    </row>
    <row r="185" spans="2:11" s="1" customFormat="1" ht="15" customHeight="1">
      <c r="B185" s="324"/>
      <c r="C185" s="299" t="s">
        <v>123</v>
      </c>
      <c r="D185" s="299"/>
      <c r="E185" s="299"/>
      <c r="F185" s="322" t="s">
        <v>1053</v>
      </c>
      <c r="G185" s="299"/>
      <c r="H185" s="299" t="s">
        <v>1125</v>
      </c>
      <c r="I185" s="299" t="s">
        <v>1049</v>
      </c>
      <c r="J185" s="299">
        <v>50</v>
      </c>
      <c r="K185" s="347"/>
    </row>
    <row r="186" spans="2:11" s="1" customFormat="1" ht="15" customHeight="1">
      <c r="B186" s="324"/>
      <c r="C186" s="299" t="s">
        <v>1126</v>
      </c>
      <c r="D186" s="299"/>
      <c r="E186" s="299"/>
      <c r="F186" s="322" t="s">
        <v>1053</v>
      </c>
      <c r="G186" s="299"/>
      <c r="H186" s="299" t="s">
        <v>1127</v>
      </c>
      <c r="I186" s="299" t="s">
        <v>1128</v>
      </c>
      <c r="J186" s="299"/>
      <c r="K186" s="347"/>
    </row>
    <row r="187" spans="2:11" s="1" customFormat="1" ht="15" customHeight="1">
      <c r="B187" s="324"/>
      <c r="C187" s="299" t="s">
        <v>1129</v>
      </c>
      <c r="D187" s="299"/>
      <c r="E187" s="299"/>
      <c r="F187" s="322" t="s">
        <v>1053</v>
      </c>
      <c r="G187" s="299"/>
      <c r="H187" s="299" t="s">
        <v>1130</v>
      </c>
      <c r="I187" s="299" t="s">
        <v>1128</v>
      </c>
      <c r="J187" s="299"/>
      <c r="K187" s="347"/>
    </row>
    <row r="188" spans="2:11" s="1" customFormat="1" ht="15" customHeight="1">
      <c r="B188" s="324"/>
      <c r="C188" s="299" t="s">
        <v>1131</v>
      </c>
      <c r="D188" s="299"/>
      <c r="E188" s="299"/>
      <c r="F188" s="322" t="s">
        <v>1053</v>
      </c>
      <c r="G188" s="299"/>
      <c r="H188" s="299" t="s">
        <v>1132</v>
      </c>
      <c r="I188" s="299" t="s">
        <v>1128</v>
      </c>
      <c r="J188" s="299"/>
      <c r="K188" s="347"/>
    </row>
    <row r="189" spans="2:11" s="1" customFormat="1" ht="15" customHeight="1">
      <c r="B189" s="324"/>
      <c r="C189" s="360" t="s">
        <v>1133</v>
      </c>
      <c r="D189" s="299"/>
      <c r="E189" s="299"/>
      <c r="F189" s="322" t="s">
        <v>1053</v>
      </c>
      <c r="G189" s="299"/>
      <c r="H189" s="299" t="s">
        <v>1134</v>
      </c>
      <c r="I189" s="299" t="s">
        <v>1135</v>
      </c>
      <c r="J189" s="361" t="s">
        <v>1136</v>
      </c>
      <c r="K189" s="347"/>
    </row>
    <row r="190" spans="2:11" s="18" customFormat="1" ht="15" customHeight="1">
      <c r="B190" s="362"/>
      <c r="C190" s="363" t="s">
        <v>1137</v>
      </c>
      <c r="D190" s="364"/>
      <c r="E190" s="364"/>
      <c r="F190" s="365" t="s">
        <v>1053</v>
      </c>
      <c r="G190" s="364"/>
      <c r="H190" s="364" t="s">
        <v>1138</v>
      </c>
      <c r="I190" s="364" t="s">
        <v>1135</v>
      </c>
      <c r="J190" s="366" t="s">
        <v>1136</v>
      </c>
      <c r="K190" s="367"/>
    </row>
    <row r="191" spans="2:11" s="1" customFormat="1" ht="15" customHeight="1">
      <c r="B191" s="324"/>
      <c r="C191" s="360" t="s">
        <v>42</v>
      </c>
      <c r="D191" s="299"/>
      <c r="E191" s="299"/>
      <c r="F191" s="322" t="s">
        <v>1047</v>
      </c>
      <c r="G191" s="299"/>
      <c r="H191" s="296" t="s">
        <v>1139</v>
      </c>
      <c r="I191" s="299" t="s">
        <v>1140</v>
      </c>
      <c r="J191" s="299"/>
      <c r="K191" s="347"/>
    </row>
    <row r="192" spans="2:11" s="1" customFormat="1" ht="15" customHeight="1">
      <c r="B192" s="324"/>
      <c r="C192" s="360" t="s">
        <v>1141</v>
      </c>
      <c r="D192" s="299"/>
      <c r="E192" s="299"/>
      <c r="F192" s="322" t="s">
        <v>1047</v>
      </c>
      <c r="G192" s="299"/>
      <c r="H192" s="299" t="s">
        <v>1142</v>
      </c>
      <c r="I192" s="299" t="s">
        <v>1082</v>
      </c>
      <c r="J192" s="299"/>
      <c r="K192" s="347"/>
    </row>
    <row r="193" spans="2:11" s="1" customFormat="1" ht="15" customHeight="1">
      <c r="B193" s="324"/>
      <c r="C193" s="360" t="s">
        <v>1143</v>
      </c>
      <c r="D193" s="299"/>
      <c r="E193" s="299"/>
      <c r="F193" s="322" t="s">
        <v>1047</v>
      </c>
      <c r="G193" s="299"/>
      <c r="H193" s="299" t="s">
        <v>1144</v>
      </c>
      <c r="I193" s="299" t="s">
        <v>1082</v>
      </c>
      <c r="J193" s="299"/>
      <c r="K193" s="347"/>
    </row>
    <row r="194" spans="2:11" s="1" customFormat="1" ht="15" customHeight="1">
      <c r="B194" s="324"/>
      <c r="C194" s="360" t="s">
        <v>1145</v>
      </c>
      <c r="D194" s="299"/>
      <c r="E194" s="299"/>
      <c r="F194" s="322" t="s">
        <v>1053</v>
      </c>
      <c r="G194" s="299"/>
      <c r="H194" s="299" t="s">
        <v>1146</v>
      </c>
      <c r="I194" s="299" t="s">
        <v>1082</v>
      </c>
      <c r="J194" s="299"/>
      <c r="K194" s="347"/>
    </row>
    <row r="195" spans="2:11" s="1" customFormat="1" ht="15" customHeight="1">
      <c r="B195" s="353"/>
      <c r="C195" s="368"/>
      <c r="D195" s="333"/>
      <c r="E195" s="333"/>
      <c r="F195" s="333"/>
      <c r="G195" s="333"/>
      <c r="H195" s="333"/>
      <c r="I195" s="333"/>
      <c r="J195" s="333"/>
      <c r="K195" s="354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35"/>
      <c r="C197" s="345"/>
      <c r="D197" s="345"/>
      <c r="E197" s="345"/>
      <c r="F197" s="355"/>
      <c r="G197" s="345"/>
      <c r="H197" s="345"/>
      <c r="I197" s="345"/>
      <c r="J197" s="345"/>
      <c r="K197" s="335"/>
    </row>
    <row r="198" spans="2:11" s="1" customFormat="1" ht="18.75" customHeight="1">
      <c r="B198" s="307"/>
      <c r="C198" s="307"/>
      <c r="D198" s="307"/>
      <c r="E198" s="307"/>
      <c r="F198" s="307"/>
      <c r="G198" s="307"/>
      <c r="H198" s="307"/>
      <c r="I198" s="307"/>
      <c r="J198" s="307"/>
      <c r="K198" s="307"/>
    </row>
    <row r="199" spans="2:11" s="1" customFormat="1" ht="13.5">
      <c r="B199" s="286"/>
      <c r="C199" s="287"/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1">
      <c r="B200" s="289"/>
      <c r="C200" s="290" t="s">
        <v>1147</v>
      </c>
      <c r="D200" s="290"/>
      <c r="E200" s="290"/>
      <c r="F200" s="290"/>
      <c r="G200" s="290"/>
      <c r="H200" s="290"/>
      <c r="I200" s="290"/>
      <c r="J200" s="290"/>
      <c r="K200" s="291"/>
    </row>
    <row r="201" spans="2:11" s="1" customFormat="1" ht="25.5" customHeight="1">
      <c r="B201" s="289"/>
      <c r="C201" s="369" t="s">
        <v>1148</v>
      </c>
      <c r="D201" s="369"/>
      <c r="E201" s="369"/>
      <c r="F201" s="369" t="s">
        <v>1149</v>
      </c>
      <c r="G201" s="370"/>
      <c r="H201" s="369" t="s">
        <v>1150</v>
      </c>
      <c r="I201" s="369"/>
      <c r="J201" s="369"/>
      <c r="K201" s="291"/>
    </row>
    <row r="202" spans="2:11" s="1" customFormat="1" ht="5.25" customHeight="1">
      <c r="B202" s="324"/>
      <c r="C202" s="319"/>
      <c r="D202" s="319"/>
      <c r="E202" s="319"/>
      <c r="F202" s="319"/>
      <c r="G202" s="345"/>
      <c r="H202" s="319"/>
      <c r="I202" s="319"/>
      <c r="J202" s="319"/>
      <c r="K202" s="347"/>
    </row>
    <row r="203" spans="2:11" s="1" customFormat="1" ht="15" customHeight="1">
      <c r="B203" s="324"/>
      <c r="C203" s="299" t="s">
        <v>1140</v>
      </c>
      <c r="D203" s="299"/>
      <c r="E203" s="299"/>
      <c r="F203" s="322" t="s">
        <v>43</v>
      </c>
      <c r="G203" s="299"/>
      <c r="H203" s="299" t="s">
        <v>1151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44</v>
      </c>
      <c r="G204" s="299"/>
      <c r="H204" s="299" t="s">
        <v>1152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47</v>
      </c>
      <c r="G205" s="299"/>
      <c r="H205" s="299" t="s">
        <v>1153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45</v>
      </c>
      <c r="G206" s="299"/>
      <c r="H206" s="299" t="s">
        <v>1154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 t="s">
        <v>46</v>
      </c>
      <c r="G207" s="299"/>
      <c r="H207" s="299" t="s">
        <v>1155</v>
      </c>
      <c r="I207" s="299"/>
      <c r="J207" s="299"/>
      <c r="K207" s="347"/>
    </row>
    <row r="208" spans="2:11" s="1" customFormat="1" ht="15" customHeight="1">
      <c r="B208" s="324"/>
      <c r="C208" s="299"/>
      <c r="D208" s="299"/>
      <c r="E208" s="299"/>
      <c r="F208" s="322"/>
      <c r="G208" s="299"/>
      <c r="H208" s="299"/>
      <c r="I208" s="299"/>
      <c r="J208" s="299"/>
      <c r="K208" s="347"/>
    </row>
    <row r="209" spans="2:11" s="1" customFormat="1" ht="15" customHeight="1">
      <c r="B209" s="324"/>
      <c r="C209" s="299" t="s">
        <v>1094</v>
      </c>
      <c r="D209" s="299"/>
      <c r="E209" s="299"/>
      <c r="F209" s="322" t="s">
        <v>79</v>
      </c>
      <c r="G209" s="299"/>
      <c r="H209" s="299" t="s">
        <v>1156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989</v>
      </c>
      <c r="G210" s="299"/>
      <c r="H210" s="299" t="s">
        <v>990</v>
      </c>
      <c r="I210" s="299"/>
      <c r="J210" s="299"/>
      <c r="K210" s="347"/>
    </row>
    <row r="211" spans="2:11" s="1" customFormat="1" ht="15" customHeight="1">
      <c r="B211" s="324"/>
      <c r="C211" s="299"/>
      <c r="D211" s="299"/>
      <c r="E211" s="299"/>
      <c r="F211" s="322" t="s">
        <v>987</v>
      </c>
      <c r="G211" s="299"/>
      <c r="H211" s="299" t="s">
        <v>1157</v>
      </c>
      <c r="I211" s="299"/>
      <c r="J211" s="299"/>
      <c r="K211" s="347"/>
    </row>
    <row r="212" spans="2:11" s="1" customFormat="1" ht="15" customHeight="1">
      <c r="B212" s="371"/>
      <c r="C212" s="299"/>
      <c r="D212" s="299"/>
      <c r="E212" s="299"/>
      <c r="F212" s="322" t="s">
        <v>991</v>
      </c>
      <c r="G212" s="360"/>
      <c r="H212" s="351" t="s">
        <v>992</v>
      </c>
      <c r="I212" s="351"/>
      <c r="J212" s="351"/>
      <c r="K212" s="372"/>
    </row>
    <row r="213" spans="2:11" s="1" customFormat="1" ht="15" customHeight="1">
      <c r="B213" s="371"/>
      <c r="C213" s="299"/>
      <c r="D213" s="299"/>
      <c r="E213" s="299"/>
      <c r="F213" s="322" t="s">
        <v>993</v>
      </c>
      <c r="G213" s="360"/>
      <c r="H213" s="351" t="s">
        <v>1158</v>
      </c>
      <c r="I213" s="351"/>
      <c r="J213" s="351"/>
      <c r="K213" s="372"/>
    </row>
    <row r="214" spans="2:11" s="1" customFormat="1" ht="15" customHeight="1">
      <c r="B214" s="371"/>
      <c r="C214" s="299"/>
      <c r="D214" s="299"/>
      <c r="E214" s="299"/>
      <c r="F214" s="322"/>
      <c r="G214" s="360"/>
      <c r="H214" s="351"/>
      <c r="I214" s="351"/>
      <c r="J214" s="351"/>
      <c r="K214" s="372"/>
    </row>
    <row r="215" spans="2:11" s="1" customFormat="1" ht="15" customHeight="1">
      <c r="B215" s="371"/>
      <c r="C215" s="299" t="s">
        <v>1118</v>
      </c>
      <c r="D215" s="299"/>
      <c r="E215" s="299"/>
      <c r="F215" s="322">
        <v>1</v>
      </c>
      <c r="G215" s="360"/>
      <c r="H215" s="351" t="s">
        <v>1159</v>
      </c>
      <c r="I215" s="351"/>
      <c r="J215" s="351"/>
      <c r="K215" s="372"/>
    </row>
    <row r="216" spans="2:11" s="1" customFormat="1" ht="15" customHeight="1">
      <c r="B216" s="371"/>
      <c r="C216" s="299"/>
      <c r="D216" s="299"/>
      <c r="E216" s="299"/>
      <c r="F216" s="322">
        <v>2</v>
      </c>
      <c r="G216" s="360"/>
      <c r="H216" s="351" t="s">
        <v>1160</v>
      </c>
      <c r="I216" s="351"/>
      <c r="J216" s="351"/>
      <c r="K216" s="372"/>
    </row>
    <row r="217" spans="2:11" s="1" customFormat="1" ht="15" customHeight="1">
      <c r="B217" s="371"/>
      <c r="C217" s="299"/>
      <c r="D217" s="299"/>
      <c r="E217" s="299"/>
      <c r="F217" s="322">
        <v>3</v>
      </c>
      <c r="G217" s="360"/>
      <c r="H217" s="351" t="s">
        <v>1161</v>
      </c>
      <c r="I217" s="351"/>
      <c r="J217" s="351"/>
      <c r="K217" s="372"/>
    </row>
    <row r="218" spans="2:11" s="1" customFormat="1" ht="15" customHeight="1">
      <c r="B218" s="371"/>
      <c r="C218" s="299"/>
      <c r="D218" s="299"/>
      <c r="E218" s="299"/>
      <c r="F218" s="322">
        <v>4</v>
      </c>
      <c r="G218" s="360"/>
      <c r="H218" s="351" t="s">
        <v>1162</v>
      </c>
      <c r="I218" s="351"/>
      <c r="J218" s="351"/>
      <c r="K218" s="372"/>
    </row>
    <row r="219" spans="2:11" s="1" customFormat="1" ht="12.75" customHeight="1">
      <c r="B219" s="373"/>
      <c r="C219" s="374"/>
      <c r="D219" s="374"/>
      <c r="E219" s="374"/>
      <c r="F219" s="374"/>
      <c r="G219" s="374"/>
      <c r="H219" s="374"/>
      <c r="I219" s="374"/>
      <c r="J219" s="374"/>
      <c r="K219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2024-02-21T20:12:37Z</dcterms:created>
  <dcterms:modified xsi:type="dcterms:W3CDTF">2024-02-21T20:12:45Z</dcterms:modified>
  <cp:category/>
  <cp:version/>
  <cp:contentType/>
  <cp:contentStatus/>
</cp:coreProperties>
</file>