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pojovací chodba mez..." sheetId="2" r:id="rId2"/>
    <sheet name="02 - Chodba před WC dívky" sheetId="3" r:id="rId3"/>
    <sheet name="03 - WC dívky" sheetId="4" r:id="rId4"/>
    <sheet name="04 - WC chlapci" sheetId="5" r:id="rId5"/>
    <sheet name="05 - Chodba před tělocvičnou" sheetId="6" r:id="rId6"/>
    <sheet name="06 - Šatna - dveře č. 1" sheetId="7" r:id="rId7"/>
    <sheet name="07 - Koupelna v šatně - d..." sheetId="8" r:id="rId8"/>
    <sheet name="08 - Šatna - dveře č. 2" sheetId="9" r:id="rId9"/>
    <sheet name="09 - Koupelna v šatně - d..." sheetId="10" r:id="rId10"/>
    <sheet name="10 - Kabinet - dveře č. 8" sheetId="11" r:id="rId11"/>
    <sheet name="11 - Šatna - dveře č. 3" sheetId="12" r:id="rId12"/>
    <sheet name="12 - Koupelna v šatně - d..." sheetId="13" r:id="rId13"/>
    <sheet name="13 - Kabinet - dveře č. 11" sheetId="14" r:id="rId14"/>
    <sheet name="Pokyny pro vyplnění" sheetId="15" r:id="rId15"/>
  </sheets>
  <definedNames>
    <definedName name="_xlnm.Print_Area" localSheetId="0">'Rekapitulace stavby'!$D$4:$AO$36,'Rekapitulace stavby'!$C$42:$AQ$68</definedName>
    <definedName name="_xlnm._FilterDatabase" localSheetId="1" hidden="1">'01 - Spojovací chodba mez...'!$C$90:$K$207</definedName>
    <definedName name="_xlnm.Print_Area" localSheetId="1">'01 - Spojovací chodba mez...'!$C$4:$J$39,'01 - Spojovací chodba mez...'!$C$45:$J$72,'01 - Spojovací chodba mez...'!$C$78:$K$207</definedName>
    <definedName name="_xlnm._FilterDatabase" localSheetId="2" hidden="1">'02 - Chodba před WC dívky'!$C$89:$K$216</definedName>
    <definedName name="_xlnm.Print_Area" localSheetId="2">'02 - Chodba před WC dívky'!$C$4:$J$39,'02 - Chodba před WC dívky'!$C$45:$J$71,'02 - Chodba před WC dívky'!$C$77:$K$216</definedName>
    <definedName name="_xlnm._FilterDatabase" localSheetId="3" hidden="1">'03 - WC dívky'!$C$85:$K$139</definedName>
    <definedName name="_xlnm.Print_Area" localSheetId="3">'03 - WC dívky'!$C$4:$J$39,'03 - WC dívky'!$C$45:$J$67,'03 - WC dívky'!$C$73:$K$139</definedName>
    <definedName name="_xlnm._FilterDatabase" localSheetId="4" hidden="1">'04 - WC chlapci'!$C$85:$K$138</definedName>
    <definedName name="_xlnm.Print_Area" localSheetId="4">'04 - WC chlapci'!$C$4:$J$39,'04 - WC chlapci'!$C$45:$J$67,'04 - WC chlapci'!$C$73:$K$138</definedName>
    <definedName name="_xlnm._FilterDatabase" localSheetId="5" hidden="1">'05 - Chodba před tělocvičnou'!$C$90:$K$196</definedName>
    <definedName name="_xlnm.Print_Area" localSheetId="5">'05 - Chodba před tělocvičnou'!$C$4:$J$39,'05 - Chodba před tělocvičnou'!$C$45:$J$72,'05 - Chodba před tělocvičnou'!$C$78:$K$196</definedName>
    <definedName name="_xlnm._FilterDatabase" localSheetId="6" hidden="1">'06 - Šatna - dveře č. 1'!$C$88:$K$154</definedName>
    <definedName name="_xlnm.Print_Area" localSheetId="6">'06 - Šatna - dveře č. 1'!$C$4:$J$39,'06 - Šatna - dveře č. 1'!$C$45:$J$70,'06 - Šatna - dveře č. 1'!$C$76:$K$154</definedName>
    <definedName name="_xlnm._FilterDatabase" localSheetId="7" hidden="1">'07 - Koupelna v šatně - d...'!$C$88:$K$187</definedName>
    <definedName name="_xlnm.Print_Area" localSheetId="7">'07 - Koupelna v šatně - d...'!$C$4:$J$39,'07 - Koupelna v šatně - d...'!$C$45:$J$70,'07 - Koupelna v šatně - d...'!$C$76:$K$187</definedName>
    <definedName name="_xlnm._FilterDatabase" localSheetId="8" hidden="1">'08 - Šatna - dveře č. 2'!$C$88:$K$154</definedName>
    <definedName name="_xlnm.Print_Area" localSheetId="8">'08 - Šatna - dveře č. 2'!$C$4:$J$39,'08 - Šatna - dveře č. 2'!$C$45:$J$70,'08 - Šatna - dveře č. 2'!$C$76:$K$154</definedName>
    <definedName name="_xlnm._FilterDatabase" localSheetId="9" hidden="1">'09 - Koupelna v šatně - d...'!$C$88:$K$187</definedName>
    <definedName name="_xlnm.Print_Area" localSheetId="9">'09 - Koupelna v šatně - d...'!$C$4:$J$39,'09 - Koupelna v šatně - d...'!$C$45:$J$70,'09 - Koupelna v šatně - d...'!$C$76:$K$187</definedName>
    <definedName name="_xlnm._FilterDatabase" localSheetId="10" hidden="1">'10 - Kabinet - dveře č. 8'!$C$87:$K$157</definedName>
    <definedName name="_xlnm.Print_Area" localSheetId="10">'10 - Kabinet - dveře č. 8'!$C$4:$J$39,'10 - Kabinet - dveře č. 8'!$C$45:$J$69,'10 - Kabinet - dveře č. 8'!$C$75:$K$157</definedName>
    <definedName name="_xlnm._FilterDatabase" localSheetId="11" hidden="1">'11 - Šatna - dveře č. 3'!$C$86:$K$137</definedName>
    <definedName name="_xlnm.Print_Area" localSheetId="11">'11 - Šatna - dveře č. 3'!$C$4:$J$39,'11 - Šatna - dveře č. 3'!$C$45:$J$68,'11 - Šatna - dveře č. 3'!$C$74:$K$137</definedName>
    <definedName name="_xlnm._FilterDatabase" localSheetId="12" hidden="1">'12 - Koupelna v šatně - d...'!$C$88:$K$187</definedName>
    <definedName name="_xlnm.Print_Area" localSheetId="12">'12 - Koupelna v šatně - d...'!$C$4:$J$39,'12 - Koupelna v šatně - d...'!$C$45:$J$70,'12 - Koupelna v šatně - d...'!$C$76:$K$187</definedName>
    <definedName name="_xlnm._FilterDatabase" localSheetId="13" hidden="1">'13 - Kabinet - dveře č. 11'!$C$87:$K$182</definedName>
    <definedName name="_xlnm.Print_Area" localSheetId="13">'13 - Kabinet - dveře č. 11'!$C$4:$J$39,'13 - Kabinet - dveře č. 11'!$C$45:$J$69,'13 - Kabinet - dveře č. 11'!$C$75:$K$182</definedName>
    <definedName name="_xlnm.Print_Area" localSheetId="14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'01 - Spojovací chodba mez...'!$90:$90</definedName>
    <definedName name="_xlnm.Print_Titles" localSheetId="2">'02 - Chodba před WC dívky'!$89:$89</definedName>
    <definedName name="_xlnm.Print_Titles" localSheetId="3">'03 - WC dívky'!$85:$85</definedName>
    <definedName name="_xlnm.Print_Titles" localSheetId="4">'04 - WC chlapci'!$85:$85</definedName>
    <definedName name="_xlnm.Print_Titles" localSheetId="5">'05 - Chodba před tělocvičnou'!$90:$90</definedName>
    <definedName name="_xlnm.Print_Titles" localSheetId="6">'06 - Šatna - dveře č. 1'!$88:$88</definedName>
    <definedName name="_xlnm.Print_Titles" localSheetId="7">'07 - Koupelna v šatně - d...'!$88:$88</definedName>
    <definedName name="_xlnm.Print_Titles" localSheetId="8">'08 - Šatna - dveře č. 2'!$88:$88</definedName>
    <definedName name="_xlnm.Print_Titles" localSheetId="9">'09 - Koupelna v šatně - d...'!$88:$88</definedName>
    <definedName name="_xlnm.Print_Titles" localSheetId="10">'10 - Kabinet - dveře č. 8'!$87:$87</definedName>
    <definedName name="_xlnm.Print_Titles" localSheetId="11">'11 - Šatna - dveře č. 3'!$86:$86</definedName>
    <definedName name="_xlnm.Print_Titles" localSheetId="12">'12 - Koupelna v šatně - d...'!$88:$88</definedName>
    <definedName name="_xlnm.Print_Titles" localSheetId="13">'13 - Kabinet - dveře č. 11'!$87:$87</definedName>
  </definedNames>
  <calcPr fullCalcOnLoad="1"/>
</workbook>
</file>

<file path=xl/sharedStrings.xml><?xml version="1.0" encoding="utf-8"?>
<sst xmlns="http://schemas.openxmlformats.org/spreadsheetml/2006/main" count="12318" uniqueCount="1014">
  <si>
    <t>Export Komplet</t>
  </si>
  <si>
    <t>VZ</t>
  </si>
  <si>
    <t>2.0</t>
  </si>
  <si>
    <t>ZAMOK</t>
  </si>
  <si>
    <t>False</t>
  </si>
  <si>
    <t>{f14e33f5-4cc2-4bee-97d1-313c63040852}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</si>
  <si>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</si>
  <si>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</si>
  <si>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</si>
  <si>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</si>
  <si>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</si>
  <si>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</si>
  <si>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</si>
  <si>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</si>
  <si>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</si>
  <si>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</si>
  <si>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</si>
  <si>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ZŠ Pionýrů, Sokolov - oprava šaten tělocvičny</t>
  </si>
  <si>
    <t>KSO:</t>
  </si>
  <si>
    <t/>
  </si>
  <si>
    <t>CC-CZ:</t>
  </si>
  <si>
    <t>Místo:</t>
  </si>
  <si>
    <t>Sokolov, Pionýrů 1614</t>
  </si>
  <si>
    <t>Datum:</t>
  </si>
  <si>
    <t>8. 2. 2024</t>
  </si>
  <si>
    <t>Zadavatel:</t>
  </si>
  <si>
    <t>IČ:</t>
  </si>
  <si>
    <t>Město Sokolov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</si>
  <si>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</si>
  <si>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</si>
  <si>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</si>
  <si>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</si>
  <si>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</si>
  <si>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</si>
  <si>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</si>
  <si>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Michal Kubelka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</si>
  <si>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</si>
  <si>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</si>
  <si>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</si>
  <si>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</si>
  <si>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</si>
  <si>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</si>
  <si>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</si>
  <si>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</si>
  <si>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</si>
  <si>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</si>
  <si>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</si>
  <si>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</si>
  <si>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</si>
  <si>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</si>
  <si>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</si>
  <si>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</si>
  <si>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</si>
  <si>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</si>
  <si>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</si>
  <si>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</si>
  <si>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</si>
  <si>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</si>
  <si>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</si>
  <si>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</si>
  <si>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</si>
  <si>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</si>
  <si>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</si>
  <si>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</si>
  <si>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</si>
  <si>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</si>
  <si>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</si>
  <si>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</si>
  <si>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</si>
  <si>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</si>
  <si>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</si>
  <si>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</si>
  <si>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</si>
  <si>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</si>
  <si>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</si>
  <si>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</si>
  <si>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</si>
  <si>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</si>
  <si>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Spojovací chodba mezi budovami</t>
  </si>
  <si>
    <t>STA</t>
  </si>
  <si>
    <t>1</t>
  </si>
  <si>
    <t>{4238490b-17e0-40ec-83bc-b556f5e724d8}</t>
  </si>
  <si>
    <t>2</t>
  </si>
  <si>
    <t>02</t>
  </si>
  <si>
    <t>Chodba před WC dívky</t>
  </si>
  <si>
    <t>{3ffdbbb4-dbfc-413d-9202-0dba38c67877}</t>
  </si>
  <si>
    <t>03</t>
  </si>
  <si>
    <t>WC dívky</t>
  </si>
  <si>
    <t>{fc039822-0206-4006-a527-a28b510b570c}</t>
  </si>
  <si>
    <t>04</t>
  </si>
  <si>
    <t>WC chlapci</t>
  </si>
  <si>
    <t>{9ca6ee9a-56cd-4290-b4d5-d80281c893e1}</t>
  </si>
  <si>
    <t>05</t>
  </si>
  <si>
    <t>Chodba před tělocvičnou</t>
  </si>
  <si>
    <t>{0e0a57fc-6289-484f-8a3a-0960b517a3c8}</t>
  </si>
  <si>
    <t>06</t>
  </si>
  <si>
    <t>Šatna - dveře č. 1</t>
  </si>
  <si>
    <t>{9a3d1303-a2a1-4d23-a23e-785723b20919}</t>
  </si>
  <si>
    <t>07</t>
  </si>
  <si>
    <t>Koupelna v šatně - dveře č. 1</t>
  </si>
  <si>
    <t>{d6353fa9-4345-4127-8c9f-2f8525038f81}</t>
  </si>
  <si>
    <t>08</t>
  </si>
  <si>
    <t>Šatna - dveře č. 2</t>
  </si>
  <si>
    <t>{bd983c9b-47ff-4dd4-acfb-40142737e4b8}</t>
  </si>
  <si>
    <t>09</t>
  </si>
  <si>
    <t>Koupelna v šatně - dveře č. 2</t>
  </si>
  <si>
    <t>{715e859d-8688-46f4-90d9-eb167cbc7fa0}</t>
  </si>
  <si>
    <t>10</t>
  </si>
  <si>
    <t>Kabinet - dveře č. 8</t>
  </si>
  <si>
    <t>{44e8cf4c-d03a-45d7-abae-87483f3fb95b}</t>
  </si>
  <si>
    <t>11</t>
  </si>
  <si>
    <t>Šatna - dveře č. 3</t>
  </si>
  <si>
    <t>{b8b843d7-63ea-4479-8665-02eecea7b3d2}</t>
  </si>
  <si>
    <t>Koupelna v šatně - dveře č. 5</t>
  </si>
  <si>
    <t>{7545f7d1-3c40-4201-8614-18e7bc91bf96}</t>
  </si>
  <si>
    <t>13</t>
  </si>
  <si>
    <t>Kabinet - dveře č. 11</t>
  </si>
  <si>
    <t>{b366533c-e9d3-45fb-88eb-c58816302afe}</t>
  </si>
  <si>
    <t>KRYCÍ LIST SOUPISU PRACÍ</t>
  </si>
  <si>
    <t>Objekt:</t>
  </si>
  <si>
    <t>01 - Spojovací chodba mezi budovami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</si>
  <si>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</si>
  <si>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</si>
  <si>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</si>
  <si>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</si>
  <si>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</si>
  <si>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</si>
  <si>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</si>
  <si>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</si>
  <si>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</si>
  <si>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</si>
  <si>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</si>
  <si>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766 - Konstrukce truhlářské</t>
  </si>
  <si>
    <t xml:space="preserve">    771 - Podlahy z dlaždic</t>
  </si>
  <si>
    <t xml:space="preserve">    783 - Dokončovací práce - nátěry</t>
  </si>
  <si>
    <t xml:space="preserve">    784 - Dokončovací práce - malby a tapety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</si>
  <si>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</si>
  <si>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</si>
  <si>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</si>
  <si>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</si>
  <si>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</si>
  <si>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</si>
  <si>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</si>
  <si>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</si>
  <si>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</si>
  <si>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</si>
  <si>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</si>
  <si>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</si>
  <si>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</si>
  <si>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</si>
  <si>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</si>
  <si>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</si>
  <si>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</si>
  <si>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</si>
  <si>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</si>
  <si>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</si>
  <si>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342272225</t>
  </si>
  <si>
    <t>Příčky z pórobetonových tvárnic hladkých na tenké maltové lože objemová hmotnost do 500 kg/m3, tloušťka příčky 100 mm</t>
  </si>
  <si>
    <t>m2</t>
  </si>
  <si>
    <t>CS ÚRS 2024 01</t>
  </si>
  <si>
    <t>4</t>
  </si>
  <si>
    <t>-600246137</t>
  </si>
  <si>
    <t>Online PSC</t>
  </si>
  <si>
    <t>https://podminky.urs.cz/item/CS_URS_2024_01/342272225</t>
  </si>
  <si>
    <t>VV</t>
  </si>
  <si>
    <t>2,38*2,17</t>
  </si>
  <si>
    <t>342291111</t>
  </si>
  <si>
    <t>Ukotvení příček polyuretanovou pěnou, tl. příčky do 100 mm</t>
  </si>
  <si>
    <t>m</t>
  </si>
  <si>
    <t>313121055</t>
  </si>
  <si>
    <t>https://podminky.urs.cz/item/CS_URS_2024_01/342291111</t>
  </si>
  <si>
    <t>2,38+2,17+2,17</t>
  </si>
  <si>
    <t>342291121</t>
  </si>
  <si>
    <t>Ukotvení příček plochými kotvami, do konstrukce cihelné</t>
  </si>
  <si>
    <t>-1785019595</t>
  </si>
  <si>
    <t>https://podminky.urs.cz/item/CS_URS_2024_01/342291121</t>
  </si>
  <si>
    <t>2,17+2,17</t>
  </si>
  <si>
    <t>6</t>
  </si>
  <si>
    <t>Úpravy povrchů, podlahy a osazování výplní</t>
  </si>
  <si>
    <t>619991001</t>
  </si>
  <si>
    <t>Zakrytí vnitřních ploch před znečištěním fólií včetně pozdějšího odkrytí podlah</t>
  </si>
  <si>
    <t>386436189</t>
  </si>
  <si>
    <t>https://podminky.urs.cz/item/CS_URS_2024_01/619991001</t>
  </si>
  <si>
    <t>5</t>
  </si>
  <si>
    <t>612321141</t>
  </si>
  <si>
    <t>Omítka vápenocementová vnitřních ploch nanášená ručně dvouvrstvá, tloušťky jádrové omítky do 10 mm a tloušťky štuku do 3 mm štuková svislých konstrukcí stěn</t>
  </si>
  <si>
    <t>-196357758</t>
  </si>
  <si>
    <t>https://podminky.urs.cz/item/CS_URS_2024_01/612321141</t>
  </si>
  <si>
    <t>Otvor kolem nové příčky</t>
  </si>
  <si>
    <t>(2,38+2,17+2,17)*0,25</t>
  </si>
  <si>
    <t>612142001</t>
  </si>
  <si>
    <t>Pletivo vnitřních ploch v ploše nebo pruzích, na plném podkladu sklovláknité vtlačené do tmelu včetně tmelu stěn</t>
  </si>
  <si>
    <t>1312651310</t>
  </si>
  <si>
    <t>https://podminky.urs.cz/item/CS_URS_2024_01/612142001</t>
  </si>
  <si>
    <t>Nová příčka</t>
  </si>
  <si>
    <t>(2,38*2,17)*2</t>
  </si>
  <si>
    <t>7</t>
  </si>
  <si>
    <t>612131121</t>
  </si>
  <si>
    <t>Podkladní a spojovací vrstva vnitřních omítaných ploch penetrace disperzní nanášená ručně stěn</t>
  </si>
  <si>
    <t>1992411481</t>
  </si>
  <si>
    <t>https://podminky.urs.cz/item/CS_URS_2024_01/612131121</t>
  </si>
  <si>
    <t>8</t>
  </si>
  <si>
    <t>612311131</t>
  </si>
  <si>
    <t>Vápenný štuk vnitřních ploch tloušťky do 3 mm svislých konstrukcí stěn</t>
  </si>
  <si>
    <t>-300511714</t>
  </si>
  <si>
    <t>https://podminky.urs.cz/item/CS_URS_2024_01/612311131</t>
  </si>
  <si>
    <t>9</t>
  </si>
  <si>
    <t>642942221</t>
  </si>
  <si>
    <t>Osazování zárubní nebo rámů kovových dveřních lisovaných nebo z úhelníků bez dveřních křídel na cementovou maltu, plochy otvoru přes 2,5 do 4,5 m2</t>
  </si>
  <si>
    <t>kus</t>
  </si>
  <si>
    <t>-274505827</t>
  </si>
  <si>
    <t>https://podminky.urs.cz/item/CS_URS_2024_01/642942221</t>
  </si>
  <si>
    <t>M</t>
  </si>
  <si>
    <t>55331744/R</t>
  </si>
  <si>
    <t>zárubeň dvoukřídlá ocelová pro zdění tl stěny 75-100mm rozměru 1350/1970, 2100mm</t>
  </si>
  <si>
    <t>1541990310</t>
  </si>
  <si>
    <t>619995001</t>
  </si>
  <si>
    <t>Začištění omítek (s dodáním hmot) kolem oken, dveří, podlah, obkladů apod.</t>
  </si>
  <si>
    <t>2050713756</t>
  </si>
  <si>
    <t>https://podminky.urs.cz/item/CS_URS_2024_01/619995001</t>
  </si>
  <si>
    <t>Kolem zárubně</t>
  </si>
  <si>
    <t>1,35+1,35+2+2</t>
  </si>
  <si>
    <t>Ostatní konstrukce a práce, bourání</t>
  </si>
  <si>
    <t>009-x1</t>
  </si>
  <si>
    <t>Řezání keramické dlažby a soklů</t>
  </si>
  <si>
    <t>1671811286</t>
  </si>
  <si>
    <t>Pro založení příčky</t>
  </si>
  <si>
    <t>2,38+2,38+0,15+0,15+0,15+0,15</t>
  </si>
  <si>
    <t>965081212</t>
  </si>
  <si>
    <t>Bourání podlah z dlaždic bez podkladního lože nebo mazaniny, s jakoukoliv výplní spár keramických nebo xylolitových tl. do 10 mm, plochy do 1 m2</t>
  </si>
  <si>
    <t>1434154351</t>
  </si>
  <si>
    <t>https://podminky.urs.cz/item/CS_URS_2024_01/965081212</t>
  </si>
  <si>
    <t>2,38*0,1</t>
  </si>
  <si>
    <t>14</t>
  </si>
  <si>
    <t>965081611</t>
  </si>
  <si>
    <t>Odsekání soklíků včetně otlučení podkladní omítky až na zdivo rovných</t>
  </si>
  <si>
    <t>-1566218021</t>
  </si>
  <si>
    <t>https://podminky.urs.cz/item/CS_URS_2024_01/965081611</t>
  </si>
  <si>
    <t>V místě nové příčky</t>
  </si>
  <si>
    <t>0,1+0,1</t>
  </si>
  <si>
    <t>15</t>
  </si>
  <si>
    <t>978013191</t>
  </si>
  <si>
    <t>Otlučení vápenných nebo vápenocementových omítek vnitřních ploch stěn s vyškrabáním spar, s očištěním zdiva, v rozsahu přes 50 do 100 %</t>
  </si>
  <si>
    <t>-1107266455</t>
  </si>
  <si>
    <t>https://podminky.urs.cz/item/CS_URS_2024_01/978013191</t>
  </si>
  <si>
    <t>Ostění a nadpraží stávajícího otvoru před vyzdívkou</t>
  </si>
  <si>
    <t>(2,38+2,17+2,17)*0,35</t>
  </si>
  <si>
    <t>16</t>
  </si>
  <si>
    <t>968062456</t>
  </si>
  <si>
    <t>Vybourání dřevěných rámů oken s křídly, dveřních zárubní, vrat, stěn, ostění nebo obkladů dveřních zárubní, plochy přes 2 m2</t>
  </si>
  <si>
    <t>1973037612</t>
  </si>
  <si>
    <t>https://podminky.urs.cz/item/CS_URS_2024_01/968062456</t>
  </si>
  <si>
    <t>1,47*2,14</t>
  </si>
  <si>
    <t>17</t>
  </si>
  <si>
    <t>949101111</t>
  </si>
  <si>
    <t>Lešení pomocné pracovní pro objekty pozemních staveb pro zatížení do 150 kg/m2, o výšce lešeňové podlahy do 1,9 m</t>
  </si>
  <si>
    <t>59015393</t>
  </si>
  <si>
    <t>https://podminky.urs.cz/item/CS_URS_2024_01/949101111</t>
  </si>
  <si>
    <t>2,38+2,38+1,47+1,47</t>
  </si>
  <si>
    <t>18</t>
  </si>
  <si>
    <t>952901111</t>
  </si>
  <si>
    <t>Vyčištění budov nebo objektů před předáním do užívání budov bytové nebo občanské výstavby, světlé výšky podlaží do 4 m</t>
  </si>
  <si>
    <t>-1403259254</t>
  </si>
  <si>
    <t>https://podminky.urs.cz/item/CS_URS_2024_01/952901111</t>
  </si>
  <si>
    <t>997</t>
  </si>
  <si>
    <t>Přesun sutě</t>
  </si>
  <si>
    <t>19</t>
  </si>
  <si>
    <t>997002611</t>
  </si>
  <si>
    <t>Nakládání suti a vybouraných hmot na dopravní prostředek pro vodorovné přemístění</t>
  </si>
  <si>
    <t>t</t>
  </si>
  <si>
    <t>714449065</t>
  </si>
  <si>
    <t>https://podminky.urs.cz/item/CS_URS_2024_01/997002611</t>
  </si>
  <si>
    <t>20</t>
  </si>
  <si>
    <t>997013211</t>
  </si>
  <si>
    <t>Vnitrostaveništní doprava suti a vybouraných hmot vodorovně do 50 m s naložením ručně pro budovy a haly výšky do 6 m</t>
  </si>
  <si>
    <t>1482243575</t>
  </si>
  <si>
    <t>https://podminky.urs.cz/item/CS_URS_2024_01/997013211</t>
  </si>
  <si>
    <t>997013501</t>
  </si>
  <si>
    <t>Odvoz suti a vybouraných hmot na skládku nebo meziskládku se složením, na vzdálenost do 1 km</t>
  </si>
  <si>
    <t>-914677563</t>
  </si>
  <si>
    <t>https://podminky.urs.cz/item/CS_URS_2024_01/997013501</t>
  </si>
  <si>
    <t>22</t>
  </si>
  <si>
    <t>997013509</t>
  </si>
  <si>
    <t>Odvoz suti a vybouraných hmot na skládku nebo meziskládku se složením, na vzdálenost Příplatek k ceně za každý další započatý 1 km přes 1 km</t>
  </si>
  <si>
    <t>716556504</t>
  </si>
  <si>
    <t>https://podminky.urs.cz/item/CS_URS_2024_01/997013509</t>
  </si>
  <si>
    <t>0,33*6</t>
  </si>
  <si>
    <t>23</t>
  </si>
  <si>
    <t>997013631</t>
  </si>
  <si>
    <t>Poplatek za uložení stavebního odpadu na skládce (skládkovné) směsného stavebního a demoličního zatříděného do Katalogu odpadů pod kódem 17 09 04</t>
  </si>
  <si>
    <t>-474634101</t>
  </si>
  <si>
    <t>https://podminky.urs.cz/item/CS_URS_2024_01/997013631</t>
  </si>
  <si>
    <t>998</t>
  </si>
  <si>
    <t>Přesun hmot</t>
  </si>
  <si>
    <t>24</t>
  </si>
  <si>
    <t>998018001</t>
  </si>
  <si>
    <t>Přesun hmot pro budovy občanské výstavby, bydlení, výrobu a služby ruční (bez užití mechanizace) vodorovná dopravní vzdálenost do 100 m pro budovy s jakoukoliv nosnou konstrukcí výšky do 6 m</t>
  </si>
  <si>
    <t>152354630</t>
  </si>
  <si>
    <t>https://podminky.urs.cz/item/CS_URS_2024_01/998018001</t>
  </si>
  <si>
    <t>PSV</t>
  </si>
  <si>
    <t>Práce a dodávky PSV</t>
  </si>
  <si>
    <t>766</t>
  </si>
  <si>
    <t>Konstrukce truhlářské</t>
  </si>
  <si>
    <t>25</t>
  </si>
  <si>
    <t>766660011</t>
  </si>
  <si>
    <t>Montáž dveřních křídel dřevěných nebo plastových otevíravých do ocelové zárubně povrchově upravených dvoukřídlových, šířky do 1450 mm</t>
  </si>
  <si>
    <t>-1185068220</t>
  </si>
  <si>
    <t>https://podminky.urs.cz/item/CS_URS_2024_01/766660011</t>
  </si>
  <si>
    <t>26</t>
  </si>
  <si>
    <t>61162114/R</t>
  </si>
  <si>
    <t>dveře dvoukřídlé dřevotřískové povrch laminátový plné 1350x1970-2100mm</t>
  </si>
  <si>
    <t>32</t>
  </si>
  <si>
    <t>117958661</t>
  </si>
  <si>
    <t>27</t>
  </si>
  <si>
    <t>766660729</t>
  </si>
  <si>
    <t>Montáž dveřních doplňků dveřního kování interiérového štítku s klikou</t>
  </si>
  <si>
    <t>1120159884</t>
  </si>
  <si>
    <t>https://podminky.urs.cz/item/CS_URS_2024_01/766660729</t>
  </si>
  <si>
    <t>28</t>
  </si>
  <si>
    <t>54914123</t>
  </si>
  <si>
    <t>kování rozetové klika/klika - výběr dle investora</t>
  </si>
  <si>
    <t>761350786</t>
  </si>
  <si>
    <t>29</t>
  </si>
  <si>
    <t>766660728</t>
  </si>
  <si>
    <t>Montáž dveřních doplňků dveřního kování interiérového zámku</t>
  </si>
  <si>
    <t>2006974431</t>
  </si>
  <si>
    <t>https://podminky.urs.cz/item/CS_URS_2024_01/766660728</t>
  </si>
  <si>
    <t>30</t>
  </si>
  <si>
    <t>54964101/R</t>
  </si>
  <si>
    <t>vložka cylindrická + 4ks klíče</t>
  </si>
  <si>
    <t>-566258555</t>
  </si>
  <si>
    <t>31</t>
  </si>
  <si>
    <t>998766311</t>
  </si>
  <si>
    <t>Přesun hmot pro konstrukce truhlářské stanovený procentní sazbou (%) z ceny vodorovná dopravní vzdálenost do 50 m ruční (bez užití mechanizace) v objektech výšky do 6 m</t>
  </si>
  <si>
    <t>%</t>
  </si>
  <si>
    <t>-1242317022</t>
  </si>
  <si>
    <t>https://podminky.urs.cz/item/CS_URS_2024_01/998766311</t>
  </si>
  <si>
    <t>771</t>
  </si>
  <si>
    <t>Podlahy z dlaždic</t>
  </si>
  <si>
    <t>771474114/R</t>
  </si>
  <si>
    <t>Montáž soklů z dlaždic keramických lepených cementovým flexibilním lepidlem rovných - výška dle stávajících soklů</t>
  </si>
  <si>
    <t>-1668822705</t>
  </si>
  <si>
    <t>2,38+2,38</t>
  </si>
  <si>
    <t>33</t>
  </si>
  <si>
    <t>59761124</t>
  </si>
  <si>
    <t>dlažba keramická - pro sokly - vzhled dle stávajících</t>
  </si>
  <si>
    <t>-891369716</t>
  </si>
  <si>
    <t>34</t>
  </si>
  <si>
    <t>771591115</t>
  </si>
  <si>
    <t>Podlahy - dokončovací práce spárování silikonem</t>
  </si>
  <si>
    <t>-1644570947</t>
  </si>
  <si>
    <t>https://podminky.urs.cz/item/CS_URS_2024_01/771591115</t>
  </si>
  <si>
    <t>2,38+2,38+0,2+0,2+0,2+0,2</t>
  </si>
  <si>
    <t>35</t>
  </si>
  <si>
    <t>998771311</t>
  </si>
  <si>
    <t>Přesun hmot pro podlahy z dlaždic stanovený procentní sazbou (%) z ceny vodorovná dopravní vzdálenost do 50 m ruční (bez užití mechanizace) v objektech výšky do 6 m</t>
  </si>
  <si>
    <t>1980164632</t>
  </si>
  <si>
    <t>https://podminky.urs.cz/item/CS_URS_2024_01/998771311</t>
  </si>
  <si>
    <t>783</t>
  </si>
  <si>
    <t>Dokončovací práce - nátěry</t>
  </si>
  <si>
    <t>36</t>
  </si>
  <si>
    <t>783315103</t>
  </si>
  <si>
    <t>Mezinátěr zámečnických konstrukcí jednonásobný syntetický samozákladující</t>
  </si>
  <si>
    <t>-843608078</t>
  </si>
  <si>
    <t>https://podminky.urs.cz/item/CS_URS_2024_01/783315103</t>
  </si>
  <si>
    <t>Zárubeň</t>
  </si>
  <si>
    <t>(1,35+2+2)*0,25</t>
  </si>
  <si>
    <t>37</t>
  </si>
  <si>
    <t>783317101</t>
  </si>
  <si>
    <t>Krycí nátěr (email) zámečnických konstrukcí jednonásobný syntetický standardní</t>
  </si>
  <si>
    <t>1978313326</t>
  </si>
  <si>
    <t>https://podminky.urs.cz/item/CS_URS_2024_01/783317101</t>
  </si>
  <si>
    <t>784</t>
  </si>
  <si>
    <t>Dokončovací práce - malby a tapety</t>
  </si>
  <si>
    <t>38</t>
  </si>
  <si>
    <t>784181121</t>
  </si>
  <si>
    <t>Penetrace podkladu jednonásobná hloubková akrylátová bezbarvá v místnostech výšky do 3,80 m</t>
  </si>
  <si>
    <t>2124910215</t>
  </si>
  <si>
    <t>https://podminky.urs.cz/item/CS_URS_2024_01/784181121</t>
  </si>
  <si>
    <t>Nová příčka a otvor okolo příčky</t>
  </si>
  <si>
    <t>Kolem nové zárubně</t>
  </si>
  <si>
    <t>(1,47+2,14+2,14)*0,26</t>
  </si>
  <si>
    <t>Součet</t>
  </si>
  <si>
    <t>39</t>
  </si>
  <si>
    <t>784211101</t>
  </si>
  <si>
    <t>Malby z malířských směsí oděruvzdorných za mokra dvojnásobné, bílé za mokra oděruvzdorné výborně v místnostech výšky do 3,80 m</t>
  </si>
  <si>
    <t>-1243617788</t>
  </si>
  <si>
    <t>https://podminky.urs.cz/item/CS_URS_2024_01/784211101</t>
  </si>
  <si>
    <t>VRN</t>
  </si>
  <si>
    <t>Vedlejší rozpočtové náklady</t>
  </si>
  <si>
    <t>40</t>
  </si>
  <si>
    <t>VRN-x1</t>
  </si>
  <si>
    <t>Průběžný a závěrečný úklid prostor školy dotčených výstavbou - např. schodiště, chodby k místu stavby, apod...</t>
  </si>
  <si>
    <t>soubor</t>
  </si>
  <si>
    <t>1743160653</t>
  </si>
  <si>
    <t>02 - Chodba před WC dívky</t>
  </si>
  <si>
    <t xml:space="preserve">    763 - Konstrukce suché výstavby</t>
  </si>
  <si>
    <t>2099689277</t>
  </si>
  <si>
    <t>5,52*2,81</t>
  </si>
  <si>
    <t>-1,15*0,26</t>
  </si>
  <si>
    <t>(0,9+0,9)*0,15</t>
  </si>
  <si>
    <t>(1,4+1,46+1,22)*0,3</t>
  </si>
  <si>
    <t>612325412</t>
  </si>
  <si>
    <t>Oprava vápenocementové omítky vnitřních ploch hladké, tloušťky do 20 mm stěn, v rozsahu opravované plochy přes 10 do 30%</t>
  </si>
  <si>
    <t>-914614883</t>
  </si>
  <si>
    <t>https://podminky.urs.cz/item/CS_URS_2024_01/612325412</t>
  </si>
  <si>
    <t>-1023273847</t>
  </si>
  <si>
    <t>Pod perlinku s lepidlem</t>
  </si>
  <si>
    <t>43,886</t>
  </si>
  <si>
    <t>Pod štuk</t>
  </si>
  <si>
    <t>-1130510000</t>
  </si>
  <si>
    <t>(2,81+2,81+5,52+5,52+0,26+0,26-1,46-0,8-1,22-1,4-0,8-1,24)*2</t>
  </si>
  <si>
    <t>2,81*1,26</t>
  </si>
  <si>
    <t>2,81*1,46</t>
  </si>
  <si>
    <t>(5,52+5,52+0,26+0,26)*1,36</t>
  </si>
  <si>
    <t>622143003</t>
  </si>
  <si>
    <t>Montáž omítkových profilů plastových, pozinkovaných nebo dřevěných upevněných vtlačením do podkladní vrstvy nebo přibitím rohových s tkaninou</t>
  </si>
  <si>
    <t>-540605154</t>
  </si>
  <si>
    <t>https://podminky.urs.cz/item/CS_URS_2024_01/622143003</t>
  </si>
  <si>
    <t>3,36+3,36</t>
  </si>
  <si>
    <t>59051486</t>
  </si>
  <si>
    <t>profil rohový PVC 15x15mm s výztužnou tkaninou š 100mm pro ETICS</t>
  </si>
  <si>
    <t>-977442334</t>
  </si>
  <si>
    <t>6,72*1,15 'Přepočtené koeficientem množství</t>
  </si>
  <si>
    <t>696124298</t>
  </si>
  <si>
    <t>978013141</t>
  </si>
  <si>
    <t>Otlučení vápenných nebo vápenocementových omítek vnitřních ploch stěn s vyškrabáním spar, s očištěním zdiva, v rozsahu přes 10 do 30 %</t>
  </si>
  <si>
    <t>-1737386848</t>
  </si>
  <si>
    <t>https://podminky.urs.cz/item/CS_URS_2024_01/978013141</t>
  </si>
  <si>
    <t>-917826753</t>
  </si>
  <si>
    <t>943964111</t>
  </si>
  <si>
    <t>-717703054</t>
  </si>
  <si>
    <t>-339853137</t>
  </si>
  <si>
    <t>-524667719</t>
  </si>
  <si>
    <t>-750307548</t>
  </si>
  <si>
    <t>0,591*6</t>
  </si>
  <si>
    <t>-1520386373</t>
  </si>
  <si>
    <t>1402450118</t>
  </si>
  <si>
    <t>763</t>
  </si>
  <si>
    <t>Konstrukce suché výstavby</t>
  </si>
  <si>
    <t>763131411</t>
  </si>
  <si>
    <t>Podhled ze sádrokartonových desek dvouvrstvá zavěšená spodní konstrukce z ocelových profilů CD, UD jednoduše opláštěná deskou standardní A, tl. 12,5 mm, bez izolace</t>
  </si>
  <si>
    <t>-1135342159</t>
  </si>
  <si>
    <t>https://podminky.urs.cz/item/CS_URS_2024_01/763131411</t>
  </si>
  <si>
    <t>998763511</t>
  </si>
  <si>
    <t>Přesun hmot pro konstrukce montované z desek sádrokartonových, sádrovláknitých, cementovláknitých nebo cementových stanovený procentní sazbou (%) z ceny vodorovná dopravní vzdálenost do 50 m ruční (bez užití mechanizace) v objektech výšky do 6 m</t>
  </si>
  <si>
    <t>1829093629</t>
  </si>
  <si>
    <t>https://podminky.urs.cz/item/CS_URS_2024_01/998763511</t>
  </si>
  <si>
    <t>766691914</t>
  </si>
  <si>
    <t>Ostatní práce vyvěšení nebo zavěšení křídel dřevěných dveřních, plochy do 2 m2</t>
  </si>
  <si>
    <t>-1018881433</t>
  </si>
  <si>
    <t>https://podminky.urs.cz/item/CS_URS_2024_01/766691914</t>
  </si>
  <si>
    <t>Dveře krom dveří mezi chodbou a spojovací chodbou (ty jsou součástí záložky 1)</t>
  </si>
  <si>
    <t>766660001</t>
  </si>
  <si>
    <t>Montáž dveřních křídel dřevěných nebo plastových otevíravých do ocelové zárubně povrchově upravených jednokřídlových, šířky do 800 mm</t>
  </si>
  <si>
    <t>1022381966</t>
  </si>
  <si>
    <t>https://podminky.urs.cz/item/CS_URS_2024_01/766660001</t>
  </si>
  <si>
    <t>61162074</t>
  </si>
  <si>
    <t>dveře jednokřídlé voštinové povrch laminátový plné 800x1970-2100mm</t>
  </si>
  <si>
    <t>-1926706653</t>
  </si>
  <si>
    <t>-1734567459</t>
  </si>
  <si>
    <t>61162114</t>
  </si>
  <si>
    <t>dveře dvoukřídlé dřevotřískové povrch laminátový plné 1250x1970-2100mm - NUTNO OVĚŘIT PŘESNOU VELIKOST</t>
  </si>
  <si>
    <t>-1429185073</t>
  </si>
  <si>
    <t>61162115</t>
  </si>
  <si>
    <t>dveře dvoukřídlé dřevotřískové povrch laminátový plné 1450x1970-2100mm - NUTNO OVĚŘIT PŘESNOU VELIKOST</t>
  </si>
  <si>
    <t>-1173223709</t>
  </si>
  <si>
    <t>129771182</t>
  </si>
  <si>
    <t>1618612270</t>
  </si>
  <si>
    <t>1223941829</t>
  </si>
  <si>
    <t>54964102/R</t>
  </si>
  <si>
    <t>vložka cylindrická + 4ks klíčů</t>
  </si>
  <si>
    <t>202436934</t>
  </si>
  <si>
    <t>1435631474</t>
  </si>
  <si>
    <t>783806805</t>
  </si>
  <si>
    <t>Odstranění nátěrů z omítek opálením s obroušením</t>
  </si>
  <si>
    <t>1254794157</t>
  </si>
  <si>
    <t>https://podminky.urs.cz/item/CS_URS_2024_01/783806805</t>
  </si>
  <si>
    <t>783306801</t>
  </si>
  <si>
    <t>Odstranění nátěrů ze zámečnických konstrukcí obroušením</t>
  </si>
  <si>
    <t>23120567</t>
  </si>
  <si>
    <t>https://podminky.urs.cz/item/CS_URS_2024_01/783306801</t>
  </si>
  <si>
    <t>Zárubně krom dveří mezi chodbou a spojovací chodbou (ty jsou součástí záložky 1)</t>
  </si>
  <si>
    <t>(0,8+2+2+1,46+2+2+0,8+2+2+1,24+2+2+1,22+2+2)*0,3</t>
  </si>
  <si>
    <t>-694069844</t>
  </si>
  <si>
    <t>-1642874624</t>
  </si>
  <si>
    <t>783-x1</t>
  </si>
  <si>
    <t>D+M+PH Dvojnásobný olejový nátěr soklu vč. podkladní penetrace - odstín dle ředitelky školy</t>
  </si>
  <si>
    <t>1554514589</t>
  </si>
  <si>
    <t>784121001</t>
  </si>
  <si>
    <t>Oškrabání malby v místnostech výšky do 3,80 m</t>
  </si>
  <si>
    <t>-1187859401</t>
  </si>
  <si>
    <t>https://podminky.urs.cz/item/CS_URS_2024_01/784121001</t>
  </si>
  <si>
    <t>Stěny</t>
  </si>
  <si>
    <t>784111001</t>
  </si>
  <si>
    <t>Oprášení (ometení) podkladu v místnostech výšky do 3,80 m</t>
  </si>
  <si>
    <t>1262186631</t>
  </si>
  <si>
    <t>https://podminky.urs.cz/item/CS_URS_2024_01/784111001</t>
  </si>
  <si>
    <t>-981317290</t>
  </si>
  <si>
    <t>15,212+23,366</t>
  </si>
  <si>
    <t>1653009848</t>
  </si>
  <si>
    <t>1994677120</t>
  </si>
  <si>
    <t>03 - WC dívky</t>
  </si>
  <si>
    <t>699637628</t>
  </si>
  <si>
    <t>1,3*2,25</t>
  </si>
  <si>
    <t>1,4*1,95</t>
  </si>
  <si>
    <t>1,8*1,3</t>
  </si>
  <si>
    <t>(0,7*0,1)*4</t>
  </si>
  <si>
    <t>536824399</t>
  </si>
  <si>
    <t>-542486348</t>
  </si>
  <si>
    <t>-2125721943</t>
  </si>
  <si>
    <t>637737994</t>
  </si>
  <si>
    <t>-1067542244</t>
  </si>
  <si>
    <t>-1075408606</t>
  </si>
  <si>
    <t>0,072*6</t>
  </si>
  <si>
    <t>-1452470555</t>
  </si>
  <si>
    <t>-661569177</t>
  </si>
  <si>
    <t>695657741</t>
  </si>
  <si>
    <t>61162072</t>
  </si>
  <si>
    <t>dveře jednokřídlé voštinové povrch laminátový plné 600x1970-2100mm</t>
  </si>
  <si>
    <t>-1661912789</t>
  </si>
  <si>
    <t>766660730</t>
  </si>
  <si>
    <t>Montáž dveřních doplňků dveřního kování interiérového WC kliky se zámkem</t>
  </si>
  <si>
    <t>-799009373</t>
  </si>
  <si>
    <t>https://podminky.urs.cz/item/CS_URS_2024_01/766660730</t>
  </si>
  <si>
    <t>54914128</t>
  </si>
  <si>
    <t>kování rozetové spodní pro WC - výběr dle investora</t>
  </si>
  <si>
    <t>-480379310</t>
  </si>
  <si>
    <t>434884982</t>
  </si>
  <si>
    <t>923726950</t>
  </si>
  <si>
    <t>(1,3+1,3+2,25+2,25+0,1+0,1+1,4*6+1,95+1,95+1,8+1,8+1,3+1,3)*3,15</t>
  </si>
  <si>
    <t>-(0,7*2)*8</t>
  </si>
  <si>
    <t>-0,9*2</t>
  </si>
  <si>
    <t>390192055</t>
  </si>
  <si>
    <t>2123685168</t>
  </si>
  <si>
    <t>04 - WC chlapci</t>
  </si>
  <si>
    <t>-1396305877</t>
  </si>
  <si>
    <t>1,45*1,75</t>
  </si>
  <si>
    <t>2,25*1,6</t>
  </si>
  <si>
    <t>1,95*1,45</t>
  </si>
  <si>
    <t>1076190449</t>
  </si>
  <si>
    <t>-2064637066</t>
  </si>
  <si>
    <t>-38497607</t>
  </si>
  <si>
    <t>849292451</t>
  </si>
  <si>
    <t>969392693</t>
  </si>
  <si>
    <t>1916057121</t>
  </si>
  <si>
    <t>0,096*6</t>
  </si>
  <si>
    <t>941334066</t>
  </si>
  <si>
    <t>-248648143</t>
  </si>
  <si>
    <t>138531722</t>
  </si>
  <si>
    <t>116009490</t>
  </si>
  <si>
    <t>-1253185318</t>
  </si>
  <si>
    <t>-67488981</t>
  </si>
  <si>
    <t>-924557743</t>
  </si>
  <si>
    <t>-540196940</t>
  </si>
  <si>
    <t>(1,45+1,45+1,75+1,75+2,25+2,25+1,6+1,6+1,45*6+1,95+1,95)*3,15</t>
  </si>
  <si>
    <t>-1919203454</t>
  </si>
  <si>
    <t>1687792836</t>
  </si>
  <si>
    <t>05 - Chodba před tělocvičnou</t>
  </si>
  <si>
    <t xml:space="preserve">    741 - Elektroinstalace - silnoproud</t>
  </si>
  <si>
    <t>2009842241</t>
  </si>
  <si>
    <t>1495080944</t>
  </si>
  <si>
    <t>(37,4+37,4+1,5+1,5+0,2+0,2)*2,35</t>
  </si>
  <si>
    <t>-0,7*2</t>
  </si>
  <si>
    <t>-(0,9*2)*10</t>
  </si>
  <si>
    <t>-(1*2)*3</t>
  </si>
  <si>
    <t>-1749446324</t>
  </si>
  <si>
    <t>69674110</t>
  </si>
  <si>
    <t>1162361059</t>
  </si>
  <si>
    <t>-1566591828</t>
  </si>
  <si>
    <t>-281188630</t>
  </si>
  <si>
    <t>335274954</t>
  </si>
  <si>
    <t>1841883869</t>
  </si>
  <si>
    <t>-76302794</t>
  </si>
  <si>
    <t>323692130</t>
  </si>
  <si>
    <t>1,922*6</t>
  </si>
  <si>
    <t>24436206</t>
  </si>
  <si>
    <t>963019059</t>
  </si>
  <si>
    <t>741</t>
  </si>
  <si>
    <t>Elektroinstalace - silnoproud</t>
  </si>
  <si>
    <t>741-x1</t>
  </si>
  <si>
    <t>Demontáž stropního svítidla vč. likvidace</t>
  </si>
  <si>
    <t>808965440</t>
  </si>
  <si>
    <t>741-x2</t>
  </si>
  <si>
    <t>D+M LED panel podhledový vel. 600x600mm vsazený do rastru</t>
  </si>
  <si>
    <t>489491619</t>
  </si>
  <si>
    <t>998741311</t>
  </si>
  <si>
    <t>Přesun hmot pro silnoproud stanovený procentní sazbou (%) z ceny vodorovná dopravní vzdálenost do 50 m ruční (bez užití mechanizace) v objektech výšky do 6 m</t>
  </si>
  <si>
    <t>1426774523</t>
  </si>
  <si>
    <t>https://podminky.urs.cz/item/CS_URS_2024_01/998741311</t>
  </si>
  <si>
    <t>763431871</t>
  </si>
  <si>
    <t>Demontáž podhledu minerálního demontáž panelů připevněných na zavěšeném roštu vyjímatelných</t>
  </si>
  <si>
    <t>-135268378</t>
  </si>
  <si>
    <t>https://podminky.urs.cz/item/CS_URS_2024_01/763431871</t>
  </si>
  <si>
    <t>37,4*1,5</t>
  </si>
  <si>
    <t>763431701</t>
  </si>
  <si>
    <t>Montáž podhledu minerálního panelu připevněného na zavěšený rošt vyjímatelného</t>
  </si>
  <si>
    <t>2029208272</t>
  </si>
  <si>
    <t>https://podminky.urs.cz/item/CS_URS_2024_01/763431701</t>
  </si>
  <si>
    <t>3610177960</t>
  </si>
  <si>
    <t>Kazeta podhledová vel. 600×600 mm - PROŘEZ 10% + NÁKUP 20KS DESEK NAVÍC, KTERÉ BUDOU PŘEDÁNY ŠKOLNÍKOVI NA VÝMĚNU V PŘÍPADĚ POŠKOZENÍ</t>
  </si>
  <si>
    <t>1074591035</t>
  </si>
  <si>
    <t>56,1*1,1</t>
  </si>
  <si>
    <t>0,6*0,6*20</t>
  </si>
  <si>
    <t>1923527387</t>
  </si>
  <si>
    <t>-2076252871</t>
  </si>
  <si>
    <t>938133136</t>
  </si>
  <si>
    <t>-328576138</t>
  </si>
  <si>
    <t>1502718152</t>
  </si>
  <si>
    <t>2072790073</t>
  </si>
  <si>
    <t>-521274326</t>
  </si>
  <si>
    <t>957146109</t>
  </si>
  <si>
    <t>-1104179580</t>
  </si>
  <si>
    <t>-2039637373</t>
  </si>
  <si>
    <t>1910985870</t>
  </si>
  <si>
    <t>((37,4+37,4+1,5+1,5+0,2+0,2-0,7-0,9*10-1*3)*2)*0,7</t>
  </si>
  <si>
    <t>-773392989</t>
  </si>
  <si>
    <t>Zárubně</t>
  </si>
  <si>
    <t>(0,6+2+2)*0,3</t>
  </si>
  <si>
    <t>((0,8+2+2)*0,3)*10</t>
  </si>
  <si>
    <t>783315101</t>
  </si>
  <si>
    <t>Mezinátěr zámečnických konstrukcí jednonásobný syntetický standardní</t>
  </si>
  <si>
    <t>-952484763</t>
  </si>
  <si>
    <t>https://podminky.urs.cz/item/CS_URS_2024_01/783315101</t>
  </si>
  <si>
    <t>-1638711266</t>
  </si>
  <si>
    <t>24889410</t>
  </si>
  <si>
    <t>(37,4+37,4+1,5+1,5+0,2+0,2-0,7-0,9*10-1*3)*2</t>
  </si>
  <si>
    <t>1762003680</t>
  </si>
  <si>
    <t>((37,4+37,4+1,5+1,5+0,2+0,2)*0,35)*0,7</t>
  </si>
  <si>
    <t>124736996</t>
  </si>
  <si>
    <t>(37,4+37,4+1,5+1,5+0,2+0,2)*0,35</t>
  </si>
  <si>
    <t>-558560450</t>
  </si>
  <si>
    <t>27,37</t>
  </si>
  <si>
    <t>69826435</t>
  </si>
  <si>
    <t>-1891632398</t>
  </si>
  <si>
    <t>06 - Šatna - dveře č. 1</t>
  </si>
  <si>
    <t xml:space="preserve">    735 - Ústřední vytápění - otopná tělesa</t>
  </si>
  <si>
    <t>-1418436397</t>
  </si>
  <si>
    <t>3*6</t>
  </si>
  <si>
    <t>-700647966</t>
  </si>
  <si>
    <t>240779999</t>
  </si>
  <si>
    <t>8,19</t>
  </si>
  <si>
    <t>2140133970</t>
  </si>
  <si>
    <t>-1838212076</t>
  </si>
  <si>
    <t>353324965</t>
  </si>
  <si>
    <t>2,73*3</t>
  </si>
  <si>
    <t>-791962424</t>
  </si>
  <si>
    <t>1134994066</t>
  </si>
  <si>
    <t>-984044823</t>
  </si>
  <si>
    <t>-436319999</t>
  </si>
  <si>
    <t>1128546496</t>
  </si>
  <si>
    <t>-603209080</t>
  </si>
  <si>
    <t>0,084*6</t>
  </si>
  <si>
    <t>-2004083059</t>
  </si>
  <si>
    <t>-1445564822</t>
  </si>
  <si>
    <t>735</t>
  </si>
  <si>
    <t>Ústřední vytápění - otopná tělesa</t>
  </si>
  <si>
    <t>735-x1</t>
  </si>
  <si>
    <t>Vypuštění systému topení, demontáž radiátoru, uschování, zpětná montáž po dokončení prací, odvzdušnění</t>
  </si>
  <si>
    <t>-387844996</t>
  </si>
  <si>
    <t>998735311</t>
  </si>
  <si>
    <t>Přesun hmot pro otopná tělesa stanovený procentní sazbou (%) z ceny vodorovná dopravní vzdálenost do 50 m ruční (bez užití mechanizace) v objektech výšky do 6 m</t>
  </si>
  <si>
    <t>-962216958</t>
  </si>
  <si>
    <t>https://podminky.urs.cz/item/CS_URS_2024_01/998735311</t>
  </si>
  <si>
    <t>1947965908</t>
  </si>
  <si>
    <t>2,73*2*0,7</t>
  </si>
  <si>
    <t>-985780541</t>
  </si>
  <si>
    <t>2,73*2</t>
  </si>
  <si>
    <t>1251523156</t>
  </si>
  <si>
    <t>2,73*1*0,7</t>
  </si>
  <si>
    <t>-1945052246</t>
  </si>
  <si>
    <t>-584266460</t>
  </si>
  <si>
    <t>2,73*1</t>
  </si>
  <si>
    <t>-2089692514</t>
  </si>
  <si>
    <t>914198317</t>
  </si>
  <si>
    <t>07 - Koupelna v šatně - dveře č. 1</t>
  </si>
  <si>
    <t xml:space="preserve">    725 - Zdravotechnika - zařizovací předměty</t>
  </si>
  <si>
    <t>494358819</t>
  </si>
  <si>
    <t>1,4*6</t>
  </si>
  <si>
    <t>-216419852</t>
  </si>
  <si>
    <t>Rozsah 20%</t>
  </si>
  <si>
    <t>(6+6+1,4+1,4)*1,14</t>
  </si>
  <si>
    <t>-445253502</t>
  </si>
  <si>
    <t>16,872</t>
  </si>
  <si>
    <t>-228003112</t>
  </si>
  <si>
    <t>957416323</t>
  </si>
  <si>
    <t>-808165220</t>
  </si>
  <si>
    <t>-699947443</t>
  </si>
  <si>
    <t>1172611756</t>
  </si>
  <si>
    <t>-1534187215</t>
  </si>
  <si>
    <t>1993556915</t>
  </si>
  <si>
    <t>1605363771</t>
  </si>
  <si>
    <t>1240043050</t>
  </si>
  <si>
    <t>0,378*6</t>
  </si>
  <si>
    <t>1056527207</t>
  </si>
  <si>
    <t>-267884393</t>
  </si>
  <si>
    <t>725</t>
  </si>
  <si>
    <t>Zdravotechnika - zařizovací předměty</t>
  </si>
  <si>
    <t>725240811</t>
  </si>
  <si>
    <t>Demontáž sprchových kabin a vaniček bez výtokových armatur kabin</t>
  </si>
  <si>
    <t>2056922913</t>
  </si>
  <si>
    <t>https://podminky.urs.cz/item/CS_URS_2024_01/725240811</t>
  </si>
  <si>
    <t>725860811</t>
  </si>
  <si>
    <t>Demontáž zápachových uzávěrek pro zařizovací předměty jednoduchých</t>
  </si>
  <si>
    <t>2032378545</t>
  </si>
  <si>
    <t>https://podminky.urs.cz/item/CS_URS_2024_01/725860811</t>
  </si>
  <si>
    <t>725820801</t>
  </si>
  <si>
    <t>Demontáž baterií nástěnných do G 3/4</t>
  </si>
  <si>
    <t>1717618138</t>
  </si>
  <si>
    <t>https://podminky.urs.cz/item/CS_URS_2024_01/725820801</t>
  </si>
  <si>
    <t>725241532</t>
  </si>
  <si>
    <t>Sprchové vaničky keramické čtvrtkruhové 900x900 mm</t>
  </si>
  <si>
    <t>1334573249</t>
  </si>
  <si>
    <t>https://podminky.urs.cz/item/CS_URS_2024_01/725241532</t>
  </si>
  <si>
    <t>725-x1</t>
  </si>
  <si>
    <t>D+M Panel ke sprchové vaničce (zákryt podezdívky)</t>
  </si>
  <si>
    <t>1986381758</t>
  </si>
  <si>
    <t>725244813</t>
  </si>
  <si>
    <t>Sprchové dveře a zástěny zástěny sprchové rohové čtvrtkruhové rámové se skleněnou výplní tl. 4 a 5 mm dveře posuvné dvoudílné, vstup z oblouku, na vaničku 900x900 mm</t>
  </si>
  <si>
    <t>-2044241510</t>
  </si>
  <si>
    <t>https://podminky.urs.cz/item/CS_URS_2024_01/725244813</t>
  </si>
  <si>
    <t>725841312/R</t>
  </si>
  <si>
    <t>Baterie sprchové nástěnné pákové s ruční sprchou a pevným držákem</t>
  </si>
  <si>
    <t>-1782580060</t>
  </si>
  <si>
    <t>725865311</t>
  </si>
  <si>
    <t>Zápachové uzávěrky zařizovacích předmětů pro vany sprchových koutů s kulovým kloubem na odtoku DN 40/50</t>
  </si>
  <si>
    <t>2024728088</t>
  </si>
  <si>
    <t>https://podminky.urs.cz/item/CS_URS_2024_01/725865311</t>
  </si>
  <si>
    <t>725-x2</t>
  </si>
  <si>
    <t>Zatmelení děr v obkladech po původních zástěnách vč. prasklin v obkladech silikonem</t>
  </si>
  <si>
    <t>-464301304</t>
  </si>
  <si>
    <t>998725311</t>
  </si>
  <si>
    <t>Přesun hmot pro zařizovací předměty stanovený procentní sazbou (%) z ceny vodorovná dopravní vzdálenost do 50 m ruční (bez užití mechanizace) v objektech výšky do 6 m</t>
  </si>
  <si>
    <t>-43153156</t>
  </si>
  <si>
    <t>https://podminky.urs.cz/item/CS_URS_2024_01/998725311</t>
  </si>
  <si>
    <t>1090697067</t>
  </si>
  <si>
    <t>-1816313843</t>
  </si>
  <si>
    <t>684910818</t>
  </si>
  <si>
    <t>1447174285</t>
  </si>
  <si>
    <t>-1614631425</t>
  </si>
  <si>
    <t>599031292</t>
  </si>
  <si>
    <t>556200750</t>
  </si>
  <si>
    <t>((6+6+1,4+1,4)*1,14)*0,8</t>
  </si>
  <si>
    <t>690383020</t>
  </si>
  <si>
    <t>Strop</t>
  </si>
  <si>
    <t>6*1,4</t>
  </si>
  <si>
    <t>-358606607</t>
  </si>
  <si>
    <t>-312512641</t>
  </si>
  <si>
    <t>261667794</t>
  </si>
  <si>
    <t>08 - Šatna - dveře č. 2</t>
  </si>
  <si>
    <t>09 - Koupelna v šatně - dveře č. 2</t>
  </si>
  <si>
    <t>10 - Kabinet - dveře č. 8</t>
  </si>
  <si>
    <t>-924307001</t>
  </si>
  <si>
    <t>4,42*2,89</t>
  </si>
  <si>
    <t>1267884772</t>
  </si>
  <si>
    <t>-1629165086</t>
  </si>
  <si>
    <t>44,692</t>
  </si>
  <si>
    <t>-1931039334</t>
  </si>
  <si>
    <t>-1254078312</t>
  </si>
  <si>
    <t>-1463279208</t>
  </si>
  <si>
    <t>(4,42+4,42+2,89+2,89)*3,18</t>
  </si>
  <si>
    <t>-55917027</t>
  </si>
  <si>
    <t>-128023807</t>
  </si>
  <si>
    <t>-2035503654</t>
  </si>
  <si>
    <t>-1998460994</t>
  </si>
  <si>
    <t>337101822</t>
  </si>
  <si>
    <t>1279936206</t>
  </si>
  <si>
    <t>0,451*6</t>
  </si>
  <si>
    <t>-610801792</t>
  </si>
  <si>
    <t>1400447592</t>
  </si>
  <si>
    <t>1280929442</t>
  </si>
  <si>
    <t>((4,42+4,42+2,89+2,89-0,9)*2)*0,7</t>
  </si>
  <si>
    <t>2035038826</t>
  </si>
  <si>
    <t>(4,42+4,42+2,89+2,89-0,9)*2</t>
  </si>
  <si>
    <t>-867225605</t>
  </si>
  <si>
    <t>((4,42+4,42+2,89+2,89)*1,15)*0,7</t>
  </si>
  <si>
    <t>-1660140915</t>
  </si>
  <si>
    <t>(4,42+4,42+2,89+2,89)*1,15</t>
  </si>
  <si>
    <t>407610581</t>
  </si>
  <si>
    <t>29,587</t>
  </si>
  <si>
    <t>-1118213915</t>
  </si>
  <si>
    <t>1248198800</t>
  </si>
  <si>
    <t>11 - Šatna - dveře č. 3</t>
  </si>
  <si>
    <t>4,42*3,5</t>
  </si>
  <si>
    <t>0,051*6</t>
  </si>
  <si>
    <t>12 - Koupelna v šatně - dveře č. 5</t>
  </si>
  <si>
    <t>2,17*1,41</t>
  </si>
  <si>
    <t>(2,17+2,17+1,41+1,41)*1</t>
  </si>
  <si>
    <t>7,16</t>
  </si>
  <si>
    <t>0,188*6</t>
  </si>
  <si>
    <t>692725885</t>
  </si>
  <si>
    <t>((2,17+2,17+1,41+1,41)*1)*0,7</t>
  </si>
  <si>
    <t>13 - Kabinet - dveře č. 11</t>
  </si>
  <si>
    <t>4,42*3,42</t>
  </si>
  <si>
    <t>(4,42+4,42+3,42+3,42)*3,18</t>
  </si>
  <si>
    <t>-3,43*1,46</t>
  </si>
  <si>
    <t>(3,43+1,46+1,46)*0,2</t>
  </si>
  <si>
    <t>44,324</t>
  </si>
  <si>
    <t>0,455*6</t>
  </si>
  <si>
    <t>((3,42*2)*2)*0,8</t>
  </si>
  <si>
    <t>(4,42+4,42+3,42+3,42-0,9)*2</t>
  </si>
  <si>
    <t>-3,43*1,1</t>
  </si>
  <si>
    <t>784171001</t>
  </si>
  <si>
    <t>Olepování vnitřních ploch (materiál ve specifikaci) včetně pozdějšího odlepení páskou nebo fólií v místnostech výšky do 3,80 m</t>
  </si>
  <si>
    <t>107780837</t>
  </si>
  <si>
    <t>https://podminky.urs.cz/item/CS_URS_2024_01/784171001</t>
  </si>
  <si>
    <t>3,43+3,43+1,46+1,46</t>
  </si>
  <si>
    <t>58124840</t>
  </si>
  <si>
    <t>páska malířská z PVC a UV odolná (7 dnů) do š 50mm</t>
  </si>
  <si>
    <t>1113535031</t>
  </si>
  <si>
    <t>9,78*1,2 'Přepočtené koeficientem množství</t>
  </si>
  <si>
    <t>784171111</t>
  </si>
  <si>
    <t>Zakrytí nemalovaných ploch (materiál ve specifikaci) včetně pozdějšího odkrytí svislých ploch např. stěn, oken, dveří v místnostech výšky do 3,80</t>
  </si>
  <si>
    <t>995782143</t>
  </si>
  <si>
    <t>https://podminky.urs.cz/item/CS_URS_2024_01/784171111</t>
  </si>
  <si>
    <t>3,43*1,46</t>
  </si>
  <si>
    <t>58124844</t>
  </si>
  <si>
    <t>fólie pro malířské potřeby zakrývací tl 25µ 4x5m</t>
  </si>
  <si>
    <t>224462803</t>
  </si>
  <si>
    <t>5,008*1,2 'Přepočtené koeficientem množství</t>
  </si>
  <si>
    <t>((4,42+4,42+3,42)*3,15)*0,8</t>
  </si>
  <si>
    <t>(3,42*1,15)*0,8</t>
  </si>
  <si>
    <t>4,43*3,42</t>
  </si>
  <si>
    <t>(4,42+4,42+3,42+3,42)*1,15</t>
  </si>
  <si>
    <t>-3,43*0,46</t>
  </si>
  <si>
    <t>32,875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</si>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</sst>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6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2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2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19991001" TargetMode="External" /><Relationship Id="rId2" Type="http://schemas.openxmlformats.org/officeDocument/2006/relationships/hyperlink" Target="https://podminky.urs.cz/item/CS_URS_2024_01/612325412" TargetMode="External" /><Relationship Id="rId3" Type="http://schemas.openxmlformats.org/officeDocument/2006/relationships/hyperlink" Target="https://podminky.urs.cz/item/CS_URS_2024_01/612131121" TargetMode="External" /><Relationship Id="rId4" Type="http://schemas.openxmlformats.org/officeDocument/2006/relationships/hyperlink" Target="https://podminky.urs.cz/item/CS_URS_2024_01/612142001" TargetMode="External" /><Relationship Id="rId5" Type="http://schemas.openxmlformats.org/officeDocument/2006/relationships/hyperlink" Target="https://podminky.urs.cz/item/CS_URS_2024_01/612311131" TargetMode="External" /><Relationship Id="rId6" Type="http://schemas.openxmlformats.org/officeDocument/2006/relationships/hyperlink" Target="https://podminky.urs.cz/item/CS_URS_2024_01/978013141" TargetMode="External" /><Relationship Id="rId7" Type="http://schemas.openxmlformats.org/officeDocument/2006/relationships/hyperlink" Target="https://podminky.urs.cz/item/CS_URS_2024_01/949101111" TargetMode="External" /><Relationship Id="rId8" Type="http://schemas.openxmlformats.org/officeDocument/2006/relationships/hyperlink" Target="https://podminky.urs.cz/item/CS_URS_2024_01/952901111" TargetMode="External" /><Relationship Id="rId9" Type="http://schemas.openxmlformats.org/officeDocument/2006/relationships/hyperlink" Target="https://podminky.urs.cz/item/CS_URS_2024_01/997002611" TargetMode="External" /><Relationship Id="rId10" Type="http://schemas.openxmlformats.org/officeDocument/2006/relationships/hyperlink" Target="https://podminky.urs.cz/item/CS_URS_2024_01/997013211" TargetMode="External" /><Relationship Id="rId11" Type="http://schemas.openxmlformats.org/officeDocument/2006/relationships/hyperlink" Target="https://podminky.urs.cz/item/CS_URS_2024_01/997013501" TargetMode="External" /><Relationship Id="rId12" Type="http://schemas.openxmlformats.org/officeDocument/2006/relationships/hyperlink" Target="https://podminky.urs.cz/item/CS_URS_2024_01/997013509" TargetMode="External" /><Relationship Id="rId13" Type="http://schemas.openxmlformats.org/officeDocument/2006/relationships/hyperlink" Target="https://podminky.urs.cz/item/CS_URS_2024_01/997013631" TargetMode="External" /><Relationship Id="rId14" Type="http://schemas.openxmlformats.org/officeDocument/2006/relationships/hyperlink" Target="https://podminky.urs.cz/item/CS_URS_2024_01/998018001" TargetMode="External" /><Relationship Id="rId15" Type="http://schemas.openxmlformats.org/officeDocument/2006/relationships/hyperlink" Target="https://podminky.urs.cz/item/CS_URS_2024_01/725240811" TargetMode="External" /><Relationship Id="rId16" Type="http://schemas.openxmlformats.org/officeDocument/2006/relationships/hyperlink" Target="https://podminky.urs.cz/item/CS_URS_2024_01/725860811" TargetMode="External" /><Relationship Id="rId17" Type="http://schemas.openxmlformats.org/officeDocument/2006/relationships/hyperlink" Target="https://podminky.urs.cz/item/CS_URS_2024_01/725820801" TargetMode="External" /><Relationship Id="rId18" Type="http://schemas.openxmlformats.org/officeDocument/2006/relationships/hyperlink" Target="https://podminky.urs.cz/item/CS_URS_2024_01/725241532" TargetMode="External" /><Relationship Id="rId19" Type="http://schemas.openxmlformats.org/officeDocument/2006/relationships/hyperlink" Target="https://podminky.urs.cz/item/CS_URS_2024_01/725244813" TargetMode="External" /><Relationship Id="rId20" Type="http://schemas.openxmlformats.org/officeDocument/2006/relationships/hyperlink" Target="https://podminky.urs.cz/item/CS_URS_2024_01/725865311" TargetMode="External" /><Relationship Id="rId21" Type="http://schemas.openxmlformats.org/officeDocument/2006/relationships/hyperlink" Target="https://podminky.urs.cz/item/CS_URS_2024_01/998725311" TargetMode="External" /><Relationship Id="rId22" Type="http://schemas.openxmlformats.org/officeDocument/2006/relationships/hyperlink" Target="https://podminky.urs.cz/item/CS_URS_2024_01/766691914" TargetMode="External" /><Relationship Id="rId23" Type="http://schemas.openxmlformats.org/officeDocument/2006/relationships/hyperlink" Target="https://podminky.urs.cz/item/CS_URS_2024_01/766660001" TargetMode="External" /><Relationship Id="rId24" Type="http://schemas.openxmlformats.org/officeDocument/2006/relationships/hyperlink" Target="https://podminky.urs.cz/item/CS_URS_2024_01/766660729" TargetMode="External" /><Relationship Id="rId25" Type="http://schemas.openxmlformats.org/officeDocument/2006/relationships/hyperlink" Target="https://podminky.urs.cz/item/CS_URS_2024_01/998766311" TargetMode="External" /><Relationship Id="rId26" Type="http://schemas.openxmlformats.org/officeDocument/2006/relationships/hyperlink" Target="https://podminky.urs.cz/item/CS_URS_2024_01/784121001" TargetMode="External" /><Relationship Id="rId27" Type="http://schemas.openxmlformats.org/officeDocument/2006/relationships/hyperlink" Target="https://podminky.urs.cz/item/CS_URS_2024_01/784111001" TargetMode="External" /><Relationship Id="rId28" Type="http://schemas.openxmlformats.org/officeDocument/2006/relationships/hyperlink" Target="https://podminky.urs.cz/item/CS_URS_2024_01/784181121" TargetMode="External" /><Relationship Id="rId29" Type="http://schemas.openxmlformats.org/officeDocument/2006/relationships/hyperlink" Target="https://podminky.urs.cz/item/CS_URS_2024_01/784211101" TargetMode="External" /><Relationship Id="rId30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19991001" TargetMode="External" /><Relationship Id="rId2" Type="http://schemas.openxmlformats.org/officeDocument/2006/relationships/hyperlink" Target="https://podminky.urs.cz/item/CS_URS_2024_01/612325412" TargetMode="External" /><Relationship Id="rId3" Type="http://schemas.openxmlformats.org/officeDocument/2006/relationships/hyperlink" Target="https://podminky.urs.cz/item/CS_URS_2024_01/612131121" TargetMode="External" /><Relationship Id="rId4" Type="http://schemas.openxmlformats.org/officeDocument/2006/relationships/hyperlink" Target="https://podminky.urs.cz/item/CS_URS_2024_01/612142001" TargetMode="External" /><Relationship Id="rId5" Type="http://schemas.openxmlformats.org/officeDocument/2006/relationships/hyperlink" Target="https://podminky.urs.cz/item/CS_URS_2024_01/612311131" TargetMode="External" /><Relationship Id="rId6" Type="http://schemas.openxmlformats.org/officeDocument/2006/relationships/hyperlink" Target="https://podminky.urs.cz/item/CS_URS_2024_01/978013141" TargetMode="External" /><Relationship Id="rId7" Type="http://schemas.openxmlformats.org/officeDocument/2006/relationships/hyperlink" Target="https://podminky.urs.cz/item/CS_URS_2024_01/949101111" TargetMode="External" /><Relationship Id="rId8" Type="http://schemas.openxmlformats.org/officeDocument/2006/relationships/hyperlink" Target="https://podminky.urs.cz/item/CS_URS_2024_01/952901111" TargetMode="External" /><Relationship Id="rId9" Type="http://schemas.openxmlformats.org/officeDocument/2006/relationships/hyperlink" Target="https://podminky.urs.cz/item/CS_URS_2024_01/997002611" TargetMode="External" /><Relationship Id="rId10" Type="http://schemas.openxmlformats.org/officeDocument/2006/relationships/hyperlink" Target="https://podminky.urs.cz/item/CS_URS_2024_01/997013211" TargetMode="External" /><Relationship Id="rId11" Type="http://schemas.openxmlformats.org/officeDocument/2006/relationships/hyperlink" Target="https://podminky.urs.cz/item/CS_URS_2024_01/997013501" TargetMode="External" /><Relationship Id="rId12" Type="http://schemas.openxmlformats.org/officeDocument/2006/relationships/hyperlink" Target="https://podminky.urs.cz/item/CS_URS_2024_01/997013509" TargetMode="External" /><Relationship Id="rId13" Type="http://schemas.openxmlformats.org/officeDocument/2006/relationships/hyperlink" Target="https://podminky.urs.cz/item/CS_URS_2024_01/997013631" TargetMode="External" /><Relationship Id="rId14" Type="http://schemas.openxmlformats.org/officeDocument/2006/relationships/hyperlink" Target="https://podminky.urs.cz/item/CS_URS_2024_01/998018001" TargetMode="External" /><Relationship Id="rId15" Type="http://schemas.openxmlformats.org/officeDocument/2006/relationships/hyperlink" Target="https://podminky.urs.cz/item/CS_URS_2024_01/783806805" TargetMode="External" /><Relationship Id="rId16" Type="http://schemas.openxmlformats.org/officeDocument/2006/relationships/hyperlink" Target="https://podminky.urs.cz/item/CS_URS_2024_01/784121001" TargetMode="External" /><Relationship Id="rId17" Type="http://schemas.openxmlformats.org/officeDocument/2006/relationships/hyperlink" Target="https://podminky.urs.cz/item/CS_URS_2024_01/784111001" TargetMode="External" /><Relationship Id="rId18" Type="http://schemas.openxmlformats.org/officeDocument/2006/relationships/hyperlink" Target="https://podminky.urs.cz/item/CS_URS_2024_01/784181121" TargetMode="External" /><Relationship Id="rId19" Type="http://schemas.openxmlformats.org/officeDocument/2006/relationships/hyperlink" Target="https://podminky.urs.cz/item/CS_URS_2024_01/784211101" TargetMode="External" /><Relationship Id="rId20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19991001" TargetMode="External" /><Relationship Id="rId2" Type="http://schemas.openxmlformats.org/officeDocument/2006/relationships/hyperlink" Target="https://podminky.urs.cz/item/CS_URS_2024_01/612325412" TargetMode="External" /><Relationship Id="rId3" Type="http://schemas.openxmlformats.org/officeDocument/2006/relationships/hyperlink" Target="https://podminky.urs.cz/item/CS_URS_2024_01/612131121" TargetMode="External" /><Relationship Id="rId4" Type="http://schemas.openxmlformats.org/officeDocument/2006/relationships/hyperlink" Target="https://podminky.urs.cz/item/CS_URS_2024_01/612142001" TargetMode="External" /><Relationship Id="rId5" Type="http://schemas.openxmlformats.org/officeDocument/2006/relationships/hyperlink" Target="https://podminky.urs.cz/item/CS_URS_2024_01/612311131" TargetMode="External" /><Relationship Id="rId6" Type="http://schemas.openxmlformats.org/officeDocument/2006/relationships/hyperlink" Target="https://podminky.urs.cz/item/CS_URS_2024_01/978013141" TargetMode="External" /><Relationship Id="rId7" Type="http://schemas.openxmlformats.org/officeDocument/2006/relationships/hyperlink" Target="https://podminky.urs.cz/item/CS_URS_2024_01/949101111" TargetMode="External" /><Relationship Id="rId8" Type="http://schemas.openxmlformats.org/officeDocument/2006/relationships/hyperlink" Target="https://podminky.urs.cz/item/CS_URS_2024_01/952901111" TargetMode="External" /><Relationship Id="rId9" Type="http://schemas.openxmlformats.org/officeDocument/2006/relationships/hyperlink" Target="https://podminky.urs.cz/item/CS_URS_2024_01/997002611" TargetMode="External" /><Relationship Id="rId10" Type="http://schemas.openxmlformats.org/officeDocument/2006/relationships/hyperlink" Target="https://podminky.urs.cz/item/CS_URS_2024_01/997013211" TargetMode="External" /><Relationship Id="rId11" Type="http://schemas.openxmlformats.org/officeDocument/2006/relationships/hyperlink" Target="https://podminky.urs.cz/item/CS_URS_2024_01/997013501" TargetMode="External" /><Relationship Id="rId12" Type="http://schemas.openxmlformats.org/officeDocument/2006/relationships/hyperlink" Target="https://podminky.urs.cz/item/CS_URS_2024_01/997013509" TargetMode="External" /><Relationship Id="rId13" Type="http://schemas.openxmlformats.org/officeDocument/2006/relationships/hyperlink" Target="https://podminky.urs.cz/item/CS_URS_2024_01/997013631" TargetMode="External" /><Relationship Id="rId14" Type="http://schemas.openxmlformats.org/officeDocument/2006/relationships/hyperlink" Target="https://podminky.urs.cz/item/CS_URS_2024_01/998018001" TargetMode="External" /><Relationship Id="rId15" Type="http://schemas.openxmlformats.org/officeDocument/2006/relationships/hyperlink" Target="https://podminky.urs.cz/item/CS_URS_2024_01/783806805" TargetMode="External" /><Relationship Id="rId16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19991001" TargetMode="External" /><Relationship Id="rId2" Type="http://schemas.openxmlformats.org/officeDocument/2006/relationships/hyperlink" Target="https://podminky.urs.cz/item/CS_URS_2024_01/612325412" TargetMode="External" /><Relationship Id="rId3" Type="http://schemas.openxmlformats.org/officeDocument/2006/relationships/hyperlink" Target="https://podminky.urs.cz/item/CS_URS_2024_01/612131121" TargetMode="External" /><Relationship Id="rId4" Type="http://schemas.openxmlformats.org/officeDocument/2006/relationships/hyperlink" Target="https://podminky.urs.cz/item/CS_URS_2024_01/612142001" TargetMode="External" /><Relationship Id="rId5" Type="http://schemas.openxmlformats.org/officeDocument/2006/relationships/hyperlink" Target="https://podminky.urs.cz/item/CS_URS_2024_01/612311131" TargetMode="External" /><Relationship Id="rId6" Type="http://schemas.openxmlformats.org/officeDocument/2006/relationships/hyperlink" Target="https://podminky.urs.cz/item/CS_URS_2024_01/978013141" TargetMode="External" /><Relationship Id="rId7" Type="http://schemas.openxmlformats.org/officeDocument/2006/relationships/hyperlink" Target="https://podminky.urs.cz/item/CS_URS_2024_01/949101111" TargetMode="External" /><Relationship Id="rId8" Type="http://schemas.openxmlformats.org/officeDocument/2006/relationships/hyperlink" Target="https://podminky.urs.cz/item/CS_URS_2024_01/952901111" TargetMode="External" /><Relationship Id="rId9" Type="http://schemas.openxmlformats.org/officeDocument/2006/relationships/hyperlink" Target="https://podminky.urs.cz/item/CS_URS_2024_01/997002611" TargetMode="External" /><Relationship Id="rId10" Type="http://schemas.openxmlformats.org/officeDocument/2006/relationships/hyperlink" Target="https://podminky.urs.cz/item/CS_URS_2024_01/997013211" TargetMode="External" /><Relationship Id="rId11" Type="http://schemas.openxmlformats.org/officeDocument/2006/relationships/hyperlink" Target="https://podminky.urs.cz/item/CS_URS_2024_01/997013501" TargetMode="External" /><Relationship Id="rId12" Type="http://schemas.openxmlformats.org/officeDocument/2006/relationships/hyperlink" Target="https://podminky.urs.cz/item/CS_URS_2024_01/997013509" TargetMode="External" /><Relationship Id="rId13" Type="http://schemas.openxmlformats.org/officeDocument/2006/relationships/hyperlink" Target="https://podminky.urs.cz/item/CS_URS_2024_01/997013631" TargetMode="External" /><Relationship Id="rId14" Type="http://schemas.openxmlformats.org/officeDocument/2006/relationships/hyperlink" Target="https://podminky.urs.cz/item/CS_URS_2024_01/998018001" TargetMode="External" /><Relationship Id="rId15" Type="http://schemas.openxmlformats.org/officeDocument/2006/relationships/hyperlink" Target="https://podminky.urs.cz/item/CS_URS_2024_01/725240811" TargetMode="External" /><Relationship Id="rId16" Type="http://schemas.openxmlformats.org/officeDocument/2006/relationships/hyperlink" Target="https://podminky.urs.cz/item/CS_URS_2024_01/725860811" TargetMode="External" /><Relationship Id="rId17" Type="http://schemas.openxmlformats.org/officeDocument/2006/relationships/hyperlink" Target="https://podminky.urs.cz/item/CS_URS_2024_01/725820801" TargetMode="External" /><Relationship Id="rId18" Type="http://schemas.openxmlformats.org/officeDocument/2006/relationships/hyperlink" Target="https://podminky.urs.cz/item/CS_URS_2024_01/725241532" TargetMode="External" /><Relationship Id="rId19" Type="http://schemas.openxmlformats.org/officeDocument/2006/relationships/hyperlink" Target="https://podminky.urs.cz/item/CS_URS_2024_01/725244813" TargetMode="External" /><Relationship Id="rId20" Type="http://schemas.openxmlformats.org/officeDocument/2006/relationships/hyperlink" Target="https://podminky.urs.cz/item/CS_URS_2024_01/725865311" TargetMode="External" /><Relationship Id="rId21" Type="http://schemas.openxmlformats.org/officeDocument/2006/relationships/hyperlink" Target="https://podminky.urs.cz/item/CS_URS_2024_01/998725311" TargetMode="External" /><Relationship Id="rId22" Type="http://schemas.openxmlformats.org/officeDocument/2006/relationships/hyperlink" Target="https://podminky.urs.cz/item/CS_URS_2024_01/766691914" TargetMode="External" /><Relationship Id="rId23" Type="http://schemas.openxmlformats.org/officeDocument/2006/relationships/hyperlink" Target="https://podminky.urs.cz/item/CS_URS_2024_01/766660001" TargetMode="External" /><Relationship Id="rId24" Type="http://schemas.openxmlformats.org/officeDocument/2006/relationships/hyperlink" Target="https://podminky.urs.cz/item/CS_URS_2024_01/766660729" TargetMode="External" /><Relationship Id="rId25" Type="http://schemas.openxmlformats.org/officeDocument/2006/relationships/hyperlink" Target="https://podminky.urs.cz/item/CS_URS_2024_01/998766311" TargetMode="External" /><Relationship Id="rId26" Type="http://schemas.openxmlformats.org/officeDocument/2006/relationships/hyperlink" Target="https://podminky.urs.cz/item/CS_URS_2024_01/784121001" TargetMode="External" /><Relationship Id="rId27" Type="http://schemas.openxmlformats.org/officeDocument/2006/relationships/hyperlink" Target="https://podminky.urs.cz/item/CS_URS_2024_01/784111001" TargetMode="External" /><Relationship Id="rId28" Type="http://schemas.openxmlformats.org/officeDocument/2006/relationships/hyperlink" Target="https://podminky.urs.cz/item/CS_URS_2024_01/784181121" TargetMode="External" /><Relationship Id="rId29" Type="http://schemas.openxmlformats.org/officeDocument/2006/relationships/hyperlink" Target="https://podminky.urs.cz/item/CS_URS_2024_01/784211101" TargetMode="External" /><Relationship Id="rId30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19991001" TargetMode="External" /><Relationship Id="rId2" Type="http://schemas.openxmlformats.org/officeDocument/2006/relationships/hyperlink" Target="https://podminky.urs.cz/item/CS_URS_2024_01/612325412" TargetMode="External" /><Relationship Id="rId3" Type="http://schemas.openxmlformats.org/officeDocument/2006/relationships/hyperlink" Target="https://podminky.urs.cz/item/CS_URS_2024_01/612131121" TargetMode="External" /><Relationship Id="rId4" Type="http://schemas.openxmlformats.org/officeDocument/2006/relationships/hyperlink" Target="https://podminky.urs.cz/item/CS_URS_2024_01/612142001" TargetMode="External" /><Relationship Id="rId5" Type="http://schemas.openxmlformats.org/officeDocument/2006/relationships/hyperlink" Target="https://podminky.urs.cz/item/CS_URS_2024_01/612311131" TargetMode="External" /><Relationship Id="rId6" Type="http://schemas.openxmlformats.org/officeDocument/2006/relationships/hyperlink" Target="https://podminky.urs.cz/item/CS_URS_2024_01/978013141" TargetMode="External" /><Relationship Id="rId7" Type="http://schemas.openxmlformats.org/officeDocument/2006/relationships/hyperlink" Target="https://podminky.urs.cz/item/CS_URS_2024_01/949101111" TargetMode="External" /><Relationship Id="rId8" Type="http://schemas.openxmlformats.org/officeDocument/2006/relationships/hyperlink" Target="https://podminky.urs.cz/item/CS_URS_2024_01/952901111" TargetMode="External" /><Relationship Id="rId9" Type="http://schemas.openxmlformats.org/officeDocument/2006/relationships/hyperlink" Target="https://podminky.urs.cz/item/CS_URS_2024_01/997002611" TargetMode="External" /><Relationship Id="rId10" Type="http://schemas.openxmlformats.org/officeDocument/2006/relationships/hyperlink" Target="https://podminky.urs.cz/item/CS_URS_2024_01/997013211" TargetMode="External" /><Relationship Id="rId11" Type="http://schemas.openxmlformats.org/officeDocument/2006/relationships/hyperlink" Target="https://podminky.urs.cz/item/CS_URS_2024_01/997013501" TargetMode="External" /><Relationship Id="rId12" Type="http://schemas.openxmlformats.org/officeDocument/2006/relationships/hyperlink" Target="https://podminky.urs.cz/item/CS_URS_2024_01/997013509" TargetMode="External" /><Relationship Id="rId13" Type="http://schemas.openxmlformats.org/officeDocument/2006/relationships/hyperlink" Target="https://podminky.urs.cz/item/CS_URS_2024_01/997013631" TargetMode="External" /><Relationship Id="rId14" Type="http://schemas.openxmlformats.org/officeDocument/2006/relationships/hyperlink" Target="https://podminky.urs.cz/item/CS_URS_2024_01/998018001" TargetMode="External" /><Relationship Id="rId15" Type="http://schemas.openxmlformats.org/officeDocument/2006/relationships/hyperlink" Target="https://podminky.urs.cz/item/CS_URS_2024_01/783806805" TargetMode="External" /><Relationship Id="rId16" Type="http://schemas.openxmlformats.org/officeDocument/2006/relationships/hyperlink" Target="https://podminky.urs.cz/item/CS_URS_2024_01/784171001" TargetMode="External" /><Relationship Id="rId17" Type="http://schemas.openxmlformats.org/officeDocument/2006/relationships/hyperlink" Target="https://podminky.urs.cz/item/CS_URS_2024_01/784171111" TargetMode="External" /><Relationship Id="rId18" Type="http://schemas.openxmlformats.org/officeDocument/2006/relationships/hyperlink" Target="https://podminky.urs.cz/item/CS_URS_2024_01/784121001" TargetMode="External" /><Relationship Id="rId19" Type="http://schemas.openxmlformats.org/officeDocument/2006/relationships/hyperlink" Target="https://podminky.urs.cz/item/CS_URS_2024_01/784111001" TargetMode="External" /><Relationship Id="rId20" Type="http://schemas.openxmlformats.org/officeDocument/2006/relationships/hyperlink" Target="https://podminky.urs.cz/item/CS_URS_2024_01/784181121" TargetMode="External" /><Relationship Id="rId21" Type="http://schemas.openxmlformats.org/officeDocument/2006/relationships/hyperlink" Target="https://podminky.urs.cz/item/CS_URS_2024_01/784211101" TargetMode="External" /><Relationship Id="rId22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342272225" TargetMode="External" /><Relationship Id="rId2" Type="http://schemas.openxmlformats.org/officeDocument/2006/relationships/hyperlink" Target="https://podminky.urs.cz/item/CS_URS_2024_01/342291111" TargetMode="External" /><Relationship Id="rId3" Type="http://schemas.openxmlformats.org/officeDocument/2006/relationships/hyperlink" Target="https://podminky.urs.cz/item/CS_URS_2024_01/342291121" TargetMode="External" /><Relationship Id="rId4" Type="http://schemas.openxmlformats.org/officeDocument/2006/relationships/hyperlink" Target="https://podminky.urs.cz/item/CS_URS_2024_01/619991001" TargetMode="External" /><Relationship Id="rId5" Type="http://schemas.openxmlformats.org/officeDocument/2006/relationships/hyperlink" Target="https://podminky.urs.cz/item/CS_URS_2024_01/612321141" TargetMode="External" /><Relationship Id="rId6" Type="http://schemas.openxmlformats.org/officeDocument/2006/relationships/hyperlink" Target="https://podminky.urs.cz/item/CS_URS_2024_01/612142001" TargetMode="External" /><Relationship Id="rId7" Type="http://schemas.openxmlformats.org/officeDocument/2006/relationships/hyperlink" Target="https://podminky.urs.cz/item/CS_URS_2024_01/612131121" TargetMode="External" /><Relationship Id="rId8" Type="http://schemas.openxmlformats.org/officeDocument/2006/relationships/hyperlink" Target="https://podminky.urs.cz/item/CS_URS_2024_01/612311131" TargetMode="External" /><Relationship Id="rId9" Type="http://schemas.openxmlformats.org/officeDocument/2006/relationships/hyperlink" Target="https://podminky.urs.cz/item/CS_URS_2024_01/642942221" TargetMode="External" /><Relationship Id="rId10" Type="http://schemas.openxmlformats.org/officeDocument/2006/relationships/hyperlink" Target="https://podminky.urs.cz/item/CS_URS_2024_01/619995001" TargetMode="External" /><Relationship Id="rId11" Type="http://schemas.openxmlformats.org/officeDocument/2006/relationships/hyperlink" Target="https://podminky.urs.cz/item/CS_URS_2024_01/965081212" TargetMode="External" /><Relationship Id="rId12" Type="http://schemas.openxmlformats.org/officeDocument/2006/relationships/hyperlink" Target="https://podminky.urs.cz/item/CS_URS_2024_01/965081611" TargetMode="External" /><Relationship Id="rId13" Type="http://schemas.openxmlformats.org/officeDocument/2006/relationships/hyperlink" Target="https://podminky.urs.cz/item/CS_URS_2024_01/978013191" TargetMode="External" /><Relationship Id="rId14" Type="http://schemas.openxmlformats.org/officeDocument/2006/relationships/hyperlink" Target="https://podminky.urs.cz/item/CS_URS_2024_01/968062456" TargetMode="External" /><Relationship Id="rId15" Type="http://schemas.openxmlformats.org/officeDocument/2006/relationships/hyperlink" Target="https://podminky.urs.cz/item/CS_URS_2024_01/949101111" TargetMode="External" /><Relationship Id="rId16" Type="http://schemas.openxmlformats.org/officeDocument/2006/relationships/hyperlink" Target="https://podminky.urs.cz/item/CS_URS_2024_01/952901111" TargetMode="External" /><Relationship Id="rId17" Type="http://schemas.openxmlformats.org/officeDocument/2006/relationships/hyperlink" Target="https://podminky.urs.cz/item/CS_URS_2024_01/997002611" TargetMode="External" /><Relationship Id="rId18" Type="http://schemas.openxmlformats.org/officeDocument/2006/relationships/hyperlink" Target="https://podminky.urs.cz/item/CS_URS_2024_01/997013211" TargetMode="External" /><Relationship Id="rId19" Type="http://schemas.openxmlformats.org/officeDocument/2006/relationships/hyperlink" Target="https://podminky.urs.cz/item/CS_URS_2024_01/997013501" TargetMode="External" /><Relationship Id="rId20" Type="http://schemas.openxmlformats.org/officeDocument/2006/relationships/hyperlink" Target="https://podminky.urs.cz/item/CS_URS_2024_01/997013509" TargetMode="External" /><Relationship Id="rId21" Type="http://schemas.openxmlformats.org/officeDocument/2006/relationships/hyperlink" Target="https://podminky.urs.cz/item/CS_URS_2024_01/997013631" TargetMode="External" /><Relationship Id="rId22" Type="http://schemas.openxmlformats.org/officeDocument/2006/relationships/hyperlink" Target="https://podminky.urs.cz/item/CS_URS_2024_01/998018001" TargetMode="External" /><Relationship Id="rId23" Type="http://schemas.openxmlformats.org/officeDocument/2006/relationships/hyperlink" Target="https://podminky.urs.cz/item/CS_URS_2024_01/766660011" TargetMode="External" /><Relationship Id="rId24" Type="http://schemas.openxmlformats.org/officeDocument/2006/relationships/hyperlink" Target="https://podminky.urs.cz/item/CS_URS_2024_01/766660729" TargetMode="External" /><Relationship Id="rId25" Type="http://schemas.openxmlformats.org/officeDocument/2006/relationships/hyperlink" Target="https://podminky.urs.cz/item/CS_URS_2024_01/766660728" TargetMode="External" /><Relationship Id="rId26" Type="http://schemas.openxmlformats.org/officeDocument/2006/relationships/hyperlink" Target="https://podminky.urs.cz/item/CS_URS_2024_01/998766311" TargetMode="External" /><Relationship Id="rId27" Type="http://schemas.openxmlformats.org/officeDocument/2006/relationships/hyperlink" Target="https://podminky.urs.cz/item/CS_URS_2024_01/771591115" TargetMode="External" /><Relationship Id="rId28" Type="http://schemas.openxmlformats.org/officeDocument/2006/relationships/hyperlink" Target="https://podminky.urs.cz/item/CS_URS_2024_01/998771311" TargetMode="External" /><Relationship Id="rId29" Type="http://schemas.openxmlformats.org/officeDocument/2006/relationships/hyperlink" Target="https://podminky.urs.cz/item/CS_URS_2024_01/783315103" TargetMode="External" /><Relationship Id="rId30" Type="http://schemas.openxmlformats.org/officeDocument/2006/relationships/hyperlink" Target="https://podminky.urs.cz/item/CS_URS_2024_01/783317101" TargetMode="External" /><Relationship Id="rId31" Type="http://schemas.openxmlformats.org/officeDocument/2006/relationships/hyperlink" Target="https://podminky.urs.cz/item/CS_URS_2024_01/784181121" TargetMode="External" /><Relationship Id="rId32" Type="http://schemas.openxmlformats.org/officeDocument/2006/relationships/hyperlink" Target="https://podminky.urs.cz/item/CS_URS_2024_01/784211101" TargetMode="External" /><Relationship Id="rId3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19991001" TargetMode="External" /><Relationship Id="rId2" Type="http://schemas.openxmlformats.org/officeDocument/2006/relationships/hyperlink" Target="https://podminky.urs.cz/item/CS_URS_2024_01/612325412" TargetMode="External" /><Relationship Id="rId3" Type="http://schemas.openxmlformats.org/officeDocument/2006/relationships/hyperlink" Target="https://podminky.urs.cz/item/CS_URS_2024_01/612131121" TargetMode="External" /><Relationship Id="rId4" Type="http://schemas.openxmlformats.org/officeDocument/2006/relationships/hyperlink" Target="https://podminky.urs.cz/item/CS_URS_2024_01/612142001" TargetMode="External" /><Relationship Id="rId5" Type="http://schemas.openxmlformats.org/officeDocument/2006/relationships/hyperlink" Target="https://podminky.urs.cz/item/CS_URS_2024_01/622143003" TargetMode="External" /><Relationship Id="rId6" Type="http://schemas.openxmlformats.org/officeDocument/2006/relationships/hyperlink" Target="https://podminky.urs.cz/item/CS_URS_2024_01/612311131" TargetMode="External" /><Relationship Id="rId7" Type="http://schemas.openxmlformats.org/officeDocument/2006/relationships/hyperlink" Target="https://podminky.urs.cz/item/CS_URS_2024_01/978013141" TargetMode="External" /><Relationship Id="rId8" Type="http://schemas.openxmlformats.org/officeDocument/2006/relationships/hyperlink" Target="https://podminky.urs.cz/item/CS_URS_2024_01/949101111" TargetMode="External" /><Relationship Id="rId9" Type="http://schemas.openxmlformats.org/officeDocument/2006/relationships/hyperlink" Target="https://podminky.urs.cz/item/CS_URS_2024_01/952901111" TargetMode="External" /><Relationship Id="rId10" Type="http://schemas.openxmlformats.org/officeDocument/2006/relationships/hyperlink" Target="https://podminky.urs.cz/item/CS_URS_2024_01/997002611" TargetMode="External" /><Relationship Id="rId11" Type="http://schemas.openxmlformats.org/officeDocument/2006/relationships/hyperlink" Target="https://podminky.urs.cz/item/CS_URS_2024_01/997013211" TargetMode="External" /><Relationship Id="rId12" Type="http://schemas.openxmlformats.org/officeDocument/2006/relationships/hyperlink" Target="https://podminky.urs.cz/item/CS_URS_2024_01/997013501" TargetMode="External" /><Relationship Id="rId13" Type="http://schemas.openxmlformats.org/officeDocument/2006/relationships/hyperlink" Target="https://podminky.urs.cz/item/CS_URS_2024_01/997013509" TargetMode="External" /><Relationship Id="rId14" Type="http://schemas.openxmlformats.org/officeDocument/2006/relationships/hyperlink" Target="https://podminky.urs.cz/item/CS_URS_2024_01/997013631" TargetMode="External" /><Relationship Id="rId15" Type="http://schemas.openxmlformats.org/officeDocument/2006/relationships/hyperlink" Target="https://podminky.urs.cz/item/CS_URS_2024_01/998018001" TargetMode="External" /><Relationship Id="rId16" Type="http://schemas.openxmlformats.org/officeDocument/2006/relationships/hyperlink" Target="https://podminky.urs.cz/item/CS_URS_2024_01/763131411" TargetMode="External" /><Relationship Id="rId17" Type="http://schemas.openxmlformats.org/officeDocument/2006/relationships/hyperlink" Target="https://podminky.urs.cz/item/CS_URS_2024_01/998763511" TargetMode="External" /><Relationship Id="rId18" Type="http://schemas.openxmlformats.org/officeDocument/2006/relationships/hyperlink" Target="https://podminky.urs.cz/item/CS_URS_2024_01/766691914" TargetMode="External" /><Relationship Id="rId19" Type="http://schemas.openxmlformats.org/officeDocument/2006/relationships/hyperlink" Target="https://podminky.urs.cz/item/CS_URS_2024_01/766660001" TargetMode="External" /><Relationship Id="rId20" Type="http://schemas.openxmlformats.org/officeDocument/2006/relationships/hyperlink" Target="https://podminky.urs.cz/item/CS_URS_2024_01/766660011" TargetMode="External" /><Relationship Id="rId21" Type="http://schemas.openxmlformats.org/officeDocument/2006/relationships/hyperlink" Target="https://podminky.urs.cz/item/CS_URS_2024_01/766660729" TargetMode="External" /><Relationship Id="rId22" Type="http://schemas.openxmlformats.org/officeDocument/2006/relationships/hyperlink" Target="https://podminky.urs.cz/item/CS_URS_2024_01/766660728" TargetMode="External" /><Relationship Id="rId23" Type="http://schemas.openxmlformats.org/officeDocument/2006/relationships/hyperlink" Target="https://podminky.urs.cz/item/CS_URS_2024_01/998766311" TargetMode="External" /><Relationship Id="rId24" Type="http://schemas.openxmlformats.org/officeDocument/2006/relationships/hyperlink" Target="https://podminky.urs.cz/item/CS_URS_2024_01/783806805" TargetMode="External" /><Relationship Id="rId25" Type="http://schemas.openxmlformats.org/officeDocument/2006/relationships/hyperlink" Target="https://podminky.urs.cz/item/CS_URS_2024_01/783306801" TargetMode="External" /><Relationship Id="rId26" Type="http://schemas.openxmlformats.org/officeDocument/2006/relationships/hyperlink" Target="https://podminky.urs.cz/item/CS_URS_2024_01/783315103" TargetMode="External" /><Relationship Id="rId27" Type="http://schemas.openxmlformats.org/officeDocument/2006/relationships/hyperlink" Target="https://podminky.urs.cz/item/CS_URS_2024_01/783317101" TargetMode="External" /><Relationship Id="rId28" Type="http://schemas.openxmlformats.org/officeDocument/2006/relationships/hyperlink" Target="https://podminky.urs.cz/item/CS_URS_2024_01/784121001" TargetMode="External" /><Relationship Id="rId29" Type="http://schemas.openxmlformats.org/officeDocument/2006/relationships/hyperlink" Target="https://podminky.urs.cz/item/CS_URS_2024_01/784111001" TargetMode="External" /><Relationship Id="rId30" Type="http://schemas.openxmlformats.org/officeDocument/2006/relationships/hyperlink" Target="https://podminky.urs.cz/item/CS_URS_2024_01/784181121" TargetMode="External" /><Relationship Id="rId31" Type="http://schemas.openxmlformats.org/officeDocument/2006/relationships/hyperlink" Target="https://podminky.urs.cz/item/CS_URS_2024_01/784211101" TargetMode="External" /><Relationship Id="rId3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19991001" TargetMode="External" /><Relationship Id="rId2" Type="http://schemas.openxmlformats.org/officeDocument/2006/relationships/hyperlink" Target="https://podminky.urs.cz/item/CS_URS_2024_01/949101111" TargetMode="External" /><Relationship Id="rId3" Type="http://schemas.openxmlformats.org/officeDocument/2006/relationships/hyperlink" Target="https://podminky.urs.cz/item/CS_URS_2024_01/952901111" TargetMode="External" /><Relationship Id="rId4" Type="http://schemas.openxmlformats.org/officeDocument/2006/relationships/hyperlink" Target="https://podminky.urs.cz/item/CS_URS_2024_01/997002611" TargetMode="External" /><Relationship Id="rId5" Type="http://schemas.openxmlformats.org/officeDocument/2006/relationships/hyperlink" Target="https://podminky.urs.cz/item/CS_URS_2024_01/997013211" TargetMode="External" /><Relationship Id="rId6" Type="http://schemas.openxmlformats.org/officeDocument/2006/relationships/hyperlink" Target="https://podminky.urs.cz/item/CS_URS_2024_01/997013501" TargetMode="External" /><Relationship Id="rId7" Type="http://schemas.openxmlformats.org/officeDocument/2006/relationships/hyperlink" Target="https://podminky.urs.cz/item/CS_URS_2024_01/997013509" TargetMode="External" /><Relationship Id="rId8" Type="http://schemas.openxmlformats.org/officeDocument/2006/relationships/hyperlink" Target="https://podminky.urs.cz/item/CS_URS_2024_01/997013631" TargetMode="External" /><Relationship Id="rId9" Type="http://schemas.openxmlformats.org/officeDocument/2006/relationships/hyperlink" Target="https://podminky.urs.cz/item/CS_URS_2024_01/766691914" TargetMode="External" /><Relationship Id="rId10" Type="http://schemas.openxmlformats.org/officeDocument/2006/relationships/hyperlink" Target="https://podminky.urs.cz/item/CS_URS_2024_01/766660001" TargetMode="External" /><Relationship Id="rId11" Type="http://schemas.openxmlformats.org/officeDocument/2006/relationships/hyperlink" Target="https://podminky.urs.cz/item/CS_URS_2024_01/766660730" TargetMode="External" /><Relationship Id="rId12" Type="http://schemas.openxmlformats.org/officeDocument/2006/relationships/hyperlink" Target="https://podminky.urs.cz/item/CS_URS_2024_01/998766311" TargetMode="External" /><Relationship Id="rId13" Type="http://schemas.openxmlformats.org/officeDocument/2006/relationships/hyperlink" Target="https://podminky.urs.cz/item/CS_URS_2024_01/784111001" TargetMode="External" /><Relationship Id="rId14" Type="http://schemas.openxmlformats.org/officeDocument/2006/relationships/hyperlink" Target="https://podminky.urs.cz/item/CS_URS_2024_01/784181121" TargetMode="External" /><Relationship Id="rId15" Type="http://schemas.openxmlformats.org/officeDocument/2006/relationships/hyperlink" Target="https://podminky.urs.cz/item/CS_URS_2024_01/784211101" TargetMode="External" /><Relationship Id="rId16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19991001" TargetMode="External" /><Relationship Id="rId2" Type="http://schemas.openxmlformats.org/officeDocument/2006/relationships/hyperlink" Target="https://podminky.urs.cz/item/CS_URS_2024_01/949101111" TargetMode="External" /><Relationship Id="rId3" Type="http://schemas.openxmlformats.org/officeDocument/2006/relationships/hyperlink" Target="https://podminky.urs.cz/item/CS_URS_2024_01/952901111" TargetMode="External" /><Relationship Id="rId4" Type="http://schemas.openxmlformats.org/officeDocument/2006/relationships/hyperlink" Target="https://podminky.urs.cz/item/CS_URS_2024_01/997002611" TargetMode="External" /><Relationship Id="rId5" Type="http://schemas.openxmlformats.org/officeDocument/2006/relationships/hyperlink" Target="https://podminky.urs.cz/item/CS_URS_2024_01/997013211" TargetMode="External" /><Relationship Id="rId6" Type="http://schemas.openxmlformats.org/officeDocument/2006/relationships/hyperlink" Target="https://podminky.urs.cz/item/CS_URS_2024_01/997013501" TargetMode="External" /><Relationship Id="rId7" Type="http://schemas.openxmlformats.org/officeDocument/2006/relationships/hyperlink" Target="https://podminky.urs.cz/item/CS_URS_2024_01/997013509" TargetMode="External" /><Relationship Id="rId8" Type="http://schemas.openxmlformats.org/officeDocument/2006/relationships/hyperlink" Target="https://podminky.urs.cz/item/CS_URS_2024_01/997013631" TargetMode="External" /><Relationship Id="rId9" Type="http://schemas.openxmlformats.org/officeDocument/2006/relationships/hyperlink" Target="https://podminky.urs.cz/item/CS_URS_2024_01/766691914" TargetMode="External" /><Relationship Id="rId10" Type="http://schemas.openxmlformats.org/officeDocument/2006/relationships/hyperlink" Target="https://podminky.urs.cz/item/CS_URS_2024_01/766660001" TargetMode="External" /><Relationship Id="rId11" Type="http://schemas.openxmlformats.org/officeDocument/2006/relationships/hyperlink" Target="https://podminky.urs.cz/item/CS_URS_2024_01/766660730" TargetMode="External" /><Relationship Id="rId12" Type="http://schemas.openxmlformats.org/officeDocument/2006/relationships/hyperlink" Target="https://podminky.urs.cz/item/CS_URS_2024_01/998766311" TargetMode="External" /><Relationship Id="rId13" Type="http://schemas.openxmlformats.org/officeDocument/2006/relationships/hyperlink" Target="https://podminky.urs.cz/item/CS_URS_2024_01/784111001" TargetMode="External" /><Relationship Id="rId14" Type="http://schemas.openxmlformats.org/officeDocument/2006/relationships/hyperlink" Target="https://podminky.urs.cz/item/CS_URS_2024_01/784181121" TargetMode="External" /><Relationship Id="rId15" Type="http://schemas.openxmlformats.org/officeDocument/2006/relationships/hyperlink" Target="https://podminky.urs.cz/item/CS_URS_2024_01/784211101" TargetMode="External" /><Relationship Id="rId16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19991001" TargetMode="External" /><Relationship Id="rId2" Type="http://schemas.openxmlformats.org/officeDocument/2006/relationships/hyperlink" Target="https://podminky.urs.cz/item/CS_URS_2024_01/612325412" TargetMode="External" /><Relationship Id="rId3" Type="http://schemas.openxmlformats.org/officeDocument/2006/relationships/hyperlink" Target="https://podminky.urs.cz/item/CS_URS_2024_01/612131121" TargetMode="External" /><Relationship Id="rId4" Type="http://schemas.openxmlformats.org/officeDocument/2006/relationships/hyperlink" Target="https://podminky.urs.cz/item/CS_URS_2024_01/612311131" TargetMode="External" /><Relationship Id="rId5" Type="http://schemas.openxmlformats.org/officeDocument/2006/relationships/hyperlink" Target="https://podminky.urs.cz/item/CS_URS_2024_01/978013141" TargetMode="External" /><Relationship Id="rId6" Type="http://schemas.openxmlformats.org/officeDocument/2006/relationships/hyperlink" Target="https://podminky.urs.cz/item/CS_URS_2024_01/949101111" TargetMode="External" /><Relationship Id="rId7" Type="http://schemas.openxmlformats.org/officeDocument/2006/relationships/hyperlink" Target="https://podminky.urs.cz/item/CS_URS_2024_01/952901111" TargetMode="External" /><Relationship Id="rId8" Type="http://schemas.openxmlformats.org/officeDocument/2006/relationships/hyperlink" Target="https://podminky.urs.cz/item/CS_URS_2024_01/997002611" TargetMode="External" /><Relationship Id="rId9" Type="http://schemas.openxmlformats.org/officeDocument/2006/relationships/hyperlink" Target="https://podminky.urs.cz/item/CS_URS_2024_01/997013211" TargetMode="External" /><Relationship Id="rId10" Type="http://schemas.openxmlformats.org/officeDocument/2006/relationships/hyperlink" Target="https://podminky.urs.cz/item/CS_URS_2024_01/997013501" TargetMode="External" /><Relationship Id="rId11" Type="http://schemas.openxmlformats.org/officeDocument/2006/relationships/hyperlink" Target="https://podminky.urs.cz/item/CS_URS_2024_01/997013509" TargetMode="External" /><Relationship Id="rId12" Type="http://schemas.openxmlformats.org/officeDocument/2006/relationships/hyperlink" Target="https://podminky.urs.cz/item/CS_URS_2024_01/997013631" TargetMode="External" /><Relationship Id="rId13" Type="http://schemas.openxmlformats.org/officeDocument/2006/relationships/hyperlink" Target="https://podminky.urs.cz/item/CS_URS_2024_01/998018001" TargetMode="External" /><Relationship Id="rId14" Type="http://schemas.openxmlformats.org/officeDocument/2006/relationships/hyperlink" Target="https://podminky.urs.cz/item/CS_URS_2024_01/998741311" TargetMode="External" /><Relationship Id="rId15" Type="http://schemas.openxmlformats.org/officeDocument/2006/relationships/hyperlink" Target="https://podminky.urs.cz/item/CS_URS_2024_01/763431871" TargetMode="External" /><Relationship Id="rId16" Type="http://schemas.openxmlformats.org/officeDocument/2006/relationships/hyperlink" Target="https://podminky.urs.cz/item/CS_URS_2024_01/763431701" TargetMode="External" /><Relationship Id="rId17" Type="http://schemas.openxmlformats.org/officeDocument/2006/relationships/hyperlink" Target="https://podminky.urs.cz/item/CS_URS_2024_01/998763511" TargetMode="External" /><Relationship Id="rId18" Type="http://schemas.openxmlformats.org/officeDocument/2006/relationships/hyperlink" Target="https://podminky.urs.cz/item/CS_URS_2024_01/766691914" TargetMode="External" /><Relationship Id="rId19" Type="http://schemas.openxmlformats.org/officeDocument/2006/relationships/hyperlink" Target="https://podminky.urs.cz/item/CS_URS_2024_01/766660001" TargetMode="External" /><Relationship Id="rId20" Type="http://schemas.openxmlformats.org/officeDocument/2006/relationships/hyperlink" Target="https://podminky.urs.cz/item/CS_URS_2024_01/766660729" TargetMode="External" /><Relationship Id="rId21" Type="http://schemas.openxmlformats.org/officeDocument/2006/relationships/hyperlink" Target="https://podminky.urs.cz/item/CS_URS_2024_01/766660728" TargetMode="External" /><Relationship Id="rId22" Type="http://schemas.openxmlformats.org/officeDocument/2006/relationships/hyperlink" Target="https://podminky.urs.cz/item/CS_URS_2024_01/998766311" TargetMode="External" /><Relationship Id="rId23" Type="http://schemas.openxmlformats.org/officeDocument/2006/relationships/hyperlink" Target="https://podminky.urs.cz/item/CS_URS_2024_01/783806805" TargetMode="External" /><Relationship Id="rId24" Type="http://schemas.openxmlformats.org/officeDocument/2006/relationships/hyperlink" Target="https://podminky.urs.cz/item/CS_URS_2024_01/783306801" TargetMode="External" /><Relationship Id="rId25" Type="http://schemas.openxmlformats.org/officeDocument/2006/relationships/hyperlink" Target="https://podminky.urs.cz/item/CS_URS_2024_01/783315101" TargetMode="External" /><Relationship Id="rId26" Type="http://schemas.openxmlformats.org/officeDocument/2006/relationships/hyperlink" Target="https://podminky.urs.cz/item/CS_URS_2024_01/783317101" TargetMode="External" /><Relationship Id="rId27" Type="http://schemas.openxmlformats.org/officeDocument/2006/relationships/hyperlink" Target="https://podminky.urs.cz/item/CS_URS_2024_01/784121001" TargetMode="External" /><Relationship Id="rId28" Type="http://schemas.openxmlformats.org/officeDocument/2006/relationships/hyperlink" Target="https://podminky.urs.cz/item/CS_URS_2024_01/784111001" TargetMode="External" /><Relationship Id="rId29" Type="http://schemas.openxmlformats.org/officeDocument/2006/relationships/hyperlink" Target="https://podminky.urs.cz/item/CS_URS_2024_01/784181121" TargetMode="External" /><Relationship Id="rId30" Type="http://schemas.openxmlformats.org/officeDocument/2006/relationships/hyperlink" Target="https://podminky.urs.cz/item/CS_URS_2024_01/784211101" TargetMode="External" /><Relationship Id="rId3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19991001" TargetMode="External" /><Relationship Id="rId2" Type="http://schemas.openxmlformats.org/officeDocument/2006/relationships/hyperlink" Target="https://podminky.urs.cz/item/CS_URS_2024_01/612325412" TargetMode="External" /><Relationship Id="rId3" Type="http://schemas.openxmlformats.org/officeDocument/2006/relationships/hyperlink" Target="https://podminky.urs.cz/item/CS_URS_2024_01/612131121" TargetMode="External" /><Relationship Id="rId4" Type="http://schemas.openxmlformats.org/officeDocument/2006/relationships/hyperlink" Target="https://podminky.urs.cz/item/CS_URS_2024_01/612142001" TargetMode="External" /><Relationship Id="rId5" Type="http://schemas.openxmlformats.org/officeDocument/2006/relationships/hyperlink" Target="https://podminky.urs.cz/item/CS_URS_2024_01/612311131" TargetMode="External" /><Relationship Id="rId6" Type="http://schemas.openxmlformats.org/officeDocument/2006/relationships/hyperlink" Target="https://podminky.urs.cz/item/CS_URS_2024_01/978013141" TargetMode="External" /><Relationship Id="rId7" Type="http://schemas.openxmlformats.org/officeDocument/2006/relationships/hyperlink" Target="https://podminky.urs.cz/item/CS_URS_2024_01/949101111" TargetMode="External" /><Relationship Id="rId8" Type="http://schemas.openxmlformats.org/officeDocument/2006/relationships/hyperlink" Target="https://podminky.urs.cz/item/CS_URS_2024_01/952901111" TargetMode="External" /><Relationship Id="rId9" Type="http://schemas.openxmlformats.org/officeDocument/2006/relationships/hyperlink" Target="https://podminky.urs.cz/item/CS_URS_2024_01/997002611" TargetMode="External" /><Relationship Id="rId10" Type="http://schemas.openxmlformats.org/officeDocument/2006/relationships/hyperlink" Target="https://podminky.urs.cz/item/CS_URS_2024_01/997013211" TargetMode="External" /><Relationship Id="rId11" Type="http://schemas.openxmlformats.org/officeDocument/2006/relationships/hyperlink" Target="https://podminky.urs.cz/item/CS_URS_2024_01/997013501" TargetMode="External" /><Relationship Id="rId12" Type="http://schemas.openxmlformats.org/officeDocument/2006/relationships/hyperlink" Target="https://podminky.urs.cz/item/CS_URS_2024_01/997013509" TargetMode="External" /><Relationship Id="rId13" Type="http://schemas.openxmlformats.org/officeDocument/2006/relationships/hyperlink" Target="https://podminky.urs.cz/item/CS_URS_2024_01/997013631" TargetMode="External" /><Relationship Id="rId14" Type="http://schemas.openxmlformats.org/officeDocument/2006/relationships/hyperlink" Target="https://podminky.urs.cz/item/CS_URS_2024_01/998018001" TargetMode="External" /><Relationship Id="rId15" Type="http://schemas.openxmlformats.org/officeDocument/2006/relationships/hyperlink" Target="https://podminky.urs.cz/item/CS_URS_2024_01/998735311" TargetMode="External" /><Relationship Id="rId16" Type="http://schemas.openxmlformats.org/officeDocument/2006/relationships/hyperlink" Target="https://podminky.urs.cz/item/CS_URS_2024_01/783806805" TargetMode="External" /><Relationship Id="rId17" Type="http://schemas.openxmlformats.org/officeDocument/2006/relationships/hyperlink" Target="https://podminky.urs.cz/item/CS_URS_2024_01/784121001" TargetMode="External" /><Relationship Id="rId18" Type="http://schemas.openxmlformats.org/officeDocument/2006/relationships/hyperlink" Target="https://podminky.urs.cz/item/CS_URS_2024_01/784111001" TargetMode="External" /><Relationship Id="rId19" Type="http://schemas.openxmlformats.org/officeDocument/2006/relationships/hyperlink" Target="https://podminky.urs.cz/item/CS_URS_2024_01/784181121" TargetMode="External" /><Relationship Id="rId20" Type="http://schemas.openxmlformats.org/officeDocument/2006/relationships/hyperlink" Target="https://podminky.urs.cz/item/CS_URS_2024_01/784211101" TargetMode="External" /><Relationship Id="rId2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19991001" TargetMode="External" /><Relationship Id="rId2" Type="http://schemas.openxmlformats.org/officeDocument/2006/relationships/hyperlink" Target="https://podminky.urs.cz/item/CS_URS_2024_01/612325412" TargetMode="External" /><Relationship Id="rId3" Type="http://schemas.openxmlformats.org/officeDocument/2006/relationships/hyperlink" Target="https://podminky.urs.cz/item/CS_URS_2024_01/612131121" TargetMode="External" /><Relationship Id="rId4" Type="http://schemas.openxmlformats.org/officeDocument/2006/relationships/hyperlink" Target="https://podminky.urs.cz/item/CS_URS_2024_01/612142001" TargetMode="External" /><Relationship Id="rId5" Type="http://schemas.openxmlformats.org/officeDocument/2006/relationships/hyperlink" Target="https://podminky.urs.cz/item/CS_URS_2024_01/612311131" TargetMode="External" /><Relationship Id="rId6" Type="http://schemas.openxmlformats.org/officeDocument/2006/relationships/hyperlink" Target="https://podminky.urs.cz/item/CS_URS_2024_01/978013141" TargetMode="External" /><Relationship Id="rId7" Type="http://schemas.openxmlformats.org/officeDocument/2006/relationships/hyperlink" Target="https://podminky.urs.cz/item/CS_URS_2024_01/949101111" TargetMode="External" /><Relationship Id="rId8" Type="http://schemas.openxmlformats.org/officeDocument/2006/relationships/hyperlink" Target="https://podminky.urs.cz/item/CS_URS_2024_01/952901111" TargetMode="External" /><Relationship Id="rId9" Type="http://schemas.openxmlformats.org/officeDocument/2006/relationships/hyperlink" Target="https://podminky.urs.cz/item/CS_URS_2024_01/997002611" TargetMode="External" /><Relationship Id="rId10" Type="http://schemas.openxmlformats.org/officeDocument/2006/relationships/hyperlink" Target="https://podminky.urs.cz/item/CS_URS_2024_01/997013211" TargetMode="External" /><Relationship Id="rId11" Type="http://schemas.openxmlformats.org/officeDocument/2006/relationships/hyperlink" Target="https://podminky.urs.cz/item/CS_URS_2024_01/997013501" TargetMode="External" /><Relationship Id="rId12" Type="http://schemas.openxmlformats.org/officeDocument/2006/relationships/hyperlink" Target="https://podminky.urs.cz/item/CS_URS_2024_01/997013509" TargetMode="External" /><Relationship Id="rId13" Type="http://schemas.openxmlformats.org/officeDocument/2006/relationships/hyperlink" Target="https://podminky.urs.cz/item/CS_URS_2024_01/997013631" TargetMode="External" /><Relationship Id="rId14" Type="http://schemas.openxmlformats.org/officeDocument/2006/relationships/hyperlink" Target="https://podminky.urs.cz/item/CS_URS_2024_01/998018001" TargetMode="External" /><Relationship Id="rId15" Type="http://schemas.openxmlformats.org/officeDocument/2006/relationships/hyperlink" Target="https://podminky.urs.cz/item/CS_URS_2024_01/725240811" TargetMode="External" /><Relationship Id="rId16" Type="http://schemas.openxmlformats.org/officeDocument/2006/relationships/hyperlink" Target="https://podminky.urs.cz/item/CS_URS_2024_01/725860811" TargetMode="External" /><Relationship Id="rId17" Type="http://schemas.openxmlformats.org/officeDocument/2006/relationships/hyperlink" Target="https://podminky.urs.cz/item/CS_URS_2024_01/725820801" TargetMode="External" /><Relationship Id="rId18" Type="http://schemas.openxmlformats.org/officeDocument/2006/relationships/hyperlink" Target="https://podminky.urs.cz/item/CS_URS_2024_01/725241532" TargetMode="External" /><Relationship Id="rId19" Type="http://schemas.openxmlformats.org/officeDocument/2006/relationships/hyperlink" Target="https://podminky.urs.cz/item/CS_URS_2024_01/725244813" TargetMode="External" /><Relationship Id="rId20" Type="http://schemas.openxmlformats.org/officeDocument/2006/relationships/hyperlink" Target="https://podminky.urs.cz/item/CS_URS_2024_01/725865311" TargetMode="External" /><Relationship Id="rId21" Type="http://schemas.openxmlformats.org/officeDocument/2006/relationships/hyperlink" Target="https://podminky.urs.cz/item/CS_URS_2024_01/998725311" TargetMode="External" /><Relationship Id="rId22" Type="http://schemas.openxmlformats.org/officeDocument/2006/relationships/hyperlink" Target="https://podminky.urs.cz/item/CS_URS_2024_01/766691914" TargetMode="External" /><Relationship Id="rId23" Type="http://schemas.openxmlformats.org/officeDocument/2006/relationships/hyperlink" Target="https://podminky.urs.cz/item/CS_URS_2024_01/766660001" TargetMode="External" /><Relationship Id="rId24" Type="http://schemas.openxmlformats.org/officeDocument/2006/relationships/hyperlink" Target="https://podminky.urs.cz/item/CS_URS_2024_01/766660729" TargetMode="External" /><Relationship Id="rId25" Type="http://schemas.openxmlformats.org/officeDocument/2006/relationships/hyperlink" Target="https://podminky.urs.cz/item/CS_URS_2024_01/998766311" TargetMode="External" /><Relationship Id="rId26" Type="http://schemas.openxmlformats.org/officeDocument/2006/relationships/hyperlink" Target="https://podminky.urs.cz/item/CS_URS_2024_01/784121001" TargetMode="External" /><Relationship Id="rId27" Type="http://schemas.openxmlformats.org/officeDocument/2006/relationships/hyperlink" Target="https://podminky.urs.cz/item/CS_URS_2024_01/784111001" TargetMode="External" /><Relationship Id="rId28" Type="http://schemas.openxmlformats.org/officeDocument/2006/relationships/hyperlink" Target="https://podminky.urs.cz/item/CS_URS_2024_01/784181121" TargetMode="External" /><Relationship Id="rId29" Type="http://schemas.openxmlformats.org/officeDocument/2006/relationships/hyperlink" Target="https://podminky.urs.cz/item/CS_URS_2024_01/784211101" TargetMode="External" /><Relationship Id="rId30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19991001" TargetMode="External" /><Relationship Id="rId2" Type="http://schemas.openxmlformats.org/officeDocument/2006/relationships/hyperlink" Target="https://podminky.urs.cz/item/CS_URS_2024_01/612325412" TargetMode="External" /><Relationship Id="rId3" Type="http://schemas.openxmlformats.org/officeDocument/2006/relationships/hyperlink" Target="https://podminky.urs.cz/item/CS_URS_2024_01/612131121" TargetMode="External" /><Relationship Id="rId4" Type="http://schemas.openxmlformats.org/officeDocument/2006/relationships/hyperlink" Target="https://podminky.urs.cz/item/CS_URS_2024_01/612142001" TargetMode="External" /><Relationship Id="rId5" Type="http://schemas.openxmlformats.org/officeDocument/2006/relationships/hyperlink" Target="https://podminky.urs.cz/item/CS_URS_2024_01/612311131" TargetMode="External" /><Relationship Id="rId6" Type="http://schemas.openxmlformats.org/officeDocument/2006/relationships/hyperlink" Target="https://podminky.urs.cz/item/CS_URS_2024_01/978013141" TargetMode="External" /><Relationship Id="rId7" Type="http://schemas.openxmlformats.org/officeDocument/2006/relationships/hyperlink" Target="https://podminky.urs.cz/item/CS_URS_2024_01/949101111" TargetMode="External" /><Relationship Id="rId8" Type="http://schemas.openxmlformats.org/officeDocument/2006/relationships/hyperlink" Target="https://podminky.urs.cz/item/CS_URS_2024_01/952901111" TargetMode="External" /><Relationship Id="rId9" Type="http://schemas.openxmlformats.org/officeDocument/2006/relationships/hyperlink" Target="https://podminky.urs.cz/item/CS_URS_2024_01/997002611" TargetMode="External" /><Relationship Id="rId10" Type="http://schemas.openxmlformats.org/officeDocument/2006/relationships/hyperlink" Target="https://podminky.urs.cz/item/CS_URS_2024_01/997013211" TargetMode="External" /><Relationship Id="rId11" Type="http://schemas.openxmlformats.org/officeDocument/2006/relationships/hyperlink" Target="https://podminky.urs.cz/item/CS_URS_2024_01/997013501" TargetMode="External" /><Relationship Id="rId12" Type="http://schemas.openxmlformats.org/officeDocument/2006/relationships/hyperlink" Target="https://podminky.urs.cz/item/CS_URS_2024_01/997013509" TargetMode="External" /><Relationship Id="rId13" Type="http://schemas.openxmlformats.org/officeDocument/2006/relationships/hyperlink" Target="https://podminky.urs.cz/item/CS_URS_2024_01/997013631" TargetMode="External" /><Relationship Id="rId14" Type="http://schemas.openxmlformats.org/officeDocument/2006/relationships/hyperlink" Target="https://podminky.urs.cz/item/CS_URS_2024_01/998018001" TargetMode="External" /><Relationship Id="rId15" Type="http://schemas.openxmlformats.org/officeDocument/2006/relationships/hyperlink" Target="https://podminky.urs.cz/item/CS_URS_2024_01/998735311" TargetMode="External" /><Relationship Id="rId16" Type="http://schemas.openxmlformats.org/officeDocument/2006/relationships/hyperlink" Target="https://podminky.urs.cz/item/CS_URS_2024_01/783806805" TargetMode="External" /><Relationship Id="rId17" Type="http://schemas.openxmlformats.org/officeDocument/2006/relationships/hyperlink" Target="https://podminky.urs.cz/item/CS_URS_2024_01/784121001" TargetMode="External" /><Relationship Id="rId18" Type="http://schemas.openxmlformats.org/officeDocument/2006/relationships/hyperlink" Target="https://podminky.urs.cz/item/CS_URS_2024_01/784111001" TargetMode="External" /><Relationship Id="rId19" Type="http://schemas.openxmlformats.org/officeDocument/2006/relationships/hyperlink" Target="https://podminky.urs.cz/item/CS_URS_2024_01/784181121" TargetMode="External" /><Relationship Id="rId20" Type="http://schemas.openxmlformats.org/officeDocument/2006/relationships/hyperlink" Target="https://podminky.urs.cz/item/CS_URS_2024_01/784211101" TargetMode="External" /><Relationship Id="rId2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0.12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0.12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00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ZŠ Pionýrů, Sokolov - oprava šaten tělocvičny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Sokolov, Pionýrů 1614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8. 2. 2024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Město Sokolov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 xml:space="preserve"> 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>Michal Kubelka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ROUND(SUM(AG55:AG67),2)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ROUND(SUM(AS55:AS67),2)</f>
        <v>0</v>
      </c>
      <c r="AT54" s="108">
        <f>ROUND(SUM(AV54:AW54),2)</f>
        <v>0</v>
      </c>
      <c r="AU54" s="109">
        <f>ROUND(SUM(AU55:AU67),5)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ROUND(SUM(AZ55:AZ67),2)</f>
        <v>0</v>
      </c>
      <c r="BA54" s="108">
        <f>ROUND(SUM(BA55:BA67),2)</f>
        <v>0</v>
      </c>
      <c r="BB54" s="108">
        <f>ROUND(SUM(BB55:BB67),2)</f>
        <v>0</v>
      </c>
      <c r="BC54" s="108">
        <f>ROUND(SUM(BC55:BC67),2)</f>
        <v>0</v>
      </c>
      <c r="BD54" s="110">
        <f>ROUND(SUM(BD55:BD67),2)</f>
        <v>0</v>
      </c>
      <c r="BE54" s="6"/>
      <c r="BS54" s="111" t="s">
        <v>71</v>
      </c>
      <c r="BT54" s="111" t="s">
        <v>72</v>
      </c>
      <c r="BU54" s="112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pans="1:91" s="7" customFormat="1" ht="16.5" customHeight="1">
      <c r="A55" s="113" t="s">
        <v>76</v>
      </c>
      <c r="B55" s="114"/>
      <c r="C55" s="115"/>
      <c r="D55" s="116" t="s">
        <v>77</v>
      </c>
      <c r="E55" s="116"/>
      <c r="F55" s="116"/>
      <c r="G55" s="116"/>
      <c r="H55" s="116"/>
      <c r="I55" s="117"/>
      <c r="J55" s="116" t="s">
        <v>78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'01 - Spojovací chodba mez...'!J30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79</v>
      </c>
      <c r="AR55" s="120"/>
      <c r="AS55" s="121">
        <v>0</v>
      </c>
      <c r="AT55" s="122">
        <f>ROUND(SUM(AV55:AW55),2)</f>
        <v>0</v>
      </c>
      <c r="AU55" s="123">
        <f>'01 - Spojovací chodba mez...'!P91</f>
        <v>0</v>
      </c>
      <c r="AV55" s="122">
        <f>'01 - Spojovací chodba mez...'!J33</f>
        <v>0</v>
      </c>
      <c r="AW55" s="122">
        <f>'01 - Spojovací chodba mez...'!J34</f>
        <v>0</v>
      </c>
      <c r="AX55" s="122">
        <f>'01 - Spojovací chodba mez...'!J35</f>
        <v>0</v>
      </c>
      <c r="AY55" s="122">
        <f>'01 - Spojovací chodba mez...'!J36</f>
        <v>0</v>
      </c>
      <c r="AZ55" s="122">
        <f>'01 - Spojovací chodba mez...'!F33</f>
        <v>0</v>
      </c>
      <c r="BA55" s="122">
        <f>'01 - Spojovací chodba mez...'!F34</f>
        <v>0</v>
      </c>
      <c r="BB55" s="122">
        <f>'01 - Spojovací chodba mez...'!F35</f>
        <v>0</v>
      </c>
      <c r="BC55" s="122">
        <f>'01 - Spojovací chodba mez...'!F36</f>
        <v>0</v>
      </c>
      <c r="BD55" s="124">
        <f>'01 - Spojovací chodba mez...'!F37</f>
        <v>0</v>
      </c>
      <c r="BE55" s="7"/>
      <c r="BT55" s="125" t="s">
        <v>80</v>
      </c>
      <c r="BV55" s="125" t="s">
        <v>74</v>
      </c>
      <c r="BW55" s="125" t="s">
        <v>81</v>
      </c>
      <c r="BX55" s="125" t="s">
        <v>5</v>
      </c>
      <c r="CL55" s="125" t="s">
        <v>19</v>
      </c>
      <c r="CM55" s="125" t="s">
        <v>82</v>
      </c>
    </row>
    <row r="56" spans="1:91" s="7" customFormat="1" ht="16.5" customHeight="1">
      <c r="A56" s="113" t="s">
        <v>76</v>
      </c>
      <c r="B56" s="114"/>
      <c r="C56" s="115"/>
      <c r="D56" s="116" t="s">
        <v>83</v>
      </c>
      <c r="E56" s="116"/>
      <c r="F56" s="116"/>
      <c r="G56" s="116"/>
      <c r="H56" s="116"/>
      <c r="I56" s="117"/>
      <c r="J56" s="116" t="s">
        <v>84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'02 - Chodba před WC dívky'!J30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79</v>
      </c>
      <c r="AR56" s="120"/>
      <c r="AS56" s="121">
        <v>0</v>
      </c>
      <c r="AT56" s="122">
        <f>ROUND(SUM(AV56:AW56),2)</f>
        <v>0</v>
      </c>
      <c r="AU56" s="123">
        <f>'02 - Chodba před WC dívky'!P90</f>
        <v>0</v>
      </c>
      <c r="AV56" s="122">
        <f>'02 - Chodba před WC dívky'!J33</f>
        <v>0</v>
      </c>
      <c r="AW56" s="122">
        <f>'02 - Chodba před WC dívky'!J34</f>
        <v>0</v>
      </c>
      <c r="AX56" s="122">
        <f>'02 - Chodba před WC dívky'!J35</f>
        <v>0</v>
      </c>
      <c r="AY56" s="122">
        <f>'02 - Chodba před WC dívky'!J36</f>
        <v>0</v>
      </c>
      <c r="AZ56" s="122">
        <f>'02 - Chodba před WC dívky'!F33</f>
        <v>0</v>
      </c>
      <c r="BA56" s="122">
        <f>'02 - Chodba před WC dívky'!F34</f>
        <v>0</v>
      </c>
      <c r="BB56" s="122">
        <f>'02 - Chodba před WC dívky'!F35</f>
        <v>0</v>
      </c>
      <c r="BC56" s="122">
        <f>'02 - Chodba před WC dívky'!F36</f>
        <v>0</v>
      </c>
      <c r="BD56" s="124">
        <f>'02 - Chodba před WC dívky'!F37</f>
        <v>0</v>
      </c>
      <c r="BE56" s="7"/>
      <c r="BT56" s="125" t="s">
        <v>80</v>
      </c>
      <c r="BV56" s="125" t="s">
        <v>74</v>
      </c>
      <c r="BW56" s="125" t="s">
        <v>85</v>
      </c>
      <c r="BX56" s="125" t="s">
        <v>5</v>
      </c>
      <c r="CL56" s="125" t="s">
        <v>19</v>
      </c>
      <c r="CM56" s="125" t="s">
        <v>82</v>
      </c>
    </row>
    <row r="57" spans="1:91" s="7" customFormat="1" ht="16.5" customHeight="1">
      <c r="A57" s="113" t="s">
        <v>76</v>
      </c>
      <c r="B57" s="114"/>
      <c r="C57" s="115"/>
      <c r="D57" s="116" t="s">
        <v>86</v>
      </c>
      <c r="E57" s="116"/>
      <c r="F57" s="116"/>
      <c r="G57" s="116"/>
      <c r="H57" s="116"/>
      <c r="I57" s="117"/>
      <c r="J57" s="116" t="s">
        <v>87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'03 - WC dívky'!J30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79</v>
      </c>
      <c r="AR57" s="120"/>
      <c r="AS57" s="121">
        <v>0</v>
      </c>
      <c r="AT57" s="122">
        <f>ROUND(SUM(AV57:AW57),2)</f>
        <v>0</v>
      </c>
      <c r="AU57" s="123">
        <f>'03 - WC dívky'!P86</f>
        <v>0</v>
      </c>
      <c r="AV57" s="122">
        <f>'03 - WC dívky'!J33</f>
        <v>0</v>
      </c>
      <c r="AW57" s="122">
        <f>'03 - WC dívky'!J34</f>
        <v>0</v>
      </c>
      <c r="AX57" s="122">
        <f>'03 - WC dívky'!J35</f>
        <v>0</v>
      </c>
      <c r="AY57" s="122">
        <f>'03 - WC dívky'!J36</f>
        <v>0</v>
      </c>
      <c r="AZ57" s="122">
        <f>'03 - WC dívky'!F33</f>
        <v>0</v>
      </c>
      <c r="BA57" s="122">
        <f>'03 - WC dívky'!F34</f>
        <v>0</v>
      </c>
      <c r="BB57" s="122">
        <f>'03 - WC dívky'!F35</f>
        <v>0</v>
      </c>
      <c r="BC57" s="122">
        <f>'03 - WC dívky'!F36</f>
        <v>0</v>
      </c>
      <c r="BD57" s="124">
        <f>'03 - WC dívky'!F37</f>
        <v>0</v>
      </c>
      <c r="BE57" s="7"/>
      <c r="BT57" s="125" t="s">
        <v>80</v>
      </c>
      <c r="BV57" s="125" t="s">
        <v>74</v>
      </c>
      <c r="BW57" s="125" t="s">
        <v>88</v>
      </c>
      <c r="BX57" s="125" t="s">
        <v>5</v>
      </c>
      <c r="CL57" s="125" t="s">
        <v>19</v>
      </c>
      <c r="CM57" s="125" t="s">
        <v>82</v>
      </c>
    </row>
    <row r="58" spans="1:91" s="7" customFormat="1" ht="16.5" customHeight="1">
      <c r="A58" s="113" t="s">
        <v>76</v>
      </c>
      <c r="B58" s="114"/>
      <c r="C58" s="115"/>
      <c r="D58" s="116" t="s">
        <v>89</v>
      </c>
      <c r="E58" s="116"/>
      <c r="F58" s="116"/>
      <c r="G58" s="116"/>
      <c r="H58" s="116"/>
      <c r="I58" s="117"/>
      <c r="J58" s="116" t="s">
        <v>90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'04 - WC chlapci'!J30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79</v>
      </c>
      <c r="AR58" s="120"/>
      <c r="AS58" s="121">
        <v>0</v>
      </c>
      <c r="AT58" s="122">
        <f>ROUND(SUM(AV58:AW58),2)</f>
        <v>0</v>
      </c>
      <c r="AU58" s="123">
        <f>'04 - WC chlapci'!P86</f>
        <v>0</v>
      </c>
      <c r="AV58" s="122">
        <f>'04 - WC chlapci'!J33</f>
        <v>0</v>
      </c>
      <c r="AW58" s="122">
        <f>'04 - WC chlapci'!J34</f>
        <v>0</v>
      </c>
      <c r="AX58" s="122">
        <f>'04 - WC chlapci'!J35</f>
        <v>0</v>
      </c>
      <c r="AY58" s="122">
        <f>'04 - WC chlapci'!J36</f>
        <v>0</v>
      </c>
      <c r="AZ58" s="122">
        <f>'04 - WC chlapci'!F33</f>
        <v>0</v>
      </c>
      <c r="BA58" s="122">
        <f>'04 - WC chlapci'!F34</f>
        <v>0</v>
      </c>
      <c r="BB58" s="122">
        <f>'04 - WC chlapci'!F35</f>
        <v>0</v>
      </c>
      <c r="BC58" s="122">
        <f>'04 - WC chlapci'!F36</f>
        <v>0</v>
      </c>
      <c r="BD58" s="124">
        <f>'04 - WC chlapci'!F37</f>
        <v>0</v>
      </c>
      <c r="BE58" s="7"/>
      <c r="BT58" s="125" t="s">
        <v>80</v>
      </c>
      <c r="BV58" s="125" t="s">
        <v>74</v>
      </c>
      <c r="BW58" s="125" t="s">
        <v>91</v>
      </c>
      <c r="BX58" s="125" t="s">
        <v>5</v>
      </c>
      <c r="CL58" s="125" t="s">
        <v>19</v>
      </c>
      <c r="CM58" s="125" t="s">
        <v>82</v>
      </c>
    </row>
    <row r="59" spans="1:91" s="7" customFormat="1" ht="16.5" customHeight="1">
      <c r="A59" s="113" t="s">
        <v>76</v>
      </c>
      <c r="B59" s="114"/>
      <c r="C59" s="115"/>
      <c r="D59" s="116" t="s">
        <v>92</v>
      </c>
      <c r="E59" s="116"/>
      <c r="F59" s="116"/>
      <c r="G59" s="116"/>
      <c r="H59" s="116"/>
      <c r="I59" s="117"/>
      <c r="J59" s="116" t="s">
        <v>93</v>
      </c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8">
        <f>'05 - Chodba před tělocvičnou'!J30</f>
        <v>0</v>
      </c>
      <c r="AH59" s="117"/>
      <c r="AI59" s="117"/>
      <c r="AJ59" s="117"/>
      <c r="AK59" s="117"/>
      <c r="AL59" s="117"/>
      <c r="AM59" s="117"/>
      <c r="AN59" s="118">
        <f>SUM(AG59,AT59)</f>
        <v>0</v>
      </c>
      <c r="AO59" s="117"/>
      <c r="AP59" s="117"/>
      <c r="AQ59" s="119" t="s">
        <v>79</v>
      </c>
      <c r="AR59" s="120"/>
      <c r="AS59" s="121">
        <v>0</v>
      </c>
      <c r="AT59" s="122">
        <f>ROUND(SUM(AV59:AW59),2)</f>
        <v>0</v>
      </c>
      <c r="AU59" s="123">
        <f>'05 - Chodba před tělocvičnou'!P91</f>
        <v>0</v>
      </c>
      <c r="AV59" s="122">
        <f>'05 - Chodba před tělocvičnou'!J33</f>
        <v>0</v>
      </c>
      <c r="AW59" s="122">
        <f>'05 - Chodba před tělocvičnou'!J34</f>
        <v>0</v>
      </c>
      <c r="AX59" s="122">
        <f>'05 - Chodba před tělocvičnou'!J35</f>
        <v>0</v>
      </c>
      <c r="AY59" s="122">
        <f>'05 - Chodba před tělocvičnou'!J36</f>
        <v>0</v>
      </c>
      <c r="AZ59" s="122">
        <f>'05 - Chodba před tělocvičnou'!F33</f>
        <v>0</v>
      </c>
      <c r="BA59" s="122">
        <f>'05 - Chodba před tělocvičnou'!F34</f>
        <v>0</v>
      </c>
      <c r="BB59" s="122">
        <f>'05 - Chodba před tělocvičnou'!F35</f>
        <v>0</v>
      </c>
      <c r="BC59" s="122">
        <f>'05 - Chodba před tělocvičnou'!F36</f>
        <v>0</v>
      </c>
      <c r="BD59" s="124">
        <f>'05 - Chodba před tělocvičnou'!F37</f>
        <v>0</v>
      </c>
      <c r="BE59" s="7"/>
      <c r="BT59" s="125" t="s">
        <v>80</v>
      </c>
      <c r="BV59" s="125" t="s">
        <v>74</v>
      </c>
      <c r="BW59" s="125" t="s">
        <v>94</v>
      </c>
      <c r="BX59" s="125" t="s">
        <v>5</v>
      </c>
      <c r="CL59" s="125" t="s">
        <v>19</v>
      </c>
      <c r="CM59" s="125" t="s">
        <v>82</v>
      </c>
    </row>
    <row r="60" spans="1:91" s="7" customFormat="1" ht="16.5" customHeight="1">
      <c r="A60" s="113" t="s">
        <v>76</v>
      </c>
      <c r="B60" s="114"/>
      <c r="C60" s="115"/>
      <c r="D60" s="116" t="s">
        <v>95</v>
      </c>
      <c r="E60" s="116"/>
      <c r="F60" s="116"/>
      <c r="G60" s="116"/>
      <c r="H60" s="116"/>
      <c r="I60" s="117"/>
      <c r="J60" s="116" t="s">
        <v>96</v>
      </c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8">
        <f>'06 - Šatna - dveře č. 1'!J30</f>
        <v>0</v>
      </c>
      <c r="AH60" s="117"/>
      <c r="AI60" s="117"/>
      <c r="AJ60" s="117"/>
      <c r="AK60" s="117"/>
      <c r="AL60" s="117"/>
      <c r="AM60" s="117"/>
      <c r="AN60" s="118">
        <f>SUM(AG60,AT60)</f>
        <v>0</v>
      </c>
      <c r="AO60" s="117"/>
      <c r="AP60" s="117"/>
      <c r="AQ60" s="119" t="s">
        <v>79</v>
      </c>
      <c r="AR60" s="120"/>
      <c r="AS60" s="121">
        <v>0</v>
      </c>
      <c r="AT60" s="122">
        <f>ROUND(SUM(AV60:AW60),2)</f>
        <v>0</v>
      </c>
      <c r="AU60" s="123">
        <f>'06 - Šatna - dveře č. 1'!P89</f>
        <v>0</v>
      </c>
      <c r="AV60" s="122">
        <f>'06 - Šatna - dveře č. 1'!J33</f>
        <v>0</v>
      </c>
      <c r="AW60" s="122">
        <f>'06 - Šatna - dveře č. 1'!J34</f>
        <v>0</v>
      </c>
      <c r="AX60" s="122">
        <f>'06 - Šatna - dveře č. 1'!J35</f>
        <v>0</v>
      </c>
      <c r="AY60" s="122">
        <f>'06 - Šatna - dveře č. 1'!J36</f>
        <v>0</v>
      </c>
      <c r="AZ60" s="122">
        <f>'06 - Šatna - dveře č. 1'!F33</f>
        <v>0</v>
      </c>
      <c r="BA60" s="122">
        <f>'06 - Šatna - dveře č. 1'!F34</f>
        <v>0</v>
      </c>
      <c r="BB60" s="122">
        <f>'06 - Šatna - dveře č. 1'!F35</f>
        <v>0</v>
      </c>
      <c r="BC60" s="122">
        <f>'06 - Šatna - dveře č. 1'!F36</f>
        <v>0</v>
      </c>
      <c r="BD60" s="124">
        <f>'06 - Šatna - dveře č. 1'!F37</f>
        <v>0</v>
      </c>
      <c r="BE60" s="7"/>
      <c r="BT60" s="125" t="s">
        <v>80</v>
      </c>
      <c r="BV60" s="125" t="s">
        <v>74</v>
      </c>
      <c r="BW60" s="125" t="s">
        <v>97</v>
      </c>
      <c r="BX60" s="125" t="s">
        <v>5</v>
      </c>
      <c r="CL60" s="125" t="s">
        <v>19</v>
      </c>
      <c r="CM60" s="125" t="s">
        <v>82</v>
      </c>
    </row>
    <row r="61" spans="1:91" s="7" customFormat="1" ht="16.5" customHeight="1">
      <c r="A61" s="113" t="s">
        <v>76</v>
      </c>
      <c r="B61" s="114"/>
      <c r="C61" s="115"/>
      <c r="D61" s="116" t="s">
        <v>98</v>
      </c>
      <c r="E61" s="116"/>
      <c r="F61" s="116"/>
      <c r="G61" s="116"/>
      <c r="H61" s="116"/>
      <c r="I61" s="117"/>
      <c r="J61" s="116" t="s">
        <v>99</v>
      </c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8">
        <f>'07 - Koupelna v šatně - d...'!J30</f>
        <v>0</v>
      </c>
      <c r="AH61" s="117"/>
      <c r="AI61" s="117"/>
      <c r="AJ61" s="117"/>
      <c r="AK61" s="117"/>
      <c r="AL61" s="117"/>
      <c r="AM61" s="117"/>
      <c r="AN61" s="118">
        <f>SUM(AG61,AT61)</f>
        <v>0</v>
      </c>
      <c r="AO61" s="117"/>
      <c r="AP61" s="117"/>
      <c r="AQ61" s="119" t="s">
        <v>79</v>
      </c>
      <c r="AR61" s="120"/>
      <c r="AS61" s="121">
        <v>0</v>
      </c>
      <c r="AT61" s="122">
        <f>ROUND(SUM(AV61:AW61),2)</f>
        <v>0</v>
      </c>
      <c r="AU61" s="123">
        <f>'07 - Koupelna v šatně - d...'!P89</f>
        <v>0</v>
      </c>
      <c r="AV61" s="122">
        <f>'07 - Koupelna v šatně - d...'!J33</f>
        <v>0</v>
      </c>
      <c r="AW61" s="122">
        <f>'07 - Koupelna v šatně - d...'!J34</f>
        <v>0</v>
      </c>
      <c r="AX61" s="122">
        <f>'07 - Koupelna v šatně - d...'!J35</f>
        <v>0</v>
      </c>
      <c r="AY61" s="122">
        <f>'07 - Koupelna v šatně - d...'!J36</f>
        <v>0</v>
      </c>
      <c r="AZ61" s="122">
        <f>'07 - Koupelna v šatně - d...'!F33</f>
        <v>0</v>
      </c>
      <c r="BA61" s="122">
        <f>'07 - Koupelna v šatně - d...'!F34</f>
        <v>0</v>
      </c>
      <c r="BB61" s="122">
        <f>'07 - Koupelna v šatně - d...'!F35</f>
        <v>0</v>
      </c>
      <c r="BC61" s="122">
        <f>'07 - Koupelna v šatně - d...'!F36</f>
        <v>0</v>
      </c>
      <c r="BD61" s="124">
        <f>'07 - Koupelna v šatně - d...'!F37</f>
        <v>0</v>
      </c>
      <c r="BE61" s="7"/>
      <c r="BT61" s="125" t="s">
        <v>80</v>
      </c>
      <c r="BV61" s="125" t="s">
        <v>74</v>
      </c>
      <c r="BW61" s="125" t="s">
        <v>100</v>
      </c>
      <c r="BX61" s="125" t="s">
        <v>5</v>
      </c>
      <c r="CL61" s="125" t="s">
        <v>19</v>
      </c>
      <c r="CM61" s="125" t="s">
        <v>82</v>
      </c>
    </row>
    <row r="62" spans="1:91" s="7" customFormat="1" ht="16.5" customHeight="1">
      <c r="A62" s="113" t="s">
        <v>76</v>
      </c>
      <c r="B62" s="114"/>
      <c r="C62" s="115"/>
      <c r="D62" s="116" t="s">
        <v>101</v>
      </c>
      <c r="E62" s="116"/>
      <c r="F62" s="116"/>
      <c r="G62" s="116"/>
      <c r="H62" s="116"/>
      <c r="I62" s="117"/>
      <c r="J62" s="116" t="s">
        <v>102</v>
      </c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8">
        <f>'08 - Šatna - dveře č. 2'!J30</f>
        <v>0</v>
      </c>
      <c r="AH62" s="117"/>
      <c r="AI62" s="117"/>
      <c r="AJ62" s="117"/>
      <c r="AK62" s="117"/>
      <c r="AL62" s="117"/>
      <c r="AM62" s="117"/>
      <c r="AN62" s="118">
        <f>SUM(AG62,AT62)</f>
        <v>0</v>
      </c>
      <c r="AO62" s="117"/>
      <c r="AP62" s="117"/>
      <c r="AQ62" s="119" t="s">
        <v>79</v>
      </c>
      <c r="AR62" s="120"/>
      <c r="AS62" s="121">
        <v>0</v>
      </c>
      <c r="AT62" s="122">
        <f>ROUND(SUM(AV62:AW62),2)</f>
        <v>0</v>
      </c>
      <c r="AU62" s="123">
        <f>'08 - Šatna - dveře č. 2'!P89</f>
        <v>0</v>
      </c>
      <c r="AV62" s="122">
        <f>'08 - Šatna - dveře č. 2'!J33</f>
        <v>0</v>
      </c>
      <c r="AW62" s="122">
        <f>'08 - Šatna - dveře č. 2'!J34</f>
        <v>0</v>
      </c>
      <c r="AX62" s="122">
        <f>'08 - Šatna - dveře č. 2'!J35</f>
        <v>0</v>
      </c>
      <c r="AY62" s="122">
        <f>'08 - Šatna - dveře č. 2'!J36</f>
        <v>0</v>
      </c>
      <c r="AZ62" s="122">
        <f>'08 - Šatna - dveře č. 2'!F33</f>
        <v>0</v>
      </c>
      <c r="BA62" s="122">
        <f>'08 - Šatna - dveře č. 2'!F34</f>
        <v>0</v>
      </c>
      <c r="BB62" s="122">
        <f>'08 - Šatna - dveře č. 2'!F35</f>
        <v>0</v>
      </c>
      <c r="BC62" s="122">
        <f>'08 - Šatna - dveře č. 2'!F36</f>
        <v>0</v>
      </c>
      <c r="BD62" s="124">
        <f>'08 - Šatna - dveře č. 2'!F37</f>
        <v>0</v>
      </c>
      <c r="BE62" s="7"/>
      <c r="BT62" s="125" t="s">
        <v>80</v>
      </c>
      <c r="BV62" s="125" t="s">
        <v>74</v>
      </c>
      <c r="BW62" s="125" t="s">
        <v>103</v>
      </c>
      <c r="BX62" s="125" t="s">
        <v>5</v>
      </c>
      <c r="CL62" s="125" t="s">
        <v>19</v>
      </c>
      <c r="CM62" s="125" t="s">
        <v>82</v>
      </c>
    </row>
    <row r="63" spans="1:91" s="7" customFormat="1" ht="16.5" customHeight="1">
      <c r="A63" s="113" t="s">
        <v>76</v>
      </c>
      <c r="B63" s="114"/>
      <c r="C63" s="115"/>
      <c r="D63" s="116" t="s">
        <v>104</v>
      </c>
      <c r="E63" s="116"/>
      <c r="F63" s="116"/>
      <c r="G63" s="116"/>
      <c r="H63" s="116"/>
      <c r="I63" s="117"/>
      <c r="J63" s="116" t="s">
        <v>105</v>
      </c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8">
        <f>'09 - Koupelna v šatně - d...'!J30</f>
        <v>0</v>
      </c>
      <c r="AH63" s="117"/>
      <c r="AI63" s="117"/>
      <c r="AJ63" s="117"/>
      <c r="AK63" s="117"/>
      <c r="AL63" s="117"/>
      <c r="AM63" s="117"/>
      <c r="AN63" s="118">
        <f>SUM(AG63,AT63)</f>
        <v>0</v>
      </c>
      <c r="AO63" s="117"/>
      <c r="AP63" s="117"/>
      <c r="AQ63" s="119" t="s">
        <v>79</v>
      </c>
      <c r="AR63" s="120"/>
      <c r="AS63" s="121">
        <v>0</v>
      </c>
      <c r="AT63" s="122">
        <f>ROUND(SUM(AV63:AW63),2)</f>
        <v>0</v>
      </c>
      <c r="AU63" s="123">
        <f>'09 - Koupelna v šatně - d...'!P89</f>
        <v>0</v>
      </c>
      <c r="AV63" s="122">
        <f>'09 - Koupelna v šatně - d...'!J33</f>
        <v>0</v>
      </c>
      <c r="AW63" s="122">
        <f>'09 - Koupelna v šatně - d...'!J34</f>
        <v>0</v>
      </c>
      <c r="AX63" s="122">
        <f>'09 - Koupelna v šatně - d...'!J35</f>
        <v>0</v>
      </c>
      <c r="AY63" s="122">
        <f>'09 - Koupelna v šatně - d...'!J36</f>
        <v>0</v>
      </c>
      <c r="AZ63" s="122">
        <f>'09 - Koupelna v šatně - d...'!F33</f>
        <v>0</v>
      </c>
      <c r="BA63" s="122">
        <f>'09 - Koupelna v šatně - d...'!F34</f>
        <v>0</v>
      </c>
      <c r="BB63" s="122">
        <f>'09 - Koupelna v šatně - d...'!F35</f>
        <v>0</v>
      </c>
      <c r="BC63" s="122">
        <f>'09 - Koupelna v šatně - d...'!F36</f>
        <v>0</v>
      </c>
      <c r="BD63" s="124">
        <f>'09 - Koupelna v šatně - d...'!F37</f>
        <v>0</v>
      </c>
      <c r="BE63" s="7"/>
      <c r="BT63" s="125" t="s">
        <v>80</v>
      </c>
      <c r="BV63" s="125" t="s">
        <v>74</v>
      </c>
      <c r="BW63" s="125" t="s">
        <v>106</v>
      </c>
      <c r="BX63" s="125" t="s">
        <v>5</v>
      </c>
      <c r="CL63" s="125" t="s">
        <v>19</v>
      </c>
      <c r="CM63" s="125" t="s">
        <v>82</v>
      </c>
    </row>
    <row r="64" spans="1:91" s="7" customFormat="1" ht="16.5" customHeight="1">
      <c r="A64" s="113" t="s">
        <v>76</v>
      </c>
      <c r="B64" s="114"/>
      <c r="C64" s="115"/>
      <c r="D64" s="116" t="s">
        <v>107</v>
      </c>
      <c r="E64" s="116"/>
      <c r="F64" s="116"/>
      <c r="G64" s="116"/>
      <c r="H64" s="116"/>
      <c r="I64" s="117"/>
      <c r="J64" s="116" t="s">
        <v>108</v>
      </c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8">
        <f>'10 - Kabinet - dveře č. 8'!J30</f>
        <v>0</v>
      </c>
      <c r="AH64" s="117"/>
      <c r="AI64" s="117"/>
      <c r="AJ64" s="117"/>
      <c r="AK64" s="117"/>
      <c r="AL64" s="117"/>
      <c r="AM64" s="117"/>
      <c r="AN64" s="118">
        <f>SUM(AG64,AT64)</f>
        <v>0</v>
      </c>
      <c r="AO64" s="117"/>
      <c r="AP64" s="117"/>
      <c r="AQ64" s="119" t="s">
        <v>79</v>
      </c>
      <c r="AR64" s="120"/>
      <c r="AS64" s="121">
        <v>0</v>
      </c>
      <c r="AT64" s="122">
        <f>ROUND(SUM(AV64:AW64),2)</f>
        <v>0</v>
      </c>
      <c r="AU64" s="123">
        <f>'10 - Kabinet - dveře č. 8'!P88</f>
        <v>0</v>
      </c>
      <c r="AV64" s="122">
        <f>'10 - Kabinet - dveře č. 8'!J33</f>
        <v>0</v>
      </c>
      <c r="AW64" s="122">
        <f>'10 - Kabinet - dveře č. 8'!J34</f>
        <v>0</v>
      </c>
      <c r="AX64" s="122">
        <f>'10 - Kabinet - dveře č. 8'!J35</f>
        <v>0</v>
      </c>
      <c r="AY64" s="122">
        <f>'10 - Kabinet - dveře č. 8'!J36</f>
        <v>0</v>
      </c>
      <c r="AZ64" s="122">
        <f>'10 - Kabinet - dveře č. 8'!F33</f>
        <v>0</v>
      </c>
      <c r="BA64" s="122">
        <f>'10 - Kabinet - dveře č. 8'!F34</f>
        <v>0</v>
      </c>
      <c r="BB64" s="122">
        <f>'10 - Kabinet - dveře č. 8'!F35</f>
        <v>0</v>
      </c>
      <c r="BC64" s="122">
        <f>'10 - Kabinet - dveře č. 8'!F36</f>
        <v>0</v>
      </c>
      <c r="BD64" s="124">
        <f>'10 - Kabinet - dveře č. 8'!F37</f>
        <v>0</v>
      </c>
      <c r="BE64" s="7"/>
      <c r="BT64" s="125" t="s">
        <v>80</v>
      </c>
      <c r="BV64" s="125" t="s">
        <v>74</v>
      </c>
      <c r="BW64" s="125" t="s">
        <v>109</v>
      </c>
      <c r="BX64" s="125" t="s">
        <v>5</v>
      </c>
      <c r="CL64" s="125" t="s">
        <v>19</v>
      </c>
      <c r="CM64" s="125" t="s">
        <v>82</v>
      </c>
    </row>
    <row r="65" spans="1:91" s="7" customFormat="1" ht="16.5" customHeight="1">
      <c r="A65" s="113" t="s">
        <v>76</v>
      </c>
      <c r="B65" s="114"/>
      <c r="C65" s="115"/>
      <c r="D65" s="116" t="s">
        <v>110</v>
      </c>
      <c r="E65" s="116"/>
      <c r="F65" s="116"/>
      <c r="G65" s="116"/>
      <c r="H65" s="116"/>
      <c r="I65" s="117"/>
      <c r="J65" s="116" t="s">
        <v>111</v>
      </c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8">
        <f>'11 - Šatna - dveře č. 3'!J30</f>
        <v>0</v>
      </c>
      <c r="AH65" s="117"/>
      <c r="AI65" s="117"/>
      <c r="AJ65" s="117"/>
      <c r="AK65" s="117"/>
      <c r="AL65" s="117"/>
      <c r="AM65" s="117"/>
      <c r="AN65" s="118">
        <f>SUM(AG65,AT65)</f>
        <v>0</v>
      </c>
      <c r="AO65" s="117"/>
      <c r="AP65" s="117"/>
      <c r="AQ65" s="119" t="s">
        <v>79</v>
      </c>
      <c r="AR65" s="120"/>
      <c r="AS65" s="121">
        <v>0</v>
      </c>
      <c r="AT65" s="122">
        <f>ROUND(SUM(AV65:AW65),2)</f>
        <v>0</v>
      </c>
      <c r="AU65" s="123">
        <f>'11 - Šatna - dveře č. 3'!P87</f>
        <v>0</v>
      </c>
      <c r="AV65" s="122">
        <f>'11 - Šatna - dveře č. 3'!J33</f>
        <v>0</v>
      </c>
      <c r="AW65" s="122">
        <f>'11 - Šatna - dveře č. 3'!J34</f>
        <v>0</v>
      </c>
      <c r="AX65" s="122">
        <f>'11 - Šatna - dveře č. 3'!J35</f>
        <v>0</v>
      </c>
      <c r="AY65" s="122">
        <f>'11 - Šatna - dveře č. 3'!J36</f>
        <v>0</v>
      </c>
      <c r="AZ65" s="122">
        <f>'11 - Šatna - dveře č. 3'!F33</f>
        <v>0</v>
      </c>
      <c r="BA65" s="122">
        <f>'11 - Šatna - dveře č. 3'!F34</f>
        <v>0</v>
      </c>
      <c r="BB65" s="122">
        <f>'11 - Šatna - dveře č. 3'!F35</f>
        <v>0</v>
      </c>
      <c r="BC65" s="122">
        <f>'11 - Šatna - dveře č. 3'!F36</f>
        <v>0</v>
      </c>
      <c r="BD65" s="124">
        <f>'11 - Šatna - dveře č. 3'!F37</f>
        <v>0</v>
      </c>
      <c r="BE65" s="7"/>
      <c r="BT65" s="125" t="s">
        <v>80</v>
      </c>
      <c r="BV65" s="125" t="s">
        <v>74</v>
      </c>
      <c r="BW65" s="125" t="s">
        <v>112</v>
      </c>
      <c r="BX65" s="125" t="s">
        <v>5</v>
      </c>
      <c r="CL65" s="125" t="s">
        <v>19</v>
      </c>
      <c r="CM65" s="125" t="s">
        <v>82</v>
      </c>
    </row>
    <row r="66" spans="1:91" s="7" customFormat="1" ht="16.5" customHeight="1">
      <c r="A66" s="113" t="s">
        <v>76</v>
      </c>
      <c r="B66" s="114"/>
      <c r="C66" s="115"/>
      <c r="D66" s="116" t="s">
        <v>8</v>
      </c>
      <c r="E66" s="116"/>
      <c r="F66" s="116"/>
      <c r="G66" s="116"/>
      <c r="H66" s="116"/>
      <c r="I66" s="117"/>
      <c r="J66" s="116" t="s">
        <v>113</v>
      </c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8">
        <f>'12 - Koupelna v šatně - d...'!J30</f>
        <v>0</v>
      </c>
      <c r="AH66" s="117"/>
      <c r="AI66" s="117"/>
      <c r="AJ66" s="117"/>
      <c r="AK66" s="117"/>
      <c r="AL66" s="117"/>
      <c r="AM66" s="117"/>
      <c r="AN66" s="118">
        <f>SUM(AG66,AT66)</f>
        <v>0</v>
      </c>
      <c r="AO66" s="117"/>
      <c r="AP66" s="117"/>
      <c r="AQ66" s="119" t="s">
        <v>79</v>
      </c>
      <c r="AR66" s="120"/>
      <c r="AS66" s="121">
        <v>0</v>
      </c>
      <c r="AT66" s="122">
        <f>ROUND(SUM(AV66:AW66),2)</f>
        <v>0</v>
      </c>
      <c r="AU66" s="123">
        <f>'12 - Koupelna v šatně - d...'!P89</f>
        <v>0</v>
      </c>
      <c r="AV66" s="122">
        <f>'12 - Koupelna v šatně - d...'!J33</f>
        <v>0</v>
      </c>
      <c r="AW66" s="122">
        <f>'12 - Koupelna v šatně - d...'!J34</f>
        <v>0</v>
      </c>
      <c r="AX66" s="122">
        <f>'12 - Koupelna v šatně - d...'!J35</f>
        <v>0</v>
      </c>
      <c r="AY66" s="122">
        <f>'12 - Koupelna v šatně - d...'!J36</f>
        <v>0</v>
      </c>
      <c r="AZ66" s="122">
        <f>'12 - Koupelna v šatně - d...'!F33</f>
        <v>0</v>
      </c>
      <c r="BA66" s="122">
        <f>'12 - Koupelna v šatně - d...'!F34</f>
        <v>0</v>
      </c>
      <c r="BB66" s="122">
        <f>'12 - Koupelna v šatně - d...'!F35</f>
        <v>0</v>
      </c>
      <c r="BC66" s="122">
        <f>'12 - Koupelna v šatně - d...'!F36</f>
        <v>0</v>
      </c>
      <c r="BD66" s="124">
        <f>'12 - Koupelna v šatně - d...'!F37</f>
        <v>0</v>
      </c>
      <c r="BE66" s="7"/>
      <c r="BT66" s="125" t="s">
        <v>80</v>
      </c>
      <c r="BV66" s="125" t="s">
        <v>74</v>
      </c>
      <c r="BW66" s="125" t="s">
        <v>114</v>
      </c>
      <c r="BX66" s="125" t="s">
        <v>5</v>
      </c>
      <c r="CL66" s="125" t="s">
        <v>19</v>
      </c>
      <c r="CM66" s="125" t="s">
        <v>82</v>
      </c>
    </row>
    <row r="67" spans="1:91" s="7" customFormat="1" ht="16.5" customHeight="1">
      <c r="A67" s="113" t="s">
        <v>76</v>
      </c>
      <c r="B67" s="114"/>
      <c r="C67" s="115"/>
      <c r="D67" s="116" t="s">
        <v>115</v>
      </c>
      <c r="E67" s="116"/>
      <c r="F67" s="116"/>
      <c r="G67" s="116"/>
      <c r="H67" s="116"/>
      <c r="I67" s="117"/>
      <c r="J67" s="116" t="s">
        <v>116</v>
      </c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8">
        <f>'13 - Kabinet - dveře č. 11'!J30</f>
        <v>0</v>
      </c>
      <c r="AH67" s="117"/>
      <c r="AI67" s="117"/>
      <c r="AJ67" s="117"/>
      <c r="AK67" s="117"/>
      <c r="AL67" s="117"/>
      <c r="AM67" s="117"/>
      <c r="AN67" s="118">
        <f>SUM(AG67,AT67)</f>
        <v>0</v>
      </c>
      <c r="AO67" s="117"/>
      <c r="AP67" s="117"/>
      <c r="AQ67" s="119" t="s">
        <v>79</v>
      </c>
      <c r="AR67" s="120"/>
      <c r="AS67" s="126">
        <v>0</v>
      </c>
      <c r="AT67" s="127">
        <f>ROUND(SUM(AV67:AW67),2)</f>
        <v>0</v>
      </c>
      <c r="AU67" s="128">
        <f>'13 - Kabinet - dveře č. 11'!P88</f>
        <v>0</v>
      </c>
      <c r="AV67" s="127">
        <f>'13 - Kabinet - dveře č. 11'!J33</f>
        <v>0</v>
      </c>
      <c r="AW67" s="127">
        <f>'13 - Kabinet - dveře č. 11'!J34</f>
        <v>0</v>
      </c>
      <c r="AX67" s="127">
        <f>'13 - Kabinet - dveře č. 11'!J35</f>
        <v>0</v>
      </c>
      <c r="AY67" s="127">
        <f>'13 - Kabinet - dveře č. 11'!J36</f>
        <v>0</v>
      </c>
      <c r="AZ67" s="127">
        <f>'13 - Kabinet - dveře č. 11'!F33</f>
        <v>0</v>
      </c>
      <c r="BA67" s="127">
        <f>'13 - Kabinet - dveře č. 11'!F34</f>
        <v>0</v>
      </c>
      <c r="BB67" s="127">
        <f>'13 - Kabinet - dveře č. 11'!F35</f>
        <v>0</v>
      </c>
      <c r="BC67" s="127">
        <f>'13 - Kabinet - dveře č. 11'!F36</f>
        <v>0</v>
      </c>
      <c r="BD67" s="129">
        <f>'13 - Kabinet - dveře č. 11'!F37</f>
        <v>0</v>
      </c>
      <c r="BE67" s="7"/>
      <c r="BT67" s="125" t="s">
        <v>80</v>
      </c>
      <c r="BV67" s="125" t="s">
        <v>74</v>
      </c>
      <c r="BW67" s="125" t="s">
        <v>117</v>
      </c>
      <c r="BX67" s="125" t="s">
        <v>5</v>
      </c>
      <c r="CL67" s="125" t="s">
        <v>19</v>
      </c>
      <c r="CM67" s="125" t="s">
        <v>82</v>
      </c>
    </row>
    <row r="68" spans="1:57" s="2" customFormat="1" ht="30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6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</row>
    <row r="69" spans="1:57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46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</row>
  </sheetData>
  <sheetProtection password="80EB" sheet="1" objects="1" scenarios="1" formatColumns="0" formatRows="0"/>
  <mergeCells count="90">
    <mergeCell ref="C52:G52"/>
    <mergeCell ref="D61:H61"/>
    <mergeCell ref="D58:H58"/>
    <mergeCell ref="D55:H55"/>
    <mergeCell ref="D59:H59"/>
    <mergeCell ref="D60:H60"/>
    <mergeCell ref="D56:H56"/>
    <mergeCell ref="D57:H57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L45:AO45"/>
    <mergeCell ref="D65:H65"/>
    <mergeCell ref="J65:AF65"/>
    <mergeCell ref="D66:H66"/>
    <mergeCell ref="J66:AF66"/>
    <mergeCell ref="D67:H67"/>
    <mergeCell ref="J67:AF67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64:AM64"/>
    <mergeCell ref="AG56:AM56"/>
    <mergeCell ref="AG58:AM58"/>
    <mergeCell ref="AM47:AN47"/>
    <mergeCell ref="AM49:AP49"/>
    <mergeCell ref="AM50:AP50"/>
    <mergeCell ref="AN64:AP64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  <mergeCell ref="AN55:AP55"/>
    <mergeCell ref="AS49:AT51"/>
    <mergeCell ref="AN65:AP65"/>
    <mergeCell ref="AG65:AM65"/>
    <mergeCell ref="AN66:AP66"/>
    <mergeCell ref="AG66:AM66"/>
    <mergeCell ref="AN67:AP67"/>
    <mergeCell ref="AG67:AM67"/>
    <mergeCell ref="AN54:AP54"/>
  </mergeCells>
  <hyperlinks>
    <hyperlink ref="A55" location="'01 - Spojovací chodba mez...'!C2" display="/"/>
    <hyperlink ref="A56" location="'02 - Chodba před WC dívky'!C2" display="/"/>
    <hyperlink ref="A57" location="'03 - WC dívky'!C2" display="/"/>
    <hyperlink ref="A58" location="'04 - WC chlapci'!C2" display="/"/>
    <hyperlink ref="A59" location="'05 - Chodba před tělocvičnou'!C2" display="/"/>
    <hyperlink ref="A60" location="'06 - Šatna - dveře č. 1'!C2" display="/"/>
    <hyperlink ref="A61" location="'07 - Koupelna v šatně - d...'!C2" display="/"/>
    <hyperlink ref="A62" location="'08 - Šatna - dveře č. 2'!C2" display="/"/>
    <hyperlink ref="A63" location="'09 - Koupelna v šatně - d...'!C2" display="/"/>
    <hyperlink ref="A64" location="'10 - Kabinet - dveře č. 8'!C2" display="/"/>
    <hyperlink ref="A65" location="'11 - Šatna - dveře č. 3'!C2" display="/"/>
    <hyperlink ref="A66" location="'12 - Koupelna v šatně - d...'!C2" display="/"/>
    <hyperlink ref="A67" location="'13 - Kabinet - dveře č. 11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106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118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ZŠ Pionýrů, Sokolov - oprava šaten tělocvičny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119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750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8. 2. 2024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 xml:space="preserve"> </v>
      </c>
      <c r="F21" s="40"/>
      <c r="G21" s="40"/>
      <c r="H21" s="40"/>
      <c r="I21" s="134" t="s">
        <v>28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ROUND(J89,2)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ROUND((SUM(BE89:BE187)),2)</f>
        <v>0</v>
      </c>
      <c r="G33" s="40"/>
      <c r="H33" s="40"/>
      <c r="I33" s="150">
        <v>0.21</v>
      </c>
      <c r="J33" s="149">
        <f>ROUND(((SUM(BE89:BE187))*I33),2)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ROUND((SUM(BF89:BF187)),2)</f>
        <v>0</v>
      </c>
      <c r="G34" s="40"/>
      <c r="H34" s="40"/>
      <c r="I34" s="150">
        <v>0.12</v>
      </c>
      <c r="J34" s="149">
        <f>ROUND(((SUM(BF89:BF187))*I34),2)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ROUND((SUM(BG89:BG187)),2)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ROUND((SUM(BH89:BH187)),2)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ROUND((SUM(BI89:BI187)),2)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ZŠ Pionýrů, Sokolov - oprava šaten tělocvičny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09 - Koupelna v šatně - dveře č. 2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Sokolov, Pionýrů 1614</v>
      </c>
      <c r="G52" s="42"/>
      <c r="H52" s="42"/>
      <c r="I52" s="34" t="s">
        <v>23</v>
      </c>
      <c r="J52" s="74" t="str">
        <f>IF(J12="","",J12)</f>
        <v>8. 2. 2024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Sokolov</v>
      </c>
      <c r="G54" s="42"/>
      <c r="H54" s="42"/>
      <c r="I54" s="34" t="s">
        <v>31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Michal Kubelka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122</v>
      </c>
      <c r="D57" s="164"/>
      <c r="E57" s="164"/>
      <c r="F57" s="164"/>
      <c r="G57" s="164"/>
      <c r="H57" s="164"/>
      <c r="I57" s="164"/>
      <c r="J57" s="165" t="s">
        <v>123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J89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124</v>
      </c>
    </row>
    <row r="60" spans="1:31" s="9" customFormat="1" ht="24.95" customHeight="1">
      <c r="A60" s="9"/>
      <c r="B60" s="167"/>
      <c r="C60" s="168"/>
      <c r="D60" s="169" t="s">
        <v>125</v>
      </c>
      <c r="E60" s="170"/>
      <c r="F60" s="170"/>
      <c r="G60" s="170"/>
      <c r="H60" s="170"/>
      <c r="I60" s="170"/>
      <c r="J60" s="171">
        <f>J90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127</v>
      </c>
      <c r="E61" s="176"/>
      <c r="F61" s="176"/>
      <c r="G61" s="176"/>
      <c r="H61" s="176"/>
      <c r="I61" s="176"/>
      <c r="J61" s="177">
        <f>J91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128</v>
      </c>
      <c r="E62" s="176"/>
      <c r="F62" s="176"/>
      <c r="G62" s="176"/>
      <c r="H62" s="176"/>
      <c r="I62" s="176"/>
      <c r="J62" s="177">
        <f>J110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129</v>
      </c>
      <c r="E63" s="176"/>
      <c r="F63" s="176"/>
      <c r="G63" s="176"/>
      <c r="H63" s="176"/>
      <c r="I63" s="176"/>
      <c r="J63" s="177">
        <f>J119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130</v>
      </c>
      <c r="E64" s="176"/>
      <c r="F64" s="176"/>
      <c r="G64" s="176"/>
      <c r="H64" s="176"/>
      <c r="I64" s="176"/>
      <c r="J64" s="177">
        <f>J131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7"/>
      <c r="C65" s="168"/>
      <c r="D65" s="169" t="s">
        <v>131</v>
      </c>
      <c r="E65" s="170"/>
      <c r="F65" s="170"/>
      <c r="G65" s="170"/>
      <c r="H65" s="170"/>
      <c r="I65" s="170"/>
      <c r="J65" s="171">
        <f>J134</f>
        <v>0</v>
      </c>
      <c r="K65" s="168"/>
      <c r="L65" s="17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3"/>
      <c r="C66" s="174"/>
      <c r="D66" s="175" t="s">
        <v>676</v>
      </c>
      <c r="E66" s="176"/>
      <c r="F66" s="176"/>
      <c r="G66" s="176"/>
      <c r="H66" s="176"/>
      <c r="I66" s="176"/>
      <c r="J66" s="177">
        <f>J135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132</v>
      </c>
      <c r="E67" s="176"/>
      <c r="F67" s="176"/>
      <c r="G67" s="176"/>
      <c r="H67" s="176"/>
      <c r="I67" s="176"/>
      <c r="J67" s="177">
        <f>J153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135</v>
      </c>
      <c r="E68" s="176"/>
      <c r="F68" s="176"/>
      <c r="G68" s="176"/>
      <c r="H68" s="176"/>
      <c r="I68" s="176"/>
      <c r="J68" s="177">
        <f>J165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67"/>
      <c r="C69" s="168"/>
      <c r="D69" s="169" t="s">
        <v>136</v>
      </c>
      <c r="E69" s="170"/>
      <c r="F69" s="170"/>
      <c r="G69" s="170"/>
      <c r="H69" s="170"/>
      <c r="I69" s="170"/>
      <c r="J69" s="171">
        <f>J186</f>
        <v>0</v>
      </c>
      <c r="K69" s="168"/>
      <c r="L69" s="172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137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162" t="str">
        <f>E7</f>
        <v>ZŠ Pionýrů, Sokolov - oprava šaten tělocvičny</v>
      </c>
      <c r="F79" s="34"/>
      <c r="G79" s="34"/>
      <c r="H79" s="34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119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71" t="str">
        <f>E9</f>
        <v>09 - Koupelna v šatně - dveře č. 2</v>
      </c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21</v>
      </c>
      <c r="D83" s="42"/>
      <c r="E83" s="42"/>
      <c r="F83" s="29" t="str">
        <f>F12</f>
        <v>Sokolov, Pionýrů 1614</v>
      </c>
      <c r="G83" s="42"/>
      <c r="H83" s="42"/>
      <c r="I83" s="34" t="s">
        <v>23</v>
      </c>
      <c r="J83" s="74" t="str">
        <f>IF(J12="","",J12)</f>
        <v>8. 2. 2024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5.15" customHeight="1">
      <c r="A85" s="40"/>
      <c r="B85" s="41"/>
      <c r="C85" s="34" t="s">
        <v>25</v>
      </c>
      <c r="D85" s="42"/>
      <c r="E85" s="42"/>
      <c r="F85" s="29" t="str">
        <f>E15</f>
        <v>Město Sokolov</v>
      </c>
      <c r="G85" s="42"/>
      <c r="H85" s="42"/>
      <c r="I85" s="34" t="s">
        <v>31</v>
      </c>
      <c r="J85" s="38" t="str">
        <f>E21</f>
        <v xml:space="preserve"> 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5.15" customHeight="1">
      <c r="A86" s="40"/>
      <c r="B86" s="41"/>
      <c r="C86" s="34" t="s">
        <v>29</v>
      </c>
      <c r="D86" s="42"/>
      <c r="E86" s="42"/>
      <c r="F86" s="29" t="str">
        <f>IF(E18="","",E18)</f>
        <v>Vyplň údaj</v>
      </c>
      <c r="G86" s="42"/>
      <c r="H86" s="42"/>
      <c r="I86" s="34" t="s">
        <v>34</v>
      </c>
      <c r="J86" s="38" t="str">
        <f>E24</f>
        <v>Michal Kubelka</v>
      </c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0.3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11" customFormat="1" ht="29.25" customHeight="1">
      <c r="A88" s="179"/>
      <c r="B88" s="180"/>
      <c r="C88" s="181" t="s">
        <v>138</v>
      </c>
      <c r="D88" s="182" t="s">
        <v>57</v>
      </c>
      <c r="E88" s="182" t="s">
        <v>53</v>
      </c>
      <c r="F88" s="182" t="s">
        <v>54</v>
      </c>
      <c r="G88" s="182" t="s">
        <v>139</v>
      </c>
      <c r="H88" s="182" t="s">
        <v>140</v>
      </c>
      <c r="I88" s="182" t="s">
        <v>141</v>
      </c>
      <c r="J88" s="182" t="s">
        <v>123</v>
      </c>
      <c r="K88" s="183" t="s">
        <v>142</v>
      </c>
      <c r="L88" s="184"/>
      <c r="M88" s="94" t="s">
        <v>19</v>
      </c>
      <c r="N88" s="95" t="s">
        <v>42</v>
      </c>
      <c r="O88" s="95" t="s">
        <v>143</v>
      </c>
      <c r="P88" s="95" t="s">
        <v>144</v>
      </c>
      <c r="Q88" s="95" t="s">
        <v>145</v>
      </c>
      <c r="R88" s="95" t="s">
        <v>146</v>
      </c>
      <c r="S88" s="95" t="s">
        <v>147</v>
      </c>
      <c r="T88" s="96" t="s">
        <v>148</v>
      </c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</row>
    <row r="89" spans="1:63" s="2" customFormat="1" ht="22.8" customHeight="1">
      <c r="A89" s="40"/>
      <c r="B89" s="41"/>
      <c r="C89" s="101" t="s">
        <v>149</v>
      </c>
      <c r="D89" s="42"/>
      <c r="E89" s="42"/>
      <c r="F89" s="42"/>
      <c r="G89" s="42"/>
      <c r="H89" s="42"/>
      <c r="I89" s="42"/>
      <c r="J89" s="185">
        <f>BK89</f>
        <v>0</v>
      </c>
      <c r="K89" s="42"/>
      <c r="L89" s="46"/>
      <c r="M89" s="97"/>
      <c r="N89" s="186"/>
      <c r="O89" s="98"/>
      <c r="P89" s="187">
        <f>P90+P134+P186</f>
        <v>0</v>
      </c>
      <c r="Q89" s="98"/>
      <c r="R89" s="187">
        <f>R90+R134+R186</f>
        <v>0.6252791199999999</v>
      </c>
      <c r="S89" s="98"/>
      <c r="T89" s="188">
        <f>T90+T134+T186</f>
        <v>0.37822838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71</v>
      </c>
      <c r="AU89" s="19" t="s">
        <v>124</v>
      </c>
      <c r="BK89" s="189">
        <f>BK90+BK134+BK186</f>
        <v>0</v>
      </c>
    </row>
    <row r="90" spans="1:63" s="12" customFormat="1" ht="25.9" customHeight="1">
      <c r="A90" s="12"/>
      <c r="B90" s="190"/>
      <c r="C90" s="191"/>
      <c r="D90" s="192" t="s">
        <v>71</v>
      </c>
      <c r="E90" s="193" t="s">
        <v>150</v>
      </c>
      <c r="F90" s="193" t="s">
        <v>151</v>
      </c>
      <c r="G90" s="191"/>
      <c r="H90" s="191"/>
      <c r="I90" s="194"/>
      <c r="J90" s="195">
        <f>BK90</f>
        <v>0</v>
      </c>
      <c r="K90" s="191"/>
      <c r="L90" s="196"/>
      <c r="M90" s="197"/>
      <c r="N90" s="198"/>
      <c r="O90" s="198"/>
      <c r="P90" s="199">
        <f>P91+P110+P119+P131</f>
        <v>0</v>
      </c>
      <c r="Q90" s="198"/>
      <c r="R90" s="199">
        <f>R91+R110+R119+R131</f>
        <v>0.4152959999999999</v>
      </c>
      <c r="S90" s="198"/>
      <c r="T90" s="200">
        <f>T91+T110+T119+T131</f>
        <v>0.169224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1" t="s">
        <v>80</v>
      </c>
      <c r="AT90" s="202" t="s">
        <v>71</v>
      </c>
      <c r="AU90" s="202" t="s">
        <v>72</v>
      </c>
      <c r="AY90" s="201" t="s">
        <v>152</v>
      </c>
      <c r="BK90" s="203">
        <f>BK91+BK110+BK119+BK131</f>
        <v>0</v>
      </c>
    </row>
    <row r="91" spans="1:63" s="12" customFormat="1" ht="22.8" customHeight="1">
      <c r="A91" s="12"/>
      <c r="B91" s="190"/>
      <c r="C91" s="191"/>
      <c r="D91" s="192" t="s">
        <v>71</v>
      </c>
      <c r="E91" s="204" t="s">
        <v>177</v>
      </c>
      <c r="F91" s="204" t="s">
        <v>178</v>
      </c>
      <c r="G91" s="191"/>
      <c r="H91" s="191"/>
      <c r="I91" s="194"/>
      <c r="J91" s="205">
        <f>BK91</f>
        <v>0</v>
      </c>
      <c r="K91" s="191"/>
      <c r="L91" s="196"/>
      <c r="M91" s="197"/>
      <c r="N91" s="198"/>
      <c r="O91" s="198"/>
      <c r="P91" s="199">
        <f>SUM(P92:P109)</f>
        <v>0</v>
      </c>
      <c r="Q91" s="198"/>
      <c r="R91" s="199">
        <f>SUM(R92:R109)</f>
        <v>0.4138679999999999</v>
      </c>
      <c r="S91" s="198"/>
      <c r="T91" s="200">
        <f>SUM(T92:T109)</f>
        <v>0.000504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1" t="s">
        <v>80</v>
      </c>
      <c r="AT91" s="202" t="s">
        <v>71</v>
      </c>
      <c r="AU91" s="202" t="s">
        <v>80</v>
      </c>
      <c r="AY91" s="201" t="s">
        <v>152</v>
      </c>
      <c r="BK91" s="203">
        <f>SUM(BK92:BK109)</f>
        <v>0</v>
      </c>
    </row>
    <row r="92" spans="1:65" s="2" customFormat="1" ht="16.5" customHeight="1">
      <c r="A92" s="40"/>
      <c r="B92" s="41"/>
      <c r="C92" s="206" t="s">
        <v>80</v>
      </c>
      <c r="D92" s="206" t="s">
        <v>155</v>
      </c>
      <c r="E92" s="207" t="s">
        <v>179</v>
      </c>
      <c r="F92" s="208" t="s">
        <v>180</v>
      </c>
      <c r="G92" s="209" t="s">
        <v>158</v>
      </c>
      <c r="H92" s="210">
        <v>8.4</v>
      </c>
      <c r="I92" s="211"/>
      <c r="J92" s="212">
        <f>ROUND(I92*H92,2)</f>
        <v>0</v>
      </c>
      <c r="K92" s="208" t="s">
        <v>159</v>
      </c>
      <c r="L92" s="46"/>
      <c r="M92" s="213" t="s">
        <v>19</v>
      </c>
      <c r="N92" s="214" t="s">
        <v>43</v>
      </c>
      <c r="O92" s="86"/>
      <c r="P92" s="215">
        <f>O92*H92</f>
        <v>0</v>
      </c>
      <c r="Q92" s="215">
        <v>6E-05</v>
      </c>
      <c r="R92" s="215">
        <f>Q92*H92</f>
        <v>0.000504</v>
      </c>
      <c r="S92" s="215">
        <v>6E-05</v>
      </c>
      <c r="T92" s="216">
        <f>S92*H92</f>
        <v>0.000504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160</v>
      </c>
      <c r="AT92" s="217" t="s">
        <v>155</v>
      </c>
      <c r="AU92" s="217" t="s">
        <v>82</v>
      </c>
      <c r="AY92" s="19" t="s">
        <v>152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80</v>
      </c>
      <c r="BK92" s="218">
        <f>ROUND(I92*H92,2)</f>
        <v>0</v>
      </c>
      <c r="BL92" s="19" t="s">
        <v>160</v>
      </c>
      <c r="BM92" s="217" t="s">
        <v>677</v>
      </c>
    </row>
    <row r="93" spans="1:47" s="2" customFormat="1" ht="12">
      <c r="A93" s="40"/>
      <c r="B93" s="41"/>
      <c r="C93" s="42"/>
      <c r="D93" s="219" t="s">
        <v>162</v>
      </c>
      <c r="E93" s="42"/>
      <c r="F93" s="220" t="s">
        <v>182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162</v>
      </c>
      <c r="AU93" s="19" t="s">
        <v>82</v>
      </c>
    </row>
    <row r="94" spans="1:51" s="13" customFormat="1" ht="12">
      <c r="A94" s="13"/>
      <c r="B94" s="224"/>
      <c r="C94" s="225"/>
      <c r="D94" s="226" t="s">
        <v>164</v>
      </c>
      <c r="E94" s="227" t="s">
        <v>19</v>
      </c>
      <c r="F94" s="228" t="s">
        <v>678</v>
      </c>
      <c r="G94" s="225"/>
      <c r="H94" s="229">
        <v>8.4</v>
      </c>
      <c r="I94" s="230"/>
      <c r="J94" s="225"/>
      <c r="K94" s="225"/>
      <c r="L94" s="231"/>
      <c r="M94" s="232"/>
      <c r="N94" s="233"/>
      <c r="O94" s="233"/>
      <c r="P94" s="233"/>
      <c r="Q94" s="233"/>
      <c r="R94" s="233"/>
      <c r="S94" s="233"/>
      <c r="T94" s="23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5" t="s">
        <v>164</v>
      </c>
      <c r="AU94" s="235" t="s">
        <v>82</v>
      </c>
      <c r="AV94" s="13" t="s">
        <v>82</v>
      </c>
      <c r="AW94" s="13" t="s">
        <v>33</v>
      </c>
      <c r="AX94" s="13" t="s">
        <v>80</v>
      </c>
      <c r="AY94" s="235" t="s">
        <v>152</v>
      </c>
    </row>
    <row r="95" spans="1:65" s="2" customFormat="1" ht="24.15" customHeight="1">
      <c r="A95" s="40"/>
      <c r="B95" s="41"/>
      <c r="C95" s="206" t="s">
        <v>82</v>
      </c>
      <c r="D95" s="206" t="s">
        <v>155</v>
      </c>
      <c r="E95" s="207" t="s">
        <v>402</v>
      </c>
      <c r="F95" s="208" t="s">
        <v>403</v>
      </c>
      <c r="G95" s="209" t="s">
        <v>158</v>
      </c>
      <c r="H95" s="210">
        <v>16.872</v>
      </c>
      <c r="I95" s="211"/>
      <c r="J95" s="212">
        <f>ROUND(I95*H95,2)</f>
        <v>0</v>
      </c>
      <c r="K95" s="208" t="s">
        <v>159</v>
      </c>
      <c r="L95" s="46"/>
      <c r="M95" s="213" t="s">
        <v>19</v>
      </c>
      <c r="N95" s="214" t="s">
        <v>43</v>
      </c>
      <c r="O95" s="86"/>
      <c r="P95" s="215">
        <f>O95*H95</f>
        <v>0</v>
      </c>
      <c r="Q95" s="215">
        <v>0.0156</v>
      </c>
      <c r="R95" s="215">
        <f>Q95*H95</f>
        <v>0.26320319999999997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160</v>
      </c>
      <c r="AT95" s="217" t="s">
        <v>155</v>
      </c>
      <c r="AU95" s="217" t="s">
        <v>82</v>
      </c>
      <c r="AY95" s="19" t="s">
        <v>152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80</v>
      </c>
      <c r="BK95" s="218">
        <f>ROUND(I95*H95,2)</f>
        <v>0</v>
      </c>
      <c r="BL95" s="19" t="s">
        <v>160</v>
      </c>
      <c r="BM95" s="217" t="s">
        <v>679</v>
      </c>
    </row>
    <row r="96" spans="1:47" s="2" customFormat="1" ht="12">
      <c r="A96" s="40"/>
      <c r="B96" s="41"/>
      <c r="C96" s="42"/>
      <c r="D96" s="219" t="s">
        <v>162</v>
      </c>
      <c r="E96" s="42"/>
      <c r="F96" s="220" t="s">
        <v>405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162</v>
      </c>
      <c r="AU96" s="19" t="s">
        <v>82</v>
      </c>
    </row>
    <row r="97" spans="1:51" s="14" customFormat="1" ht="12">
      <c r="A97" s="14"/>
      <c r="B97" s="236"/>
      <c r="C97" s="237"/>
      <c r="D97" s="226" t="s">
        <v>164</v>
      </c>
      <c r="E97" s="238" t="s">
        <v>19</v>
      </c>
      <c r="F97" s="239" t="s">
        <v>680</v>
      </c>
      <c r="G97" s="237"/>
      <c r="H97" s="238" t="s">
        <v>19</v>
      </c>
      <c r="I97" s="240"/>
      <c r="J97" s="237"/>
      <c r="K97" s="237"/>
      <c r="L97" s="241"/>
      <c r="M97" s="242"/>
      <c r="N97" s="243"/>
      <c r="O97" s="243"/>
      <c r="P97" s="243"/>
      <c r="Q97" s="243"/>
      <c r="R97" s="243"/>
      <c r="S97" s="243"/>
      <c r="T97" s="24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5" t="s">
        <v>164</v>
      </c>
      <c r="AU97" s="245" t="s">
        <v>82</v>
      </c>
      <c r="AV97" s="14" t="s">
        <v>80</v>
      </c>
      <c r="AW97" s="14" t="s">
        <v>33</v>
      </c>
      <c r="AX97" s="14" t="s">
        <v>72</v>
      </c>
      <c r="AY97" s="245" t="s">
        <v>152</v>
      </c>
    </row>
    <row r="98" spans="1:51" s="13" customFormat="1" ht="12">
      <c r="A98" s="13"/>
      <c r="B98" s="224"/>
      <c r="C98" s="225"/>
      <c r="D98" s="226" t="s">
        <v>164</v>
      </c>
      <c r="E98" s="227" t="s">
        <v>19</v>
      </c>
      <c r="F98" s="228" t="s">
        <v>681</v>
      </c>
      <c r="G98" s="225"/>
      <c r="H98" s="229">
        <v>16.872</v>
      </c>
      <c r="I98" s="230"/>
      <c r="J98" s="225"/>
      <c r="K98" s="225"/>
      <c r="L98" s="231"/>
      <c r="M98" s="232"/>
      <c r="N98" s="233"/>
      <c r="O98" s="233"/>
      <c r="P98" s="233"/>
      <c r="Q98" s="233"/>
      <c r="R98" s="233"/>
      <c r="S98" s="233"/>
      <c r="T98" s="23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5" t="s">
        <v>164</v>
      </c>
      <c r="AU98" s="235" t="s">
        <v>82</v>
      </c>
      <c r="AV98" s="13" t="s">
        <v>82</v>
      </c>
      <c r="AW98" s="13" t="s">
        <v>33</v>
      </c>
      <c r="AX98" s="13" t="s">
        <v>80</v>
      </c>
      <c r="AY98" s="235" t="s">
        <v>152</v>
      </c>
    </row>
    <row r="99" spans="1:65" s="2" customFormat="1" ht="16.5" customHeight="1">
      <c r="A99" s="40"/>
      <c r="B99" s="41"/>
      <c r="C99" s="206" t="s">
        <v>153</v>
      </c>
      <c r="D99" s="206" t="s">
        <v>155</v>
      </c>
      <c r="E99" s="207" t="s">
        <v>197</v>
      </c>
      <c r="F99" s="208" t="s">
        <v>198</v>
      </c>
      <c r="G99" s="209" t="s">
        <v>158</v>
      </c>
      <c r="H99" s="210">
        <v>33.744</v>
      </c>
      <c r="I99" s="211"/>
      <c r="J99" s="212">
        <f>ROUND(I99*H99,2)</f>
        <v>0</v>
      </c>
      <c r="K99" s="208" t="s">
        <v>159</v>
      </c>
      <c r="L99" s="46"/>
      <c r="M99" s="213" t="s">
        <v>19</v>
      </c>
      <c r="N99" s="214" t="s">
        <v>43</v>
      </c>
      <c r="O99" s="86"/>
      <c r="P99" s="215">
        <f>O99*H99</f>
        <v>0</v>
      </c>
      <c r="Q99" s="215">
        <v>0.00026</v>
      </c>
      <c r="R99" s="215">
        <f>Q99*H99</f>
        <v>0.008773439999999999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160</v>
      </c>
      <c r="AT99" s="217" t="s">
        <v>155</v>
      </c>
      <c r="AU99" s="217" t="s">
        <v>82</v>
      </c>
      <c r="AY99" s="19" t="s">
        <v>152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80</v>
      </c>
      <c r="BK99" s="218">
        <f>ROUND(I99*H99,2)</f>
        <v>0</v>
      </c>
      <c r="BL99" s="19" t="s">
        <v>160</v>
      </c>
      <c r="BM99" s="217" t="s">
        <v>682</v>
      </c>
    </row>
    <row r="100" spans="1:47" s="2" customFormat="1" ht="12">
      <c r="A100" s="40"/>
      <c r="B100" s="41"/>
      <c r="C100" s="42"/>
      <c r="D100" s="219" t="s">
        <v>162</v>
      </c>
      <c r="E100" s="42"/>
      <c r="F100" s="220" t="s">
        <v>200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162</v>
      </c>
      <c r="AU100" s="19" t="s">
        <v>82</v>
      </c>
    </row>
    <row r="101" spans="1:51" s="14" customFormat="1" ht="12">
      <c r="A101" s="14"/>
      <c r="B101" s="236"/>
      <c r="C101" s="237"/>
      <c r="D101" s="226" t="s">
        <v>164</v>
      </c>
      <c r="E101" s="238" t="s">
        <v>19</v>
      </c>
      <c r="F101" s="239" t="s">
        <v>407</v>
      </c>
      <c r="G101" s="237"/>
      <c r="H101" s="238" t="s">
        <v>19</v>
      </c>
      <c r="I101" s="240"/>
      <c r="J101" s="237"/>
      <c r="K101" s="237"/>
      <c r="L101" s="241"/>
      <c r="M101" s="242"/>
      <c r="N101" s="243"/>
      <c r="O101" s="243"/>
      <c r="P101" s="243"/>
      <c r="Q101" s="243"/>
      <c r="R101" s="243"/>
      <c r="S101" s="243"/>
      <c r="T101" s="24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5" t="s">
        <v>164</v>
      </c>
      <c r="AU101" s="245" t="s">
        <v>82</v>
      </c>
      <c r="AV101" s="14" t="s">
        <v>80</v>
      </c>
      <c r="AW101" s="14" t="s">
        <v>33</v>
      </c>
      <c r="AX101" s="14" t="s">
        <v>72</v>
      </c>
      <c r="AY101" s="245" t="s">
        <v>152</v>
      </c>
    </row>
    <row r="102" spans="1:51" s="13" customFormat="1" ht="12">
      <c r="A102" s="13"/>
      <c r="B102" s="224"/>
      <c r="C102" s="225"/>
      <c r="D102" s="226" t="s">
        <v>164</v>
      </c>
      <c r="E102" s="227" t="s">
        <v>19</v>
      </c>
      <c r="F102" s="228" t="s">
        <v>683</v>
      </c>
      <c r="G102" s="225"/>
      <c r="H102" s="229">
        <v>16.872</v>
      </c>
      <c r="I102" s="230"/>
      <c r="J102" s="225"/>
      <c r="K102" s="225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164</v>
      </c>
      <c r="AU102" s="235" t="s">
        <v>82</v>
      </c>
      <c r="AV102" s="13" t="s">
        <v>82</v>
      </c>
      <c r="AW102" s="13" t="s">
        <v>33</v>
      </c>
      <c r="AX102" s="13" t="s">
        <v>72</v>
      </c>
      <c r="AY102" s="235" t="s">
        <v>152</v>
      </c>
    </row>
    <row r="103" spans="1:51" s="14" customFormat="1" ht="12">
      <c r="A103" s="14"/>
      <c r="B103" s="236"/>
      <c r="C103" s="237"/>
      <c r="D103" s="226" t="s">
        <v>164</v>
      </c>
      <c r="E103" s="238" t="s">
        <v>19</v>
      </c>
      <c r="F103" s="239" t="s">
        <v>409</v>
      </c>
      <c r="G103" s="237"/>
      <c r="H103" s="238" t="s">
        <v>19</v>
      </c>
      <c r="I103" s="240"/>
      <c r="J103" s="237"/>
      <c r="K103" s="237"/>
      <c r="L103" s="241"/>
      <c r="M103" s="242"/>
      <c r="N103" s="243"/>
      <c r="O103" s="243"/>
      <c r="P103" s="243"/>
      <c r="Q103" s="243"/>
      <c r="R103" s="243"/>
      <c r="S103" s="243"/>
      <c r="T103" s="24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5" t="s">
        <v>164</v>
      </c>
      <c r="AU103" s="245" t="s">
        <v>82</v>
      </c>
      <c r="AV103" s="14" t="s">
        <v>80</v>
      </c>
      <c r="AW103" s="14" t="s">
        <v>33</v>
      </c>
      <c r="AX103" s="14" t="s">
        <v>72</v>
      </c>
      <c r="AY103" s="245" t="s">
        <v>152</v>
      </c>
    </row>
    <row r="104" spans="1:51" s="13" customFormat="1" ht="12">
      <c r="A104" s="13"/>
      <c r="B104" s="224"/>
      <c r="C104" s="225"/>
      <c r="D104" s="226" t="s">
        <v>164</v>
      </c>
      <c r="E104" s="227" t="s">
        <v>19</v>
      </c>
      <c r="F104" s="228" t="s">
        <v>683</v>
      </c>
      <c r="G104" s="225"/>
      <c r="H104" s="229">
        <v>16.872</v>
      </c>
      <c r="I104" s="230"/>
      <c r="J104" s="225"/>
      <c r="K104" s="225"/>
      <c r="L104" s="231"/>
      <c r="M104" s="232"/>
      <c r="N104" s="233"/>
      <c r="O104" s="233"/>
      <c r="P104" s="233"/>
      <c r="Q104" s="233"/>
      <c r="R104" s="233"/>
      <c r="S104" s="233"/>
      <c r="T104" s="23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5" t="s">
        <v>164</v>
      </c>
      <c r="AU104" s="235" t="s">
        <v>82</v>
      </c>
      <c r="AV104" s="13" t="s">
        <v>82</v>
      </c>
      <c r="AW104" s="13" t="s">
        <v>33</v>
      </c>
      <c r="AX104" s="13" t="s">
        <v>72</v>
      </c>
      <c r="AY104" s="235" t="s">
        <v>152</v>
      </c>
    </row>
    <row r="105" spans="1:51" s="15" customFormat="1" ht="12">
      <c r="A105" s="15"/>
      <c r="B105" s="257"/>
      <c r="C105" s="258"/>
      <c r="D105" s="226" t="s">
        <v>164</v>
      </c>
      <c r="E105" s="259" t="s">
        <v>19</v>
      </c>
      <c r="F105" s="260" t="s">
        <v>382</v>
      </c>
      <c r="G105" s="258"/>
      <c r="H105" s="261">
        <v>33.744</v>
      </c>
      <c r="I105" s="262"/>
      <c r="J105" s="258"/>
      <c r="K105" s="258"/>
      <c r="L105" s="263"/>
      <c r="M105" s="264"/>
      <c r="N105" s="265"/>
      <c r="O105" s="265"/>
      <c r="P105" s="265"/>
      <c r="Q105" s="265"/>
      <c r="R105" s="265"/>
      <c r="S105" s="265"/>
      <c r="T105" s="266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67" t="s">
        <v>164</v>
      </c>
      <c r="AU105" s="267" t="s">
        <v>82</v>
      </c>
      <c r="AV105" s="15" t="s">
        <v>160</v>
      </c>
      <c r="AW105" s="15" t="s">
        <v>33</v>
      </c>
      <c r="AX105" s="15" t="s">
        <v>80</v>
      </c>
      <c r="AY105" s="267" t="s">
        <v>152</v>
      </c>
    </row>
    <row r="106" spans="1:65" s="2" customFormat="1" ht="24.15" customHeight="1">
      <c r="A106" s="40"/>
      <c r="B106" s="41"/>
      <c r="C106" s="206" t="s">
        <v>160</v>
      </c>
      <c r="D106" s="206" t="s">
        <v>155</v>
      </c>
      <c r="E106" s="207" t="s">
        <v>190</v>
      </c>
      <c r="F106" s="208" t="s">
        <v>191</v>
      </c>
      <c r="G106" s="209" t="s">
        <v>158</v>
      </c>
      <c r="H106" s="210">
        <v>16.872</v>
      </c>
      <c r="I106" s="211"/>
      <c r="J106" s="212">
        <f>ROUND(I106*H106,2)</f>
        <v>0</v>
      </c>
      <c r="K106" s="208" t="s">
        <v>159</v>
      </c>
      <c r="L106" s="46"/>
      <c r="M106" s="213" t="s">
        <v>19</v>
      </c>
      <c r="N106" s="214" t="s">
        <v>43</v>
      </c>
      <c r="O106" s="86"/>
      <c r="P106" s="215">
        <f>O106*H106</f>
        <v>0</v>
      </c>
      <c r="Q106" s="215">
        <v>0.00438</v>
      </c>
      <c r="R106" s="215">
        <f>Q106*H106</f>
        <v>0.07389936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160</v>
      </c>
      <c r="AT106" s="217" t="s">
        <v>155</v>
      </c>
      <c r="AU106" s="217" t="s">
        <v>82</v>
      </c>
      <c r="AY106" s="19" t="s">
        <v>152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80</v>
      </c>
      <c r="BK106" s="218">
        <f>ROUND(I106*H106,2)</f>
        <v>0</v>
      </c>
      <c r="BL106" s="19" t="s">
        <v>160</v>
      </c>
      <c r="BM106" s="217" t="s">
        <v>684</v>
      </c>
    </row>
    <row r="107" spans="1:47" s="2" customFormat="1" ht="12">
      <c r="A107" s="40"/>
      <c r="B107" s="41"/>
      <c r="C107" s="42"/>
      <c r="D107" s="219" t="s">
        <v>162</v>
      </c>
      <c r="E107" s="42"/>
      <c r="F107" s="220" t="s">
        <v>193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162</v>
      </c>
      <c r="AU107" s="19" t="s">
        <v>82</v>
      </c>
    </row>
    <row r="108" spans="1:65" s="2" customFormat="1" ht="16.5" customHeight="1">
      <c r="A108" s="40"/>
      <c r="B108" s="41"/>
      <c r="C108" s="206" t="s">
        <v>183</v>
      </c>
      <c r="D108" s="206" t="s">
        <v>155</v>
      </c>
      <c r="E108" s="207" t="s">
        <v>202</v>
      </c>
      <c r="F108" s="208" t="s">
        <v>203</v>
      </c>
      <c r="G108" s="209" t="s">
        <v>158</v>
      </c>
      <c r="H108" s="210">
        <v>16.872</v>
      </c>
      <c r="I108" s="211"/>
      <c r="J108" s="212">
        <f>ROUND(I108*H108,2)</f>
        <v>0</v>
      </c>
      <c r="K108" s="208" t="s">
        <v>159</v>
      </c>
      <c r="L108" s="46"/>
      <c r="M108" s="213" t="s">
        <v>19</v>
      </c>
      <c r="N108" s="214" t="s">
        <v>43</v>
      </c>
      <c r="O108" s="86"/>
      <c r="P108" s="215">
        <f>O108*H108</f>
        <v>0</v>
      </c>
      <c r="Q108" s="215">
        <v>0.004</v>
      </c>
      <c r="R108" s="215">
        <f>Q108*H108</f>
        <v>0.067488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160</v>
      </c>
      <c r="AT108" s="217" t="s">
        <v>155</v>
      </c>
      <c r="AU108" s="217" t="s">
        <v>82</v>
      </c>
      <c r="AY108" s="19" t="s">
        <v>152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80</v>
      </c>
      <c r="BK108" s="218">
        <f>ROUND(I108*H108,2)</f>
        <v>0</v>
      </c>
      <c r="BL108" s="19" t="s">
        <v>160</v>
      </c>
      <c r="BM108" s="217" t="s">
        <v>685</v>
      </c>
    </row>
    <row r="109" spans="1:47" s="2" customFormat="1" ht="12">
      <c r="A109" s="40"/>
      <c r="B109" s="41"/>
      <c r="C109" s="42"/>
      <c r="D109" s="219" t="s">
        <v>162</v>
      </c>
      <c r="E109" s="42"/>
      <c r="F109" s="220" t="s">
        <v>205</v>
      </c>
      <c r="G109" s="42"/>
      <c r="H109" s="42"/>
      <c r="I109" s="221"/>
      <c r="J109" s="42"/>
      <c r="K109" s="42"/>
      <c r="L109" s="46"/>
      <c r="M109" s="222"/>
      <c r="N109" s="22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162</v>
      </c>
      <c r="AU109" s="19" t="s">
        <v>82</v>
      </c>
    </row>
    <row r="110" spans="1:63" s="12" customFormat="1" ht="22.8" customHeight="1">
      <c r="A110" s="12"/>
      <c r="B110" s="190"/>
      <c r="C110" s="191"/>
      <c r="D110" s="192" t="s">
        <v>71</v>
      </c>
      <c r="E110" s="204" t="s">
        <v>206</v>
      </c>
      <c r="F110" s="204" t="s">
        <v>222</v>
      </c>
      <c r="G110" s="191"/>
      <c r="H110" s="191"/>
      <c r="I110" s="194"/>
      <c r="J110" s="205">
        <f>BK110</f>
        <v>0</v>
      </c>
      <c r="K110" s="191"/>
      <c r="L110" s="196"/>
      <c r="M110" s="197"/>
      <c r="N110" s="198"/>
      <c r="O110" s="198"/>
      <c r="P110" s="199">
        <f>SUM(P111:P118)</f>
        <v>0</v>
      </c>
      <c r="Q110" s="198"/>
      <c r="R110" s="199">
        <f>SUM(R111:R118)</f>
        <v>0.001428</v>
      </c>
      <c r="S110" s="198"/>
      <c r="T110" s="200">
        <f>SUM(T111:T118)</f>
        <v>0.16872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1" t="s">
        <v>80</v>
      </c>
      <c r="AT110" s="202" t="s">
        <v>71</v>
      </c>
      <c r="AU110" s="202" t="s">
        <v>80</v>
      </c>
      <c r="AY110" s="201" t="s">
        <v>152</v>
      </c>
      <c r="BK110" s="203">
        <f>SUM(BK111:BK118)</f>
        <v>0</v>
      </c>
    </row>
    <row r="111" spans="1:65" s="2" customFormat="1" ht="24.15" customHeight="1">
      <c r="A111" s="40"/>
      <c r="B111" s="41"/>
      <c r="C111" s="206" t="s">
        <v>177</v>
      </c>
      <c r="D111" s="206" t="s">
        <v>155</v>
      </c>
      <c r="E111" s="207" t="s">
        <v>425</v>
      </c>
      <c r="F111" s="208" t="s">
        <v>426</v>
      </c>
      <c r="G111" s="209" t="s">
        <v>158</v>
      </c>
      <c r="H111" s="210">
        <v>16.872</v>
      </c>
      <c r="I111" s="211"/>
      <c r="J111" s="212">
        <f>ROUND(I111*H111,2)</f>
        <v>0</v>
      </c>
      <c r="K111" s="208" t="s">
        <v>159</v>
      </c>
      <c r="L111" s="46"/>
      <c r="M111" s="213" t="s">
        <v>19</v>
      </c>
      <c r="N111" s="214" t="s">
        <v>43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0.01</v>
      </c>
      <c r="T111" s="216">
        <f>S111*H111</f>
        <v>0.16872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160</v>
      </c>
      <c r="AT111" s="217" t="s">
        <v>155</v>
      </c>
      <c r="AU111" s="217" t="s">
        <v>82</v>
      </c>
      <c r="AY111" s="19" t="s">
        <v>152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80</v>
      </c>
      <c r="BK111" s="218">
        <f>ROUND(I111*H111,2)</f>
        <v>0</v>
      </c>
      <c r="BL111" s="19" t="s">
        <v>160</v>
      </c>
      <c r="BM111" s="217" t="s">
        <v>686</v>
      </c>
    </row>
    <row r="112" spans="1:47" s="2" customFormat="1" ht="12">
      <c r="A112" s="40"/>
      <c r="B112" s="41"/>
      <c r="C112" s="42"/>
      <c r="D112" s="219" t="s">
        <v>162</v>
      </c>
      <c r="E112" s="42"/>
      <c r="F112" s="220" t="s">
        <v>428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162</v>
      </c>
      <c r="AU112" s="19" t="s">
        <v>82</v>
      </c>
    </row>
    <row r="113" spans="1:51" s="14" customFormat="1" ht="12">
      <c r="A113" s="14"/>
      <c r="B113" s="236"/>
      <c r="C113" s="237"/>
      <c r="D113" s="226" t="s">
        <v>164</v>
      </c>
      <c r="E113" s="238" t="s">
        <v>19</v>
      </c>
      <c r="F113" s="239" t="s">
        <v>680</v>
      </c>
      <c r="G113" s="237"/>
      <c r="H113" s="238" t="s">
        <v>19</v>
      </c>
      <c r="I113" s="240"/>
      <c r="J113" s="237"/>
      <c r="K113" s="237"/>
      <c r="L113" s="241"/>
      <c r="M113" s="242"/>
      <c r="N113" s="243"/>
      <c r="O113" s="243"/>
      <c r="P113" s="243"/>
      <c r="Q113" s="243"/>
      <c r="R113" s="243"/>
      <c r="S113" s="243"/>
      <c r="T113" s="24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5" t="s">
        <v>164</v>
      </c>
      <c r="AU113" s="245" t="s">
        <v>82</v>
      </c>
      <c r="AV113" s="14" t="s">
        <v>80</v>
      </c>
      <c r="AW113" s="14" t="s">
        <v>33</v>
      </c>
      <c r="AX113" s="14" t="s">
        <v>72</v>
      </c>
      <c r="AY113" s="245" t="s">
        <v>152</v>
      </c>
    </row>
    <row r="114" spans="1:51" s="13" customFormat="1" ht="12">
      <c r="A114" s="13"/>
      <c r="B114" s="224"/>
      <c r="C114" s="225"/>
      <c r="D114" s="226" t="s">
        <v>164</v>
      </c>
      <c r="E114" s="227" t="s">
        <v>19</v>
      </c>
      <c r="F114" s="228" t="s">
        <v>681</v>
      </c>
      <c r="G114" s="225"/>
      <c r="H114" s="229">
        <v>16.872</v>
      </c>
      <c r="I114" s="230"/>
      <c r="J114" s="225"/>
      <c r="K114" s="225"/>
      <c r="L114" s="231"/>
      <c r="M114" s="232"/>
      <c r="N114" s="233"/>
      <c r="O114" s="233"/>
      <c r="P114" s="233"/>
      <c r="Q114" s="233"/>
      <c r="R114" s="233"/>
      <c r="S114" s="233"/>
      <c r="T114" s="23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5" t="s">
        <v>164</v>
      </c>
      <c r="AU114" s="235" t="s">
        <v>82</v>
      </c>
      <c r="AV114" s="13" t="s">
        <v>82</v>
      </c>
      <c r="AW114" s="13" t="s">
        <v>33</v>
      </c>
      <c r="AX114" s="13" t="s">
        <v>80</v>
      </c>
      <c r="AY114" s="235" t="s">
        <v>152</v>
      </c>
    </row>
    <row r="115" spans="1:65" s="2" customFormat="1" ht="24.15" customHeight="1">
      <c r="A115" s="40"/>
      <c r="B115" s="41"/>
      <c r="C115" s="206" t="s">
        <v>196</v>
      </c>
      <c r="D115" s="206" t="s">
        <v>155</v>
      </c>
      <c r="E115" s="207" t="s">
        <v>254</v>
      </c>
      <c r="F115" s="208" t="s">
        <v>255</v>
      </c>
      <c r="G115" s="209" t="s">
        <v>158</v>
      </c>
      <c r="H115" s="210">
        <v>8.4</v>
      </c>
      <c r="I115" s="211"/>
      <c r="J115" s="212">
        <f>ROUND(I115*H115,2)</f>
        <v>0</v>
      </c>
      <c r="K115" s="208" t="s">
        <v>159</v>
      </c>
      <c r="L115" s="46"/>
      <c r="M115" s="213" t="s">
        <v>19</v>
      </c>
      <c r="N115" s="214" t="s">
        <v>43</v>
      </c>
      <c r="O115" s="86"/>
      <c r="P115" s="215">
        <f>O115*H115</f>
        <v>0</v>
      </c>
      <c r="Q115" s="215">
        <v>0.00013</v>
      </c>
      <c r="R115" s="215">
        <f>Q115*H115</f>
        <v>0.0010919999999999999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160</v>
      </c>
      <c r="AT115" s="217" t="s">
        <v>155</v>
      </c>
      <c r="AU115" s="217" t="s">
        <v>82</v>
      </c>
      <c r="AY115" s="19" t="s">
        <v>152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80</v>
      </c>
      <c r="BK115" s="218">
        <f>ROUND(I115*H115,2)</f>
        <v>0</v>
      </c>
      <c r="BL115" s="19" t="s">
        <v>160</v>
      </c>
      <c r="BM115" s="217" t="s">
        <v>687</v>
      </c>
    </row>
    <row r="116" spans="1:47" s="2" customFormat="1" ht="12">
      <c r="A116" s="40"/>
      <c r="B116" s="41"/>
      <c r="C116" s="42"/>
      <c r="D116" s="219" t="s">
        <v>162</v>
      </c>
      <c r="E116" s="42"/>
      <c r="F116" s="220" t="s">
        <v>257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162</v>
      </c>
      <c r="AU116" s="19" t="s">
        <v>82</v>
      </c>
    </row>
    <row r="117" spans="1:65" s="2" customFormat="1" ht="24.15" customHeight="1">
      <c r="A117" s="40"/>
      <c r="B117" s="41"/>
      <c r="C117" s="206" t="s">
        <v>201</v>
      </c>
      <c r="D117" s="206" t="s">
        <v>155</v>
      </c>
      <c r="E117" s="207" t="s">
        <v>260</v>
      </c>
      <c r="F117" s="208" t="s">
        <v>261</v>
      </c>
      <c r="G117" s="209" t="s">
        <v>158</v>
      </c>
      <c r="H117" s="210">
        <v>8.4</v>
      </c>
      <c r="I117" s="211"/>
      <c r="J117" s="212">
        <f>ROUND(I117*H117,2)</f>
        <v>0</v>
      </c>
      <c r="K117" s="208" t="s">
        <v>159</v>
      </c>
      <c r="L117" s="46"/>
      <c r="M117" s="213" t="s">
        <v>19</v>
      </c>
      <c r="N117" s="214" t="s">
        <v>43</v>
      </c>
      <c r="O117" s="86"/>
      <c r="P117" s="215">
        <f>O117*H117</f>
        <v>0</v>
      </c>
      <c r="Q117" s="215">
        <v>4E-05</v>
      </c>
      <c r="R117" s="215">
        <f>Q117*H117</f>
        <v>0.00033600000000000004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160</v>
      </c>
      <c r="AT117" s="217" t="s">
        <v>155</v>
      </c>
      <c r="AU117" s="217" t="s">
        <v>82</v>
      </c>
      <c r="AY117" s="19" t="s">
        <v>152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80</v>
      </c>
      <c r="BK117" s="218">
        <f>ROUND(I117*H117,2)</f>
        <v>0</v>
      </c>
      <c r="BL117" s="19" t="s">
        <v>160</v>
      </c>
      <c r="BM117" s="217" t="s">
        <v>688</v>
      </c>
    </row>
    <row r="118" spans="1:47" s="2" customFormat="1" ht="12">
      <c r="A118" s="40"/>
      <c r="B118" s="41"/>
      <c r="C118" s="42"/>
      <c r="D118" s="219" t="s">
        <v>162</v>
      </c>
      <c r="E118" s="42"/>
      <c r="F118" s="220" t="s">
        <v>263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162</v>
      </c>
      <c r="AU118" s="19" t="s">
        <v>82</v>
      </c>
    </row>
    <row r="119" spans="1:63" s="12" customFormat="1" ht="22.8" customHeight="1">
      <c r="A119" s="12"/>
      <c r="B119" s="190"/>
      <c r="C119" s="191"/>
      <c r="D119" s="192" t="s">
        <v>71</v>
      </c>
      <c r="E119" s="204" t="s">
        <v>264</v>
      </c>
      <c r="F119" s="204" t="s">
        <v>265</v>
      </c>
      <c r="G119" s="191"/>
      <c r="H119" s="191"/>
      <c r="I119" s="194"/>
      <c r="J119" s="205">
        <f>BK119</f>
        <v>0</v>
      </c>
      <c r="K119" s="191"/>
      <c r="L119" s="196"/>
      <c r="M119" s="197"/>
      <c r="N119" s="198"/>
      <c r="O119" s="198"/>
      <c r="P119" s="199">
        <f>SUM(P120:P130)</f>
        <v>0</v>
      </c>
      <c r="Q119" s="198"/>
      <c r="R119" s="199">
        <f>SUM(R120:R130)</f>
        <v>0</v>
      </c>
      <c r="S119" s="198"/>
      <c r="T119" s="200">
        <f>SUM(T120:T130)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1" t="s">
        <v>80</v>
      </c>
      <c r="AT119" s="202" t="s">
        <v>71</v>
      </c>
      <c r="AU119" s="202" t="s">
        <v>80</v>
      </c>
      <c r="AY119" s="201" t="s">
        <v>152</v>
      </c>
      <c r="BK119" s="203">
        <f>SUM(BK120:BK130)</f>
        <v>0</v>
      </c>
    </row>
    <row r="120" spans="1:65" s="2" customFormat="1" ht="16.5" customHeight="1">
      <c r="A120" s="40"/>
      <c r="B120" s="41"/>
      <c r="C120" s="206" t="s">
        <v>206</v>
      </c>
      <c r="D120" s="206" t="s">
        <v>155</v>
      </c>
      <c r="E120" s="207" t="s">
        <v>267</v>
      </c>
      <c r="F120" s="208" t="s">
        <v>268</v>
      </c>
      <c r="G120" s="209" t="s">
        <v>269</v>
      </c>
      <c r="H120" s="210">
        <v>0.378</v>
      </c>
      <c r="I120" s="211"/>
      <c r="J120" s="212">
        <f>ROUND(I120*H120,2)</f>
        <v>0</v>
      </c>
      <c r="K120" s="208" t="s">
        <v>159</v>
      </c>
      <c r="L120" s="46"/>
      <c r="M120" s="213" t="s">
        <v>19</v>
      </c>
      <c r="N120" s="214" t="s">
        <v>43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160</v>
      </c>
      <c r="AT120" s="217" t="s">
        <v>155</v>
      </c>
      <c r="AU120" s="217" t="s">
        <v>82</v>
      </c>
      <c r="AY120" s="19" t="s">
        <v>152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80</v>
      </c>
      <c r="BK120" s="218">
        <f>ROUND(I120*H120,2)</f>
        <v>0</v>
      </c>
      <c r="BL120" s="19" t="s">
        <v>160</v>
      </c>
      <c r="BM120" s="217" t="s">
        <v>689</v>
      </c>
    </row>
    <row r="121" spans="1:47" s="2" customFormat="1" ht="12">
      <c r="A121" s="40"/>
      <c r="B121" s="41"/>
      <c r="C121" s="42"/>
      <c r="D121" s="219" t="s">
        <v>162</v>
      </c>
      <c r="E121" s="42"/>
      <c r="F121" s="220" t="s">
        <v>271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162</v>
      </c>
      <c r="AU121" s="19" t="s">
        <v>82</v>
      </c>
    </row>
    <row r="122" spans="1:65" s="2" customFormat="1" ht="24.15" customHeight="1">
      <c r="A122" s="40"/>
      <c r="B122" s="41"/>
      <c r="C122" s="206" t="s">
        <v>107</v>
      </c>
      <c r="D122" s="206" t="s">
        <v>155</v>
      </c>
      <c r="E122" s="207" t="s">
        <v>273</v>
      </c>
      <c r="F122" s="208" t="s">
        <v>274</v>
      </c>
      <c r="G122" s="209" t="s">
        <v>269</v>
      </c>
      <c r="H122" s="210">
        <v>0.378</v>
      </c>
      <c r="I122" s="211"/>
      <c r="J122" s="212">
        <f>ROUND(I122*H122,2)</f>
        <v>0</v>
      </c>
      <c r="K122" s="208" t="s">
        <v>159</v>
      </c>
      <c r="L122" s="46"/>
      <c r="M122" s="213" t="s">
        <v>19</v>
      </c>
      <c r="N122" s="214" t="s">
        <v>43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160</v>
      </c>
      <c r="AT122" s="217" t="s">
        <v>155</v>
      </c>
      <c r="AU122" s="217" t="s">
        <v>82</v>
      </c>
      <c r="AY122" s="19" t="s">
        <v>152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80</v>
      </c>
      <c r="BK122" s="218">
        <f>ROUND(I122*H122,2)</f>
        <v>0</v>
      </c>
      <c r="BL122" s="19" t="s">
        <v>160</v>
      </c>
      <c r="BM122" s="217" t="s">
        <v>690</v>
      </c>
    </row>
    <row r="123" spans="1:47" s="2" customFormat="1" ht="12">
      <c r="A123" s="40"/>
      <c r="B123" s="41"/>
      <c r="C123" s="42"/>
      <c r="D123" s="219" t="s">
        <v>162</v>
      </c>
      <c r="E123" s="42"/>
      <c r="F123" s="220" t="s">
        <v>276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162</v>
      </c>
      <c r="AU123" s="19" t="s">
        <v>82</v>
      </c>
    </row>
    <row r="124" spans="1:65" s="2" customFormat="1" ht="21.75" customHeight="1">
      <c r="A124" s="40"/>
      <c r="B124" s="41"/>
      <c r="C124" s="206" t="s">
        <v>110</v>
      </c>
      <c r="D124" s="206" t="s">
        <v>155</v>
      </c>
      <c r="E124" s="207" t="s">
        <v>277</v>
      </c>
      <c r="F124" s="208" t="s">
        <v>278</v>
      </c>
      <c r="G124" s="209" t="s">
        <v>269</v>
      </c>
      <c r="H124" s="210">
        <v>0.378</v>
      </c>
      <c r="I124" s="211"/>
      <c r="J124" s="212">
        <f>ROUND(I124*H124,2)</f>
        <v>0</v>
      </c>
      <c r="K124" s="208" t="s">
        <v>159</v>
      </c>
      <c r="L124" s="46"/>
      <c r="M124" s="213" t="s">
        <v>19</v>
      </c>
      <c r="N124" s="214" t="s">
        <v>43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160</v>
      </c>
      <c r="AT124" s="217" t="s">
        <v>155</v>
      </c>
      <c r="AU124" s="217" t="s">
        <v>82</v>
      </c>
      <c r="AY124" s="19" t="s">
        <v>152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80</v>
      </c>
      <c r="BK124" s="218">
        <f>ROUND(I124*H124,2)</f>
        <v>0</v>
      </c>
      <c r="BL124" s="19" t="s">
        <v>160</v>
      </c>
      <c r="BM124" s="217" t="s">
        <v>691</v>
      </c>
    </row>
    <row r="125" spans="1:47" s="2" customFormat="1" ht="12">
      <c r="A125" s="40"/>
      <c r="B125" s="41"/>
      <c r="C125" s="42"/>
      <c r="D125" s="219" t="s">
        <v>162</v>
      </c>
      <c r="E125" s="42"/>
      <c r="F125" s="220" t="s">
        <v>280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162</v>
      </c>
      <c r="AU125" s="19" t="s">
        <v>82</v>
      </c>
    </row>
    <row r="126" spans="1:65" s="2" customFormat="1" ht="24.15" customHeight="1">
      <c r="A126" s="40"/>
      <c r="B126" s="41"/>
      <c r="C126" s="206" t="s">
        <v>8</v>
      </c>
      <c r="D126" s="206" t="s">
        <v>155</v>
      </c>
      <c r="E126" s="207" t="s">
        <v>282</v>
      </c>
      <c r="F126" s="208" t="s">
        <v>283</v>
      </c>
      <c r="G126" s="209" t="s">
        <v>269</v>
      </c>
      <c r="H126" s="210">
        <v>2.268</v>
      </c>
      <c r="I126" s="211"/>
      <c r="J126" s="212">
        <f>ROUND(I126*H126,2)</f>
        <v>0</v>
      </c>
      <c r="K126" s="208" t="s">
        <v>159</v>
      </c>
      <c r="L126" s="46"/>
      <c r="M126" s="213" t="s">
        <v>19</v>
      </c>
      <c r="N126" s="214" t="s">
        <v>43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160</v>
      </c>
      <c r="AT126" s="217" t="s">
        <v>155</v>
      </c>
      <c r="AU126" s="217" t="s">
        <v>82</v>
      </c>
      <c r="AY126" s="19" t="s">
        <v>152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80</v>
      </c>
      <c r="BK126" s="218">
        <f>ROUND(I126*H126,2)</f>
        <v>0</v>
      </c>
      <c r="BL126" s="19" t="s">
        <v>160</v>
      </c>
      <c r="BM126" s="217" t="s">
        <v>692</v>
      </c>
    </row>
    <row r="127" spans="1:47" s="2" customFormat="1" ht="12">
      <c r="A127" s="40"/>
      <c r="B127" s="41"/>
      <c r="C127" s="42"/>
      <c r="D127" s="219" t="s">
        <v>162</v>
      </c>
      <c r="E127" s="42"/>
      <c r="F127" s="220" t="s">
        <v>285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162</v>
      </c>
      <c r="AU127" s="19" t="s">
        <v>82</v>
      </c>
    </row>
    <row r="128" spans="1:51" s="13" customFormat="1" ht="12">
      <c r="A128" s="13"/>
      <c r="B128" s="224"/>
      <c r="C128" s="225"/>
      <c r="D128" s="226" t="s">
        <v>164</v>
      </c>
      <c r="E128" s="227" t="s">
        <v>19</v>
      </c>
      <c r="F128" s="228" t="s">
        <v>693</v>
      </c>
      <c r="G128" s="225"/>
      <c r="H128" s="229">
        <v>2.268</v>
      </c>
      <c r="I128" s="230"/>
      <c r="J128" s="225"/>
      <c r="K128" s="225"/>
      <c r="L128" s="231"/>
      <c r="M128" s="232"/>
      <c r="N128" s="233"/>
      <c r="O128" s="233"/>
      <c r="P128" s="233"/>
      <c r="Q128" s="233"/>
      <c r="R128" s="233"/>
      <c r="S128" s="233"/>
      <c r="T128" s="23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5" t="s">
        <v>164</v>
      </c>
      <c r="AU128" s="235" t="s">
        <v>82</v>
      </c>
      <c r="AV128" s="13" t="s">
        <v>82</v>
      </c>
      <c r="AW128" s="13" t="s">
        <v>33</v>
      </c>
      <c r="AX128" s="13" t="s">
        <v>80</v>
      </c>
      <c r="AY128" s="235" t="s">
        <v>152</v>
      </c>
    </row>
    <row r="129" spans="1:65" s="2" customFormat="1" ht="24.15" customHeight="1">
      <c r="A129" s="40"/>
      <c r="B129" s="41"/>
      <c r="C129" s="206" t="s">
        <v>115</v>
      </c>
      <c r="D129" s="206" t="s">
        <v>155</v>
      </c>
      <c r="E129" s="207" t="s">
        <v>288</v>
      </c>
      <c r="F129" s="208" t="s">
        <v>289</v>
      </c>
      <c r="G129" s="209" t="s">
        <v>269</v>
      </c>
      <c r="H129" s="210">
        <v>0.378</v>
      </c>
      <c r="I129" s="211"/>
      <c r="J129" s="212">
        <f>ROUND(I129*H129,2)</f>
        <v>0</v>
      </c>
      <c r="K129" s="208" t="s">
        <v>159</v>
      </c>
      <c r="L129" s="46"/>
      <c r="M129" s="213" t="s">
        <v>19</v>
      </c>
      <c r="N129" s="214" t="s">
        <v>43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160</v>
      </c>
      <c r="AT129" s="217" t="s">
        <v>155</v>
      </c>
      <c r="AU129" s="217" t="s">
        <v>82</v>
      </c>
      <c r="AY129" s="19" t="s">
        <v>152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80</v>
      </c>
      <c r="BK129" s="218">
        <f>ROUND(I129*H129,2)</f>
        <v>0</v>
      </c>
      <c r="BL129" s="19" t="s">
        <v>160</v>
      </c>
      <c r="BM129" s="217" t="s">
        <v>694</v>
      </c>
    </row>
    <row r="130" spans="1:47" s="2" customFormat="1" ht="12">
      <c r="A130" s="40"/>
      <c r="B130" s="41"/>
      <c r="C130" s="42"/>
      <c r="D130" s="219" t="s">
        <v>162</v>
      </c>
      <c r="E130" s="42"/>
      <c r="F130" s="220" t="s">
        <v>291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162</v>
      </c>
      <c r="AU130" s="19" t="s">
        <v>82</v>
      </c>
    </row>
    <row r="131" spans="1:63" s="12" customFormat="1" ht="22.8" customHeight="1">
      <c r="A131" s="12"/>
      <c r="B131" s="190"/>
      <c r="C131" s="191"/>
      <c r="D131" s="192" t="s">
        <v>71</v>
      </c>
      <c r="E131" s="204" t="s">
        <v>292</v>
      </c>
      <c r="F131" s="204" t="s">
        <v>293</v>
      </c>
      <c r="G131" s="191"/>
      <c r="H131" s="191"/>
      <c r="I131" s="194"/>
      <c r="J131" s="205">
        <f>BK131</f>
        <v>0</v>
      </c>
      <c r="K131" s="191"/>
      <c r="L131" s="196"/>
      <c r="M131" s="197"/>
      <c r="N131" s="198"/>
      <c r="O131" s="198"/>
      <c r="P131" s="199">
        <f>SUM(P132:P133)</f>
        <v>0</v>
      </c>
      <c r="Q131" s="198"/>
      <c r="R131" s="199">
        <f>SUM(R132:R133)</f>
        <v>0</v>
      </c>
      <c r="S131" s="198"/>
      <c r="T131" s="200">
        <f>SUM(T132:T133)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1" t="s">
        <v>80</v>
      </c>
      <c r="AT131" s="202" t="s">
        <v>71</v>
      </c>
      <c r="AU131" s="202" t="s">
        <v>80</v>
      </c>
      <c r="AY131" s="201" t="s">
        <v>152</v>
      </c>
      <c r="BK131" s="203">
        <f>SUM(BK132:BK133)</f>
        <v>0</v>
      </c>
    </row>
    <row r="132" spans="1:65" s="2" customFormat="1" ht="33" customHeight="1">
      <c r="A132" s="40"/>
      <c r="B132" s="41"/>
      <c r="C132" s="206" t="s">
        <v>233</v>
      </c>
      <c r="D132" s="206" t="s">
        <v>155</v>
      </c>
      <c r="E132" s="207" t="s">
        <v>295</v>
      </c>
      <c r="F132" s="208" t="s">
        <v>296</v>
      </c>
      <c r="G132" s="209" t="s">
        <v>269</v>
      </c>
      <c r="H132" s="210">
        <v>0.415</v>
      </c>
      <c r="I132" s="211"/>
      <c r="J132" s="212">
        <f>ROUND(I132*H132,2)</f>
        <v>0</v>
      </c>
      <c r="K132" s="208" t="s">
        <v>159</v>
      </c>
      <c r="L132" s="46"/>
      <c r="M132" s="213" t="s">
        <v>19</v>
      </c>
      <c r="N132" s="214" t="s">
        <v>43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160</v>
      </c>
      <c r="AT132" s="217" t="s">
        <v>155</v>
      </c>
      <c r="AU132" s="217" t="s">
        <v>82</v>
      </c>
      <c r="AY132" s="19" t="s">
        <v>152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80</v>
      </c>
      <c r="BK132" s="218">
        <f>ROUND(I132*H132,2)</f>
        <v>0</v>
      </c>
      <c r="BL132" s="19" t="s">
        <v>160</v>
      </c>
      <c r="BM132" s="217" t="s">
        <v>695</v>
      </c>
    </row>
    <row r="133" spans="1:47" s="2" customFormat="1" ht="12">
      <c r="A133" s="40"/>
      <c r="B133" s="41"/>
      <c r="C133" s="42"/>
      <c r="D133" s="219" t="s">
        <v>162</v>
      </c>
      <c r="E133" s="42"/>
      <c r="F133" s="220" t="s">
        <v>298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162</v>
      </c>
      <c r="AU133" s="19" t="s">
        <v>82</v>
      </c>
    </row>
    <row r="134" spans="1:63" s="12" customFormat="1" ht="25.9" customHeight="1">
      <c r="A134" s="12"/>
      <c r="B134" s="190"/>
      <c r="C134" s="191"/>
      <c r="D134" s="192" t="s">
        <v>71</v>
      </c>
      <c r="E134" s="193" t="s">
        <v>299</v>
      </c>
      <c r="F134" s="193" t="s">
        <v>300</v>
      </c>
      <c r="G134" s="191"/>
      <c r="H134" s="191"/>
      <c r="I134" s="194"/>
      <c r="J134" s="195">
        <f>BK134</f>
        <v>0</v>
      </c>
      <c r="K134" s="191"/>
      <c r="L134" s="196"/>
      <c r="M134" s="197"/>
      <c r="N134" s="198"/>
      <c r="O134" s="198"/>
      <c r="P134" s="199">
        <f>P135+P153+P165</f>
        <v>0</v>
      </c>
      <c r="Q134" s="198"/>
      <c r="R134" s="199">
        <f>R135+R153+R165</f>
        <v>0.20998312</v>
      </c>
      <c r="S134" s="198"/>
      <c r="T134" s="200">
        <f>T135+T153+T165</f>
        <v>0.20900437999999996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1" t="s">
        <v>82</v>
      </c>
      <c r="AT134" s="202" t="s">
        <v>71</v>
      </c>
      <c r="AU134" s="202" t="s">
        <v>72</v>
      </c>
      <c r="AY134" s="201" t="s">
        <v>152</v>
      </c>
      <c r="BK134" s="203">
        <f>BK135+BK153+BK165</f>
        <v>0</v>
      </c>
    </row>
    <row r="135" spans="1:63" s="12" customFormat="1" ht="22.8" customHeight="1">
      <c r="A135" s="12"/>
      <c r="B135" s="190"/>
      <c r="C135" s="191"/>
      <c r="D135" s="192" t="s">
        <v>71</v>
      </c>
      <c r="E135" s="204" t="s">
        <v>696</v>
      </c>
      <c r="F135" s="204" t="s">
        <v>697</v>
      </c>
      <c r="G135" s="191"/>
      <c r="H135" s="191"/>
      <c r="I135" s="194"/>
      <c r="J135" s="205">
        <f>BK135</f>
        <v>0</v>
      </c>
      <c r="K135" s="191"/>
      <c r="L135" s="196"/>
      <c r="M135" s="197"/>
      <c r="N135" s="198"/>
      <c r="O135" s="198"/>
      <c r="P135" s="199">
        <f>SUM(P136:P152)</f>
        <v>0</v>
      </c>
      <c r="Q135" s="198"/>
      <c r="R135" s="199">
        <f>SUM(R136:R152)</f>
        <v>0.16666</v>
      </c>
      <c r="S135" s="198"/>
      <c r="T135" s="200">
        <f>SUM(T136:T152)</f>
        <v>0.18081999999999998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1" t="s">
        <v>82</v>
      </c>
      <c r="AT135" s="202" t="s">
        <v>71</v>
      </c>
      <c r="AU135" s="202" t="s">
        <v>80</v>
      </c>
      <c r="AY135" s="201" t="s">
        <v>152</v>
      </c>
      <c r="BK135" s="203">
        <f>SUM(BK136:BK152)</f>
        <v>0</v>
      </c>
    </row>
    <row r="136" spans="1:65" s="2" customFormat="1" ht="16.5" customHeight="1">
      <c r="A136" s="40"/>
      <c r="B136" s="41"/>
      <c r="C136" s="206" t="s">
        <v>240</v>
      </c>
      <c r="D136" s="206" t="s">
        <v>155</v>
      </c>
      <c r="E136" s="207" t="s">
        <v>698</v>
      </c>
      <c r="F136" s="208" t="s">
        <v>699</v>
      </c>
      <c r="G136" s="209" t="s">
        <v>393</v>
      </c>
      <c r="H136" s="210">
        <v>2</v>
      </c>
      <c r="I136" s="211"/>
      <c r="J136" s="212">
        <f>ROUND(I136*H136,2)</f>
        <v>0</v>
      </c>
      <c r="K136" s="208" t="s">
        <v>159</v>
      </c>
      <c r="L136" s="46"/>
      <c r="M136" s="213" t="s">
        <v>19</v>
      </c>
      <c r="N136" s="214" t="s">
        <v>43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0.088</v>
      </c>
      <c r="T136" s="216">
        <f>S136*H136</f>
        <v>0.176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247</v>
      </c>
      <c r="AT136" s="217" t="s">
        <v>155</v>
      </c>
      <c r="AU136" s="217" t="s">
        <v>82</v>
      </c>
      <c r="AY136" s="19" t="s">
        <v>152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80</v>
      </c>
      <c r="BK136" s="218">
        <f>ROUND(I136*H136,2)</f>
        <v>0</v>
      </c>
      <c r="BL136" s="19" t="s">
        <v>247</v>
      </c>
      <c r="BM136" s="217" t="s">
        <v>700</v>
      </c>
    </row>
    <row r="137" spans="1:47" s="2" customFormat="1" ht="12">
      <c r="A137" s="40"/>
      <c r="B137" s="41"/>
      <c r="C137" s="42"/>
      <c r="D137" s="219" t="s">
        <v>162</v>
      </c>
      <c r="E137" s="42"/>
      <c r="F137" s="220" t="s">
        <v>701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162</v>
      </c>
      <c r="AU137" s="19" t="s">
        <v>82</v>
      </c>
    </row>
    <row r="138" spans="1:65" s="2" customFormat="1" ht="16.5" customHeight="1">
      <c r="A138" s="40"/>
      <c r="B138" s="41"/>
      <c r="C138" s="206" t="s">
        <v>247</v>
      </c>
      <c r="D138" s="206" t="s">
        <v>155</v>
      </c>
      <c r="E138" s="207" t="s">
        <v>702</v>
      </c>
      <c r="F138" s="208" t="s">
        <v>703</v>
      </c>
      <c r="G138" s="209" t="s">
        <v>209</v>
      </c>
      <c r="H138" s="210">
        <v>2</v>
      </c>
      <c r="I138" s="211"/>
      <c r="J138" s="212">
        <f>ROUND(I138*H138,2)</f>
        <v>0</v>
      </c>
      <c r="K138" s="208" t="s">
        <v>159</v>
      </c>
      <c r="L138" s="46"/>
      <c r="M138" s="213" t="s">
        <v>19</v>
      </c>
      <c r="N138" s="214" t="s">
        <v>43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0.00085</v>
      </c>
      <c r="T138" s="216">
        <f>S138*H138</f>
        <v>0.0017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247</v>
      </c>
      <c r="AT138" s="217" t="s">
        <v>155</v>
      </c>
      <c r="AU138" s="217" t="s">
        <v>82</v>
      </c>
      <c r="AY138" s="19" t="s">
        <v>152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80</v>
      </c>
      <c r="BK138" s="218">
        <f>ROUND(I138*H138,2)</f>
        <v>0</v>
      </c>
      <c r="BL138" s="19" t="s">
        <v>247</v>
      </c>
      <c r="BM138" s="217" t="s">
        <v>704</v>
      </c>
    </row>
    <row r="139" spans="1:47" s="2" customFormat="1" ht="12">
      <c r="A139" s="40"/>
      <c r="B139" s="41"/>
      <c r="C139" s="42"/>
      <c r="D139" s="219" t="s">
        <v>162</v>
      </c>
      <c r="E139" s="42"/>
      <c r="F139" s="220" t="s">
        <v>705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162</v>
      </c>
      <c r="AU139" s="19" t="s">
        <v>82</v>
      </c>
    </row>
    <row r="140" spans="1:65" s="2" customFormat="1" ht="16.5" customHeight="1">
      <c r="A140" s="40"/>
      <c r="B140" s="41"/>
      <c r="C140" s="206" t="s">
        <v>253</v>
      </c>
      <c r="D140" s="206" t="s">
        <v>155</v>
      </c>
      <c r="E140" s="207" t="s">
        <v>706</v>
      </c>
      <c r="F140" s="208" t="s">
        <v>707</v>
      </c>
      <c r="G140" s="209" t="s">
        <v>393</v>
      </c>
      <c r="H140" s="210">
        <v>2</v>
      </c>
      <c r="I140" s="211"/>
      <c r="J140" s="212">
        <f>ROUND(I140*H140,2)</f>
        <v>0</v>
      </c>
      <c r="K140" s="208" t="s">
        <v>159</v>
      </c>
      <c r="L140" s="46"/>
      <c r="M140" s="213" t="s">
        <v>19</v>
      </c>
      <c r="N140" s="214" t="s">
        <v>43</v>
      </c>
      <c r="O140" s="86"/>
      <c r="P140" s="215">
        <f>O140*H140</f>
        <v>0</v>
      </c>
      <c r="Q140" s="215">
        <v>0</v>
      </c>
      <c r="R140" s="215">
        <f>Q140*H140</f>
        <v>0</v>
      </c>
      <c r="S140" s="215">
        <v>0.00156</v>
      </c>
      <c r="T140" s="216">
        <f>S140*H140</f>
        <v>0.00312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247</v>
      </c>
      <c r="AT140" s="217" t="s">
        <v>155</v>
      </c>
      <c r="AU140" s="217" t="s">
        <v>82</v>
      </c>
      <c r="AY140" s="19" t="s">
        <v>152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80</v>
      </c>
      <c r="BK140" s="218">
        <f>ROUND(I140*H140,2)</f>
        <v>0</v>
      </c>
      <c r="BL140" s="19" t="s">
        <v>247</v>
      </c>
      <c r="BM140" s="217" t="s">
        <v>708</v>
      </c>
    </row>
    <row r="141" spans="1:47" s="2" customFormat="1" ht="12">
      <c r="A141" s="40"/>
      <c r="B141" s="41"/>
      <c r="C141" s="42"/>
      <c r="D141" s="219" t="s">
        <v>162</v>
      </c>
      <c r="E141" s="42"/>
      <c r="F141" s="220" t="s">
        <v>709</v>
      </c>
      <c r="G141" s="42"/>
      <c r="H141" s="42"/>
      <c r="I141" s="221"/>
      <c r="J141" s="42"/>
      <c r="K141" s="42"/>
      <c r="L141" s="46"/>
      <c r="M141" s="222"/>
      <c r="N141" s="223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162</v>
      </c>
      <c r="AU141" s="19" t="s">
        <v>82</v>
      </c>
    </row>
    <row r="142" spans="1:65" s="2" customFormat="1" ht="16.5" customHeight="1">
      <c r="A142" s="40"/>
      <c r="B142" s="41"/>
      <c r="C142" s="206" t="s">
        <v>259</v>
      </c>
      <c r="D142" s="206" t="s">
        <v>155</v>
      </c>
      <c r="E142" s="207" t="s">
        <v>710</v>
      </c>
      <c r="F142" s="208" t="s">
        <v>711</v>
      </c>
      <c r="G142" s="209" t="s">
        <v>393</v>
      </c>
      <c r="H142" s="210">
        <v>2</v>
      </c>
      <c r="I142" s="211"/>
      <c r="J142" s="212">
        <f>ROUND(I142*H142,2)</f>
        <v>0</v>
      </c>
      <c r="K142" s="208" t="s">
        <v>159</v>
      </c>
      <c r="L142" s="46"/>
      <c r="M142" s="213" t="s">
        <v>19</v>
      </c>
      <c r="N142" s="214" t="s">
        <v>43</v>
      </c>
      <c r="O142" s="86"/>
      <c r="P142" s="215">
        <f>O142*H142</f>
        <v>0</v>
      </c>
      <c r="Q142" s="215">
        <v>0.04428</v>
      </c>
      <c r="R142" s="215">
        <f>Q142*H142</f>
        <v>0.08856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247</v>
      </c>
      <c r="AT142" s="217" t="s">
        <v>155</v>
      </c>
      <c r="AU142" s="217" t="s">
        <v>82</v>
      </c>
      <c r="AY142" s="19" t="s">
        <v>152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80</v>
      </c>
      <c r="BK142" s="218">
        <f>ROUND(I142*H142,2)</f>
        <v>0</v>
      </c>
      <c r="BL142" s="19" t="s">
        <v>247</v>
      </c>
      <c r="BM142" s="217" t="s">
        <v>712</v>
      </c>
    </row>
    <row r="143" spans="1:47" s="2" customFormat="1" ht="12">
      <c r="A143" s="40"/>
      <c r="B143" s="41"/>
      <c r="C143" s="42"/>
      <c r="D143" s="219" t="s">
        <v>162</v>
      </c>
      <c r="E143" s="42"/>
      <c r="F143" s="220" t="s">
        <v>713</v>
      </c>
      <c r="G143" s="42"/>
      <c r="H143" s="42"/>
      <c r="I143" s="221"/>
      <c r="J143" s="42"/>
      <c r="K143" s="42"/>
      <c r="L143" s="46"/>
      <c r="M143" s="222"/>
      <c r="N143" s="223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162</v>
      </c>
      <c r="AU143" s="19" t="s">
        <v>82</v>
      </c>
    </row>
    <row r="144" spans="1:65" s="2" customFormat="1" ht="16.5" customHeight="1">
      <c r="A144" s="40"/>
      <c r="B144" s="41"/>
      <c r="C144" s="206" t="s">
        <v>266</v>
      </c>
      <c r="D144" s="206" t="s">
        <v>155</v>
      </c>
      <c r="E144" s="207" t="s">
        <v>714</v>
      </c>
      <c r="F144" s="208" t="s">
        <v>715</v>
      </c>
      <c r="G144" s="209" t="s">
        <v>209</v>
      </c>
      <c r="H144" s="210">
        <v>2</v>
      </c>
      <c r="I144" s="211"/>
      <c r="J144" s="212">
        <f>ROUND(I144*H144,2)</f>
        <v>0</v>
      </c>
      <c r="K144" s="208" t="s">
        <v>19</v>
      </c>
      <c r="L144" s="46"/>
      <c r="M144" s="213" t="s">
        <v>19</v>
      </c>
      <c r="N144" s="214" t="s">
        <v>43</v>
      </c>
      <c r="O144" s="86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247</v>
      </c>
      <c r="AT144" s="217" t="s">
        <v>155</v>
      </c>
      <c r="AU144" s="217" t="s">
        <v>82</v>
      </c>
      <c r="AY144" s="19" t="s">
        <v>152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80</v>
      </c>
      <c r="BK144" s="218">
        <f>ROUND(I144*H144,2)</f>
        <v>0</v>
      </c>
      <c r="BL144" s="19" t="s">
        <v>247</v>
      </c>
      <c r="BM144" s="217" t="s">
        <v>716</v>
      </c>
    </row>
    <row r="145" spans="1:65" s="2" customFormat="1" ht="24.15" customHeight="1">
      <c r="A145" s="40"/>
      <c r="B145" s="41"/>
      <c r="C145" s="206" t="s">
        <v>272</v>
      </c>
      <c r="D145" s="206" t="s">
        <v>155</v>
      </c>
      <c r="E145" s="207" t="s">
        <v>717</v>
      </c>
      <c r="F145" s="208" t="s">
        <v>718</v>
      </c>
      <c r="G145" s="209" t="s">
        <v>393</v>
      </c>
      <c r="H145" s="210">
        <v>2</v>
      </c>
      <c r="I145" s="211"/>
      <c r="J145" s="212">
        <f>ROUND(I145*H145,2)</f>
        <v>0</v>
      </c>
      <c r="K145" s="208" t="s">
        <v>159</v>
      </c>
      <c r="L145" s="46"/>
      <c r="M145" s="213" t="s">
        <v>19</v>
      </c>
      <c r="N145" s="214" t="s">
        <v>43</v>
      </c>
      <c r="O145" s="86"/>
      <c r="P145" s="215">
        <f>O145*H145</f>
        <v>0</v>
      </c>
      <c r="Q145" s="215">
        <v>0.03646</v>
      </c>
      <c r="R145" s="215">
        <f>Q145*H145</f>
        <v>0.07292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247</v>
      </c>
      <c r="AT145" s="217" t="s">
        <v>155</v>
      </c>
      <c r="AU145" s="217" t="s">
        <v>82</v>
      </c>
      <c r="AY145" s="19" t="s">
        <v>152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80</v>
      </c>
      <c r="BK145" s="218">
        <f>ROUND(I145*H145,2)</f>
        <v>0</v>
      </c>
      <c r="BL145" s="19" t="s">
        <v>247</v>
      </c>
      <c r="BM145" s="217" t="s">
        <v>719</v>
      </c>
    </row>
    <row r="146" spans="1:47" s="2" customFormat="1" ht="12">
      <c r="A146" s="40"/>
      <c r="B146" s="41"/>
      <c r="C146" s="42"/>
      <c r="D146" s="219" t="s">
        <v>162</v>
      </c>
      <c r="E146" s="42"/>
      <c r="F146" s="220" t="s">
        <v>720</v>
      </c>
      <c r="G146" s="42"/>
      <c r="H146" s="42"/>
      <c r="I146" s="221"/>
      <c r="J146" s="42"/>
      <c r="K146" s="42"/>
      <c r="L146" s="46"/>
      <c r="M146" s="222"/>
      <c r="N146" s="223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162</v>
      </c>
      <c r="AU146" s="19" t="s">
        <v>82</v>
      </c>
    </row>
    <row r="147" spans="1:65" s="2" customFormat="1" ht="16.5" customHeight="1">
      <c r="A147" s="40"/>
      <c r="B147" s="41"/>
      <c r="C147" s="206" t="s">
        <v>7</v>
      </c>
      <c r="D147" s="206" t="s">
        <v>155</v>
      </c>
      <c r="E147" s="207" t="s">
        <v>721</v>
      </c>
      <c r="F147" s="208" t="s">
        <v>722</v>
      </c>
      <c r="G147" s="209" t="s">
        <v>393</v>
      </c>
      <c r="H147" s="210">
        <v>2</v>
      </c>
      <c r="I147" s="211"/>
      <c r="J147" s="212">
        <f>ROUND(I147*H147,2)</f>
        <v>0</v>
      </c>
      <c r="K147" s="208" t="s">
        <v>19</v>
      </c>
      <c r="L147" s="46"/>
      <c r="M147" s="213" t="s">
        <v>19</v>
      </c>
      <c r="N147" s="214" t="s">
        <v>43</v>
      </c>
      <c r="O147" s="86"/>
      <c r="P147" s="215">
        <f>O147*H147</f>
        <v>0</v>
      </c>
      <c r="Q147" s="215">
        <v>0.00184</v>
      </c>
      <c r="R147" s="215">
        <f>Q147*H147</f>
        <v>0.00368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247</v>
      </c>
      <c r="AT147" s="217" t="s">
        <v>155</v>
      </c>
      <c r="AU147" s="217" t="s">
        <v>82</v>
      </c>
      <c r="AY147" s="19" t="s">
        <v>152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80</v>
      </c>
      <c r="BK147" s="218">
        <f>ROUND(I147*H147,2)</f>
        <v>0</v>
      </c>
      <c r="BL147" s="19" t="s">
        <v>247</v>
      </c>
      <c r="BM147" s="217" t="s">
        <v>723</v>
      </c>
    </row>
    <row r="148" spans="1:65" s="2" customFormat="1" ht="21.75" customHeight="1">
      <c r="A148" s="40"/>
      <c r="B148" s="41"/>
      <c r="C148" s="206" t="s">
        <v>281</v>
      </c>
      <c r="D148" s="206" t="s">
        <v>155</v>
      </c>
      <c r="E148" s="207" t="s">
        <v>724</v>
      </c>
      <c r="F148" s="208" t="s">
        <v>725</v>
      </c>
      <c r="G148" s="209" t="s">
        <v>209</v>
      </c>
      <c r="H148" s="210">
        <v>2</v>
      </c>
      <c r="I148" s="211"/>
      <c r="J148" s="212">
        <f>ROUND(I148*H148,2)</f>
        <v>0</v>
      </c>
      <c r="K148" s="208" t="s">
        <v>159</v>
      </c>
      <c r="L148" s="46"/>
      <c r="M148" s="213" t="s">
        <v>19</v>
      </c>
      <c r="N148" s="214" t="s">
        <v>43</v>
      </c>
      <c r="O148" s="86"/>
      <c r="P148" s="215">
        <f>O148*H148</f>
        <v>0</v>
      </c>
      <c r="Q148" s="215">
        <v>0.00075</v>
      </c>
      <c r="R148" s="215">
        <f>Q148*H148</f>
        <v>0.0015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247</v>
      </c>
      <c r="AT148" s="217" t="s">
        <v>155</v>
      </c>
      <c r="AU148" s="217" t="s">
        <v>82</v>
      </c>
      <c r="AY148" s="19" t="s">
        <v>152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80</v>
      </c>
      <c r="BK148" s="218">
        <f>ROUND(I148*H148,2)</f>
        <v>0</v>
      </c>
      <c r="BL148" s="19" t="s">
        <v>247</v>
      </c>
      <c r="BM148" s="217" t="s">
        <v>726</v>
      </c>
    </row>
    <row r="149" spans="1:47" s="2" customFormat="1" ht="12">
      <c r="A149" s="40"/>
      <c r="B149" s="41"/>
      <c r="C149" s="42"/>
      <c r="D149" s="219" t="s">
        <v>162</v>
      </c>
      <c r="E149" s="42"/>
      <c r="F149" s="220" t="s">
        <v>727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162</v>
      </c>
      <c r="AU149" s="19" t="s">
        <v>82</v>
      </c>
    </row>
    <row r="150" spans="1:65" s="2" customFormat="1" ht="16.5" customHeight="1">
      <c r="A150" s="40"/>
      <c r="B150" s="41"/>
      <c r="C150" s="206" t="s">
        <v>287</v>
      </c>
      <c r="D150" s="206" t="s">
        <v>155</v>
      </c>
      <c r="E150" s="207" t="s">
        <v>728</v>
      </c>
      <c r="F150" s="208" t="s">
        <v>729</v>
      </c>
      <c r="G150" s="209" t="s">
        <v>393</v>
      </c>
      <c r="H150" s="210">
        <v>1</v>
      </c>
      <c r="I150" s="211"/>
      <c r="J150" s="212">
        <f>ROUND(I150*H150,2)</f>
        <v>0</v>
      </c>
      <c r="K150" s="208" t="s">
        <v>19</v>
      </c>
      <c r="L150" s="46"/>
      <c r="M150" s="213" t="s">
        <v>19</v>
      </c>
      <c r="N150" s="214" t="s">
        <v>43</v>
      </c>
      <c r="O150" s="86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247</v>
      </c>
      <c r="AT150" s="217" t="s">
        <v>155</v>
      </c>
      <c r="AU150" s="217" t="s">
        <v>82</v>
      </c>
      <c r="AY150" s="19" t="s">
        <v>152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80</v>
      </c>
      <c r="BK150" s="218">
        <f>ROUND(I150*H150,2)</f>
        <v>0</v>
      </c>
      <c r="BL150" s="19" t="s">
        <v>247</v>
      </c>
      <c r="BM150" s="217" t="s">
        <v>730</v>
      </c>
    </row>
    <row r="151" spans="1:65" s="2" customFormat="1" ht="24.15" customHeight="1">
      <c r="A151" s="40"/>
      <c r="B151" s="41"/>
      <c r="C151" s="206" t="s">
        <v>294</v>
      </c>
      <c r="D151" s="206" t="s">
        <v>155</v>
      </c>
      <c r="E151" s="207" t="s">
        <v>731</v>
      </c>
      <c r="F151" s="208" t="s">
        <v>732</v>
      </c>
      <c r="G151" s="209" t="s">
        <v>334</v>
      </c>
      <c r="H151" s="256"/>
      <c r="I151" s="211"/>
      <c r="J151" s="212">
        <f>ROUND(I151*H151,2)</f>
        <v>0</v>
      </c>
      <c r="K151" s="208" t="s">
        <v>159</v>
      </c>
      <c r="L151" s="46"/>
      <c r="M151" s="213" t="s">
        <v>19</v>
      </c>
      <c r="N151" s="214" t="s">
        <v>43</v>
      </c>
      <c r="O151" s="86"/>
      <c r="P151" s="215">
        <f>O151*H151</f>
        <v>0</v>
      </c>
      <c r="Q151" s="215">
        <v>0</v>
      </c>
      <c r="R151" s="215">
        <f>Q151*H151</f>
        <v>0</v>
      </c>
      <c r="S151" s="215">
        <v>0</v>
      </c>
      <c r="T151" s="21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7" t="s">
        <v>247</v>
      </c>
      <c r="AT151" s="217" t="s">
        <v>155</v>
      </c>
      <c r="AU151" s="217" t="s">
        <v>82</v>
      </c>
      <c r="AY151" s="19" t="s">
        <v>152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80</v>
      </c>
      <c r="BK151" s="218">
        <f>ROUND(I151*H151,2)</f>
        <v>0</v>
      </c>
      <c r="BL151" s="19" t="s">
        <v>247</v>
      </c>
      <c r="BM151" s="217" t="s">
        <v>733</v>
      </c>
    </row>
    <row r="152" spans="1:47" s="2" customFormat="1" ht="12">
      <c r="A152" s="40"/>
      <c r="B152" s="41"/>
      <c r="C152" s="42"/>
      <c r="D152" s="219" t="s">
        <v>162</v>
      </c>
      <c r="E152" s="42"/>
      <c r="F152" s="220" t="s">
        <v>734</v>
      </c>
      <c r="G152" s="42"/>
      <c r="H152" s="42"/>
      <c r="I152" s="221"/>
      <c r="J152" s="42"/>
      <c r="K152" s="42"/>
      <c r="L152" s="46"/>
      <c r="M152" s="222"/>
      <c r="N152" s="223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162</v>
      </c>
      <c r="AU152" s="19" t="s">
        <v>82</v>
      </c>
    </row>
    <row r="153" spans="1:63" s="12" customFormat="1" ht="22.8" customHeight="1">
      <c r="A153" s="12"/>
      <c r="B153" s="190"/>
      <c r="C153" s="191"/>
      <c r="D153" s="192" t="s">
        <v>71</v>
      </c>
      <c r="E153" s="204" t="s">
        <v>301</v>
      </c>
      <c r="F153" s="204" t="s">
        <v>302</v>
      </c>
      <c r="G153" s="191"/>
      <c r="H153" s="191"/>
      <c r="I153" s="194"/>
      <c r="J153" s="205">
        <f>BK153</f>
        <v>0</v>
      </c>
      <c r="K153" s="191"/>
      <c r="L153" s="196"/>
      <c r="M153" s="197"/>
      <c r="N153" s="198"/>
      <c r="O153" s="198"/>
      <c r="P153" s="199">
        <f>SUM(P154:P164)</f>
        <v>0</v>
      </c>
      <c r="Q153" s="198"/>
      <c r="R153" s="199">
        <f>SUM(R154:R164)</f>
        <v>0.0182</v>
      </c>
      <c r="S153" s="198"/>
      <c r="T153" s="200">
        <f>SUM(T154:T164)</f>
        <v>0.024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1" t="s">
        <v>82</v>
      </c>
      <c r="AT153" s="202" t="s">
        <v>71</v>
      </c>
      <c r="AU153" s="202" t="s">
        <v>80</v>
      </c>
      <c r="AY153" s="201" t="s">
        <v>152</v>
      </c>
      <c r="BK153" s="203">
        <f>SUM(BK154:BK164)</f>
        <v>0</v>
      </c>
    </row>
    <row r="154" spans="1:65" s="2" customFormat="1" ht="16.5" customHeight="1">
      <c r="A154" s="40"/>
      <c r="B154" s="41"/>
      <c r="C154" s="206" t="s">
        <v>303</v>
      </c>
      <c r="D154" s="206" t="s">
        <v>155</v>
      </c>
      <c r="E154" s="207" t="s">
        <v>448</v>
      </c>
      <c r="F154" s="208" t="s">
        <v>449</v>
      </c>
      <c r="G154" s="209" t="s">
        <v>209</v>
      </c>
      <c r="H154" s="210">
        <v>1</v>
      </c>
      <c r="I154" s="211"/>
      <c r="J154" s="212">
        <f>ROUND(I154*H154,2)</f>
        <v>0</v>
      </c>
      <c r="K154" s="208" t="s">
        <v>159</v>
      </c>
      <c r="L154" s="46"/>
      <c r="M154" s="213" t="s">
        <v>19</v>
      </c>
      <c r="N154" s="214" t="s">
        <v>43</v>
      </c>
      <c r="O154" s="86"/>
      <c r="P154" s="215">
        <f>O154*H154</f>
        <v>0</v>
      </c>
      <c r="Q154" s="215">
        <v>0</v>
      </c>
      <c r="R154" s="215">
        <f>Q154*H154</f>
        <v>0</v>
      </c>
      <c r="S154" s="215">
        <v>0.024</v>
      </c>
      <c r="T154" s="216">
        <f>S154*H154</f>
        <v>0.024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247</v>
      </c>
      <c r="AT154" s="217" t="s">
        <v>155</v>
      </c>
      <c r="AU154" s="217" t="s">
        <v>82</v>
      </c>
      <c r="AY154" s="19" t="s">
        <v>152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80</v>
      </c>
      <c r="BK154" s="218">
        <f>ROUND(I154*H154,2)</f>
        <v>0</v>
      </c>
      <c r="BL154" s="19" t="s">
        <v>247</v>
      </c>
      <c r="BM154" s="217" t="s">
        <v>735</v>
      </c>
    </row>
    <row r="155" spans="1:47" s="2" customFormat="1" ht="12">
      <c r="A155" s="40"/>
      <c r="B155" s="41"/>
      <c r="C155" s="42"/>
      <c r="D155" s="219" t="s">
        <v>162</v>
      </c>
      <c r="E155" s="42"/>
      <c r="F155" s="220" t="s">
        <v>451</v>
      </c>
      <c r="G155" s="42"/>
      <c r="H155" s="42"/>
      <c r="I155" s="221"/>
      <c r="J155" s="42"/>
      <c r="K155" s="42"/>
      <c r="L155" s="46"/>
      <c r="M155" s="222"/>
      <c r="N155" s="223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162</v>
      </c>
      <c r="AU155" s="19" t="s">
        <v>82</v>
      </c>
    </row>
    <row r="156" spans="1:51" s="13" customFormat="1" ht="12">
      <c r="A156" s="13"/>
      <c r="B156" s="224"/>
      <c r="C156" s="225"/>
      <c r="D156" s="226" t="s">
        <v>164</v>
      </c>
      <c r="E156" s="227" t="s">
        <v>19</v>
      </c>
      <c r="F156" s="228" t="s">
        <v>80</v>
      </c>
      <c r="G156" s="225"/>
      <c r="H156" s="229">
        <v>1</v>
      </c>
      <c r="I156" s="230"/>
      <c r="J156" s="225"/>
      <c r="K156" s="225"/>
      <c r="L156" s="231"/>
      <c r="M156" s="232"/>
      <c r="N156" s="233"/>
      <c r="O156" s="233"/>
      <c r="P156" s="233"/>
      <c r="Q156" s="233"/>
      <c r="R156" s="233"/>
      <c r="S156" s="233"/>
      <c r="T156" s="23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5" t="s">
        <v>164</v>
      </c>
      <c r="AU156" s="235" t="s">
        <v>82</v>
      </c>
      <c r="AV156" s="13" t="s">
        <v>82</v>
      </c>
      <c r="AW156" s="13" t="s">
        <v>33</v>
      </c>
      <c r="AX156" s="13" t="s">
        <v>80</v>
      </c>
      <c r="AY156" s="235" t="s">
        <v>152</v>
      </c>
    </row>
    <row r="157" spans="1:65" s="2" customFormat="1" ht="24.15" customHeight="1">
      <c r="A157" s="40"/>
      <c r="B157" s="41"/>
      <c r="C157" s="206" t="s">
        <v>308</v>
      </c>
      <c r="D157" s="206" t="s">
        <v>155</v>
      </c>
      <c r="E157" s="207" t="s">
        <v>453</v>
      </c>
      <c r="F157" s="208" t="s">
        <v>454</v>
      </c>
      <c r="G157" s="209" t="s">
        <v>209</v>
      </c>
      <c r="H157" s="210">
        <v>1</v>
      </c>
      <c r="I157" s="211"/>
      <c r="J157" s="212">
        <f>ROUND(I157*H157,2)</f>
        <v>0</v>
      </c>
      <c r="K157" s="208" t="s">
        <v>159</v>
      </c>
      <c r="L157" s="46"/>
      <c r="M157" s="213" t="s">
        <v>19</v>
      </c>
      <c r="N157" s="214" t="s">
        <v>43</v>
      </c>
      <c r="O157" s="86"/>
      <c r="P157" s="215">
        <f>O157*H157</f>
        <v>0</v>
      </c>
      <c r="Q157" s="215">
        <v>0</v>
      </c>
      <c r="R157" s="215">
        <f>Q157*H157</f>
        <v>0</v>
      </c>
      <c r="S157" s="215">
        <v>0</v>
      </c>
      <c r="T157" s="21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7" t="s">
        <v>247</v>
      </c>
      <c r="AT157" s="217" t="s">
        <v>155</v>
      </c>
      <c r="AU157" s="217" t="s">
        <v>82</v>
      </c>
      <c r="AY157" s="19" t="s">
        <v>152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80</v>
      </c>
      <c r="BK157" s="218">
        <f>ROUND(I157*H157,2)</f>
        <v>0</v>
      </c>
      <c r="BL157" s="19" t="s">
        <v>247</v>
      </c>
      <c r="BM157" s="217" t="s">
        <v>736</v>
      </c>
    </row>
    <row r="158" spans="1:47" s="2" customFormat="1" ht="12">
      <c r="A158" s="40"/>
      <c r="B158" s="41"/>
      <c r="C158" s="42"/>
      <c r="D158" s="219" t="s">
        <v>162</v>
      </c>
      <c r="E158" s="42"/>
      <c r="F158" s="220" t="s">
        <v>456</v>
      </c>
      <c r="G158" s="42"/>
      <c r="H158" s="42"/>
      <c r="I158" s="221"/>
      <c r="J158" s="42"/>
      <c r="K158" s="42"/>
      <c r="L158" s="46"/>
      <c r="M158" s="222"/>
      <c r="N158" s="223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162</v>
      </c>
      <c r="AU158" s="19" t="s">
        <v>82</v>
      </c>
    </row>
    <row r="159" spans="1:65" s="2" customFormat="1" ht="16.5" customHeight="1">
      <c r="A159" s="40"/>
      <c r="B159" s="41"/>
      <c r="C159" s="246" t="s">
        <v>313</v>
      </c>
      <c r="D159" s="246" t="s">
        <v>212</v>
      </c>
      <c r="E159" s="247" t="s">
        <v>457</v>
      </c>
      <c r="F159" s="248" t="s">
        <v>458</v>
      </c>
      <c r="G159" s="249" t="s">
        <v>209</v>
      </c>
      <c r="H159" s="250">
        <v>1</v>
      </c>
      <c r="I159" s="251"/>
      <c r="J159" s="252">
        <f>ROUND(I159*H159,2)</f>
        <v>0</v>
      </c>
      <c r="K159" s="248" t="s">
        <v>159</v>
      </c>
      <c r="L159" s="253"/>
      <c r="M159" s="254" t="s">
        <v>19</v>
      </c>
      <c r="N159" s="255" t="s">
        <v>43</v>
      </c>
      <c r="O159" s="86"/>
      <c r="P159" s="215">
        <f>O159*H159</f>
        <v>0</v>
      </c>
      <c r="Q159" s="215">
        <v>0.016</v>
      </c>
      <c r="R159" s="215">
        <f>Q159*H159</f>
        <v>0.016</v>
      </c>
      <c r="S159" s="215">
        <v>0</v>
      </c>
      <c r="T159" s="21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7" t="s">
        <v>311</v>
      </c>
      <c r="AT159" s="217" t="s">
        <v>212</v>
      </c>
      <c r="AU159" s="217" t="s">
        <v>82</v>
      </c>
      <c r="AY159" s="19" t="s">
        <v>152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9" t="s">
        <v>80</v>
      </c>
      <c r="BK159" s="218">
        <f>ROUND(I159*H159,2)</f>
        <v>0</v>
      </c>
      <c r="BL159" s="19" t="s">
        <v>247</v>
      </c>
      <c r="BM159" s="217" t="s">
        <v>737</v>
      </c>
    </row>
    <row r="160" spans="1:65" s="2" customFormat="1" ht="16.5" customHeight="1">
      <c r="A160" s="40"/>
      <c r="B160" s="41"/>
      <c r="C160" s="206" t="s">
        <v>318</v>
      </c>
      <c r="D160" s="206" t="s">
        <v>155</v>
      </c>
      <c r="E160" s="207" t="s">
        <v>314</v>
      </c>
      <c r="F160" s="208" t="s">
        <v>315</v>
      </c>
      <c r="G160" s="209" t="s">
        <v>209</v>
      </c>
      <c r="H160" s="210">
        <v>1</v>
      </c>
      <c r="I160" s="211"/>
      <c r="J160" s="212">
        <f>ROUND(I160*H160,2)</f>
        <v>0</v>
      </c>
      <c r="K160" s="208" t="s">
        <v>159</v>
      </c>
      <c r="L160" s="46"/>
      <c r="M160" s="213" t="s">
        <v>19</v>
      </c>
      <c r="N160" s="214" t="s">
        <v>43</v>
      </c>
      <c r="O160" s="86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247</v>
      </c>
      <c r="AT160" s="217" t="s">
        <v>155</v>
      </c>
      <c r="AU160" s="217" t="s">
        <v>82</v>
      </c>
      <c r="AY160" s="19" t="s">
        <v>152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80</v>
      </c>
      <c r="BK160" s="218">
        <f>ROUND(I160*H160,2)</f>
        <v>0</v>
      </c>
      <c r="BL160" s="19" t="s">
        <v>247</v>
      </c>
      <c r="BM160" s="217" t="s">
        <v>738</v>
      </c>
    </row>
    <row r="161" spans="1:47" s="2" customFormat="1" ht="12">
      <c r="A161" s="40"/>
      <c r="B161" s="41"/>
      <c r="C161" s="42"/>
      <c r="D161" s="219" t="s">
        <v>162</v>
      </c>
      <c r="E161" s="42"/>
      <c r="F161" s="220" t="s">
        <v>317</v>
      </c>
      <c r="G161" s="42"/>
      <c r="H161" s="42"/>
      <c r="I161" s="221"/>
      <c r="J161" s="42"/>
      <c r="K161" s="42"/>
      <c r="L161" s="46"/>
      <c r="M161" s="222"/>
      <c r="N161" s="223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162</v>
      </c>
      <c r="AU161" s="19" t="s">
        <v>82</v>
      </c>
    </row>
    <row r="162" spans="1:65" s="2" customFormat="1" ht="16.5" customHeight="1">
      <c r="A162" s="40"/>
      <c r="B162" s="41"/>
      <c r="C162" s="246" t="s">
        <v>322</v>
      </c>
      <c r="D162" s="246" t="s">
        <v>212</v>
      </c>
      <c r="E162" s="247" t="s">
        <v>319</v>
      </c>
      <c r="F162" s="248" t="s">
        <v>320</v>
      </c>
      <c r="G162" s="249" t="s">
        <v>209</v>
      </c>
      <c r="H162" s="250">
        <v>1</v>
      </c>
      <c r="I162" s="251"/>
      <c r="J162" s="252">
        <f>ROUND(I162*H162,2)</f>
        <v>0</v>
      </c>
      <c r="K162" s="248" t="s">
        <v>159</v>
      </c>
      <c r="L162" s="253"/>
      <c r="M162" s="254" t="s">
        <v>19</v>
      </c>
      <c r="N162" s="255" t="s">
        <v>43</v>
      </c>
      <c r="O162" s="86"/>
      <c r="P162" s="215">
        <f>O162*H162</f>
        <v>0</v>
      </c>
      <c r="Q162" s="215">
        <v>0.0022</v>
      </c>
      <c r="R162" s="215">
        <f>Q162*H162</f>
        <v>0.0022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311</v>
      </c>
      <c r="AT162" s="217" t="s">
        <v>212</v>
      </c>
      <c r="AU162" s="217" t="s">
        <v>82</v>
      </c>
      <c r="AY162" s="19" t="s">
        <v>152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80</v>
      </c>
      <c r="BK162" s="218">
        <f>ROUND(I162*H162,2)</f>
        <v>0</v>
      </c>
      <c r="BL162" s="19" t="s">
        <v>247</v>
      </c>
      <c r="BM162" s="217" t="s">
        <v>739</v>
      </c>
    </row>
    <row r="163" spans="1:65" s="2" customFormat="1" ht="24.15" customHeight="1">
      <c r="A163" s="40"/>
      <c r="B163" s="41"/>
      <c r="C163" s="206" t="s">
        <v>327</v>
      </c>
      <c r="D163" s="206" t="s">
        <v>155</v>
      </c>
      <c r="E163" s="207" t="s">
        <v>332</v>
      </c>
      <c r="F163" s="208" t="s">
        <v>333</v>
      </c>
      <c r="G163" s="209" t="s">
        <v>334</v>
      </c>
      <c r="H163" s="256"/>
      <c r="I163" s="211"/>
      <c r="J163" s="212">
        <f>ROUND(I163*H163,2)</f>
        <v>0</v>
      </c>
      <c r="K163" s="208" t="s">
        <v>159</v>
      </c>
      <c r="L163" s="46"/>
      <c r="M163" s="213" t="s">
        <v>19</v>
      </c>
      <c r="N163" s="214" t="s">
        <v>43</v>
      </c>
      <c r="O163" s="86"/>
      <c r="P163" s="215">
        <f>O163*H163</f>
        <v>0</v>
      </c>
      <c r="Q163" s="215">
        <v>0</v>
      </c>
      <c r="R163" s="215">
        <f>Q163*H163</f>
        <v>0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247</v>
      </c>
      <c r="AT163" s="217" t="s">
        <v>155</v>
      </c>
      <c r="AU163" s="217" t="s">
        <v>82</v>
      </c>
      <c r="AY163" s="19" t="s">
        <v>152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80</v>
      </c>
      <c r="BK163" s="218">
        <f>ROUND(I163*H163,2)</f>
        <v>0</v>
      </c>
      <c r="BL163" s="19" t="s">
        <v>247</v>
      </c>
      <c r="BM163" s="217" t="s">
        <v>740</v>
      </c>
    </row>
    <row r="164" spans="1:47" s="2" customFormat="1" ht="12">
      <c r="A164" s="40"/>
      <c r="B164" s="41"/>
      <c r="C164" s="42"/>
      <c r="D164" s="219" t="s">
        <v>162</v>
      </c>
      <c r="E164" s="42"/>
      <c r="F164" s="220" t="s">
        <v>336</v>
      </c>
      <c r="G164" s="42"/>
      <c r="H164" s="42"/>
      <c r="I164" s="221"/>
      <c r="J164" s="42"/>
      <c r="K164" s="42"/>
      <c r="L164" s="46"/>
      <c r="M164" s="222"/>
      <c r="N164" s="223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162</v>
      </c>
      <c r="AU164" s="19" t="s">
        <v>82</v>
      </c>
    </row>
    <row r="165" spans="1:63" s="12" customFormat="1" ht="22.8" customHeight="1">
      <c r="A165" s="12"/>
      <c r="B165" s="190"/>
      <c r="C165" s="191"/>
      <c r="D165" s="192" t="s">
        <v>71</v>
      </c>
      <c r="E165" s="204" t="s">
        <v>372</v>
      </c>
      <c r="F165" s="204" t="s">
        <v>373</v>
      </c>
      <c r="G165" s="191"/>
      <c r="H165" s="191"/>
      <c r="I165" s="194"/>
      <c r="J165" s="205">
        <f>BK165</f>
        <v>0</v>
      </c>
      <c r="K165" s="191"/>
      <c r="L165" s="196"/>
      <c r="M165" s="197"/>
      <c r="N165" s="198"/>
      <c r="O165" s="198"/>
      <c r="P165" s="199">
        <f>SUM(P166:P185)</f>
        <v>0</v>
      </c>
      <c r="Q165" s="198"/>
      <c r="R165" s="199">
        <f>SUM(R166:R185)</f>
        <v>0.02512312</v>
      </c>
      <c r="S165" s="198"/>
      <c r="T165" s="200">
        <f>SUM(T166:T185)</f>
        <v>0.00418438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01" t="s">
        <v>82</v>
      </c>
      <c r="AT165" s="202" t="s">
        <v>71</v>
      </c>
      <c r="AU165" s="202" t="s">
        <v>80</v>
      </c>
      <c r="AY165" s="201" t="s">
        <v>152</v>
      </c>
      <c r="BK165" s="203">
        <f>SUM(BK166:BK185)</f>
        <v>0</v>
      </c>
    </row>
    <row r="166" spans="1:65" s="2" customFormat="1" ht="16.5" customHeight="1">
      <c r="A166" s="40"/>
      <c r="B166" s="41"/>
      <c r="C166" s="206" t="s">
        <v>331</v>
      </c>
      <c r="D166" s="206" t="s">
        <v>155</v>
      </c>
      <c r="E166" s="207" t="s">
        <v>489</v>
      </c>
      <c r="F166" s="208" t="s">
        <v>490</v>
      </c>
      <c r="G166" s="209" t="s">
        <v>158</v>
      </c>
      <c r="H166" s="210">
        <v>13.498</v>
      </c>
      <c r="I166" s="211"/>
      <c r="J166" s="212">
        <f>ROUND(I166*H166,2)</f>
        <v>0</v>
      </c>
      <c r="K166" s="208" t="s">
        <v>159</v>
      </c>
      <c r="L166" s="46"/>
      <c r="M166" s="213" t="s">
        <v>19</v>
      </c>
      <c r="N166" s="214" t="s">
        <v>43</v>
      </c>
      <c r="O166" s="86"/>
      <c r="P166" s="215">
        <f>O166*H166</f>
        <v>0</v>
      </c>
      <c r="Q166" s="215">
        <v>0.001</v>
      </c>
      <c r="R166" s="215">
        <f>Q166*H166</f>
        <v>0.013498</v>
      </c>
      <c r="S166" s="215">
        <v>0.00031</v>
      </c>
      <c r="T166" s="216">
        <f>S166*H166</f>
        <v>0.00418438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247</v>
      </c>
      <c r="AT166" s="217" t="s">
        <v>155</v>
      </c>
      <c r="AU166" s="217" t="s">
        <v>82</v>
      </c>
      <c r="AY166" s="19" t="s">
        <v>152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80</v>
      </c>
      <c r="BK166" s="218">
        <f>ROUND(I166*H166,2)</f>
        <v>0</v>
      </c>
      <c r="BL166" s="19" t="s">
        <v>247</v>
      </c>
      <c r="BM166" s="217" t="s">
        <v>741</v>
      </c>
    </row>
    <row r="167" spans="1:47" s="2" customFormat="1" ht="12">
      <c r="A167" s="40"/>
      <c r="B167" s="41"/>
      <c r="C167" s="42"/>
      <c r="D167" s="219" t="s">
        <v>162</v>
      </c>
      <c r="E167" s="42"/>
      <c r="F167" s="220" t="s">
        <v>492</v>
      </c>
      <c r="G167" s="42"/>
      <c r="H167" s="42"/>
      <c r="I167" s="221"/>
      <c r="J167" s="42"/>
      <c r="K167" s="42"/>
      <c r="L167" s="46"/>
      <c r="M167" s="222"/>
      <c r="N167" s="22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162</v>
      </c>
      <c r="AU167" s="19" t="s">
        <v>82</v>
      </c>
    </row>
    <row r="168" spans="1:51" s="14" customFormat="1" ht="12">
      <c r="A168" s="14"/>
      <c r="B168" s="236"/>
      <c r="C168" s="237"/>
      <c r="D168" s="226" t="s">
        <v>164</v>
      </c>
      <c r="E168" s="238" t="s">
        <v>19</v>
      </c>
      <c r="F168" s="239" t="s">
        <v>493</v>
      </c>
      <c r="G168" s="237"/>
      <c r="H168" s="238" t="s">
        <v>19</v>
      </c>
      <c r="I168" s="240"/>
      <c r="J168" s="237"/>
      <c r="K168" s="237"/>
      <c r="L168" s="241"/>
      <c r="M168" s="242"/>
      <c r="N168" s="243"/>
      <c r="O168" s="243"/>
      <c r="P168" s="243"/>
      <c r="Q168" s="243"/>
      <c r="R168" s="243"/>
      <c r="S168" s="243"/>
      <c r="T168" s="24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5" t="s">
        <v>164</v>
      </c>
      <c r="AU168" s="245" t="s">
        <v>82</v>
      </c>
      <c r="AV168" s="14" t="s">
        <v>80</v>
      </c>
      <c r="AW168" s="14" t="s">
        <v>33</v>
      </c>
      <c r="AX168" s="14" t="s">
        <v>72</v>
      </c>
      <c r="AY168" s="245" t="s">
        <v>152</v>
      </c>
    </row>
    <row r="169" spans="1:51" s="13" customFormat="1" ht="12">
      <c r="A169" s="13"/>
      <c r="B169" s="224"/>
      <c r="C169" s="225"/>
      <c r="D169" s="226" t="s">
        <v>164</v>
      </c>
      <c r="E169" s="227" t="s">
        <v>19</v>
      </c>
      <c r="F169" s="228" t="s">
        <v>742</v>
      </c>
      <c r="G169" s="225"/>
      <c r="H169" s="229">
        <v>13.498</v>
      </c>
      <c r="I169" s="230"/>
      <c r="J169" s="225"/>
      <c r="K169" s="225"/>
      <c r="L169" s="231"/>
      <c r="M169" s="232"/>
      <c r="N169" s="233"/>
      <c r="O169" s="233"/>
      <c r="P169" s="233"/>
      <c r="Q169" s="233"/>
      <c r="R169" s="233"/>
      <c r="S169" s="233"/>
      <c r="T169" s="23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5" t="s">
        <v>164</v>
      </c>
      <c r="AU169" s="235" t="s">
        <v>82</v>
      </c>
      <c r="AV169" s="13" t="s">
        <v>82</v>
      </c>
      <c r="AW169" s="13" t="s">
        <v>33</v>
      </c>
      <c r="AX169" s="13" t="s">
        <v>80</v>
      </c>
      <c r="AY169" s="235" t="s">
        <v>152</v>
      </c>
    </row>
    <row r="170" spans="1:65" s="2" customFormat="1" ht="16.5" customHeight="1">
      <c r="A170" s="40"/>
      <c r="B170" s="41"/>
      <c r="C170" s="206" t="s">
        <v>311</v>
      </c>
      <c r="D170" s="206" t="s">
        <v>155</v>
      </c>
      <c r="E170" s="207" t="s">
        <v>494</v>
      </c>
      <c r="F170" s="208" t="s">
        <v>495</v>
      </c>
      <c r="G170" s="209" t="s">
        <v>158</v>
      </c>
      <c r="H170" s="210">
        <v>25.272</v>
      </c>
      <c r="I170" s="211"/>
      <c r="J170" s="212">
        <f>ROUND(I170*H170,2)</f>
        <v>0</v>
      </c>
      <c r="K170" s="208" t="s">
        <v>159</v>
      </c>
      <c r="L170" s="46"/>
      <c r="M170" s="213" t="s">
        <v>19</v>
      </c>
      <c r="N170" s="214" t="s">
        <v>43</v>
      </c>
      <c r="O170" s="86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160</v>
      </c>
      <c r="AT170" s="217" t="s">
        <v>155</v>
      </c>
      <c r="AU170" s="217" t="s">
        <v>82</v>
      </c>
      <c r="AY170" s="19" t="s">
        <v>152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80</v>
      </c>
      <c r="BK170" s="218">
        <f>ROUND(I170*H170,2)</f>
        <v>0</v>
      </c>
      <c r="BL170" s="19" t="s">
        <v>160</v>
      </c>
      <c r="BM170" s="217" t="s">
        <v>743</v>
      </c>
    </row>
    <row r="171" spans="1:47" s="2" customFormat="1" ht="12">
      <c r="A171" s="40"/>
      <c r="B171" s="41"/>
      <c r="C171" s="42"/>
      <c r="D171" s="219" t="s">
        <v>162</v>
      </c>
      <c r="E171" s="42"/>
      <c r="F171" s="220" t="s">
        <v>497</v>
      </c>
      <c r="G171" s="42"/>
      <c r="H171" s="42"/>
      <c r="I171" s="221"/>
      <c r="J171" s="42"/>
      <c r="K171" s="42"/>
      <c r="L171" s="46"/>
      <c r="M171" s="222"/>
      <c r="N171" s="223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162</v>
      </c>
      <c r="AU171" s="19" t="s">
        <v>82</v>
      </c>
    </row>
    <row r="172" spans="1:51" s="14" customFormat="1" ht="12">
      <c r="A172" s="14"/>
      <c r="B172" s="236"/>
      <c r="C172" s="237"/>
      <c r="D172" s="226" t="s">
        <v>164</v>
      </c>
      <c r="E172" s="238" t="s">
        <v>19</v>
      </c>
      <c r="F172" s="239" t="s">
        <v>744</v>
      </c>
      <c r="G172" s="237"/>
      <c r="H172" s="238" t="s">
        <v>19</v>
      </c>
      <c r="I172" s="240"/>
      <c r="J172" s="237"/>
      <c r="K172" s="237"/>
      <c r="L172" s="241"/>
      <c r="M172" s="242"/>
      <c r="N172" s="243"/>
      <c r="O172" s="243"/>
      <c r="P172" s="243"/>
      <c r="Q172" s="243"/>
      <c r="R172" s="243"/>
      <c r="S172" s="243"/>
      <c r="T172" s="24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5" t="s">
        <v>164</v>
      </c>
      <c r="AU172" s="245" t="s">
        <v>82</v>
      </c>
      <c r="AV172" s="14" t="s">
        <v>80</v>
      </c>
      <c r="AW172" s="14" t="s">
        <v>33</v>
      </c>
      <c r="AX172" s="14" t="s">
        <v>72</v>
      </c>
      <c r="AY172" s="245" t="s">
        <v>152</v>
      </c>
    </row>
    <row r="173" spans="1:51" s="13" customFormat="1" ht="12">
      <c r="A173" s="13"/>
      <c r="B173" s="224"/>
      <c r="C173" s="225"/>
      <c r="D173" s="226" t="s">
        <v>164</v>
      </c>
      <c r="E173" s="227" t="s">
        <v>19</v>
      </c>
      <c r="F173" s="228" t="s">
        <v>745</v>
      </c>
      <c r="G173" s="225"/>
      <c r="H173" s="229">
        <v>8.4</v>
      </c>
      <c r="I173" s="230"/>
      <c r="J173" s="225"/>
      <c r="K173" s="225"/>
      <c r="L173" s="231"/>
      <c r="M173" s="232"/>
      <c r="N173" s="233"/>
      <c r="O173" s="233"/>
      <c r="P173" s="233"/>
      <c r="Q173" s="233"/>
      <c r="R173" s="233"/>
      <c r="S173" s="233"/>
      <c r="T173" s="23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5" t="s">
        <v>164</v>
      </c>
      <c r="AU173" s="235" t="s">
        <v>82</v>
      </c>
      <c r="AV173" s="13" t="s">
        <v>82</v>
      </c>
      <c r="AW173" s="13" t="s">
        <v>33</v>
      </c>
      <c r="AX173" s="13" t="s">
        <v>72</v>
      </c>
      <c r="AY173" s="235" t="s">
        <v>152</v>
      </c>
    </row>
    <row r="174" spans="1:51" s="14" customFormat="1" ht="12">
      <c r="A174" s="14"/>
      <c r="B174" s="236"/>
      <c r="C174" s="237"/>
      <c r="D174" s="226" t="s">
        <v>164</v>
      </c>
      <c r="E174" s="238" t="s">
        <v>19</v>
      </c>
      <c r="F174" s="239" t="s">
        <v>493</v>
      </c>
      <c r="G174" s="237"/>
      <c r="H174" s="238" t="s">
        <v>19</v>
      </c>
      <c r="I174" s="240"/>
      <c r="J174" s="237"/>
      <c r="K174" s="237"/>
      <c r="L174" s="241"/>
      <c r="M174" s="242"/>
      <c r="N174" s="243"/>
      <c r="O174" s="243"/>
      <c r="P174" s="243"/>
      <c r="Q174" s="243"/>
      <c r="R174" s="243"/>
      <c r="S174" s="243"/>
      <c r="T174" s="24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5" t="s">
        <v>164</v>
      </c>
      <c r="AU174" s="245" t="s">
        <v>82</v>
      </c>
      <c r="AV174" s="14" t="s">
        <v>80</v>
      </c>
      <c r="AW174" s="14" t="s">
        <v>33</v>
      </c>
      <c r="AX174" s="14" t="s">
        <v>72</v>
      </c>
      <c r="AY174" s="245" t="s">
        <v>152</v>
      </c>
    </row>
    <row r="175" spans="1:51" s="13" customFormat="1" ht="12">
      <c r="A175" s="13"/>
      <c r="B175" s="224"/>
      <c r="C175" s="225"/>
      <c r="D175" s="226" t="s">
        <v>164</v>
      </c>
      <c r="E175" s="227" t="s">
        <v>19</v>
      </c>
      <c r="F175" s="228" t="s">
        <v>681</v>
      </c>
      <c r="G175" s="225"/>
      <c r="H175" s="229">
        <v>16.872</v>
      </c>
      <c r="I175" s="230"/>
      <c r="J175" s="225"/>
      <c r="K175" s="225"/>
      <c r="L175" s="231"/>
      <c r="M175" s="232"/>
      <c r="N175" s="233"/>
      <c r="O175" s="233"/>
      <c r="P175" s="233"/>
      <c r="Q175" s="233"/>
      <c r="R175" s="233"/>
      <c r="S175" s="233"/>
      <c r="T175" s="23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5" t="s">
        <v>164</v>
      </c>
      <c r="AU175" s="235" t="s">
        <v>82</v>
      </c>
      <c r="AV175" s="13" t="s">
        <v>82</v>
      </c>
      <c r="AW175" s="13" t="s">
        <v>33</v>
      </c>
      <c r="AX175" s="13" t="s">
        <v>72</v>
      </c>
      <c r="AY175" s="235" t="s">
        <v>152</v>
      </c>
    </row>
    <row r="176" spans="1:51" s="15" customFormat="1" ht="12">
      <c r="A176" s="15"/>
      <c r="B176" s="257"/>
      <c r="C176" s="258"/>
      <c r="D176" s="226" t="s">
        <v>164</v>
      </c>
      <c r="E176" s="259" t="s">
        <v>19</v>
      </c>
      <c r="F176" s="260" t="s">
        <v>382</v>
      </c>
      <c r="G176" s="258"/>
      <c r="H176" s="261">
        <v>25.272</v>
      </c>
      <c r="I176" s="262"/>
      <c r="J176" s="258"/>
      <c r="K176" s="258"/>
      <c r="L176" s="263"/>
      <c r="M176" s="264"/>
      <c r="N176" s="265"/>
      <c r="O176" s="265"/>
      <c r="P176" s="265"/>
      <c r="Q176" s="265"/>
      <c r="R176" s="265"/>
      <c r="S176" s="265"/>
      <c r="T176" s="266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67" t="s">
        <v>164</v>
      </c>
      <c r="AU176" s="267" t="s">
        <v>82</v>
      </c>
      <c r="AV176" s="15" t="s">
        <v>160</v>
      </c>
      <c r="AW176" s="15" t="s">
        <v>33</v>
      </c>
      <c r="AX176" s="15" t="s">
        <v>80</v>
      </c>
      <c r="AY176" s="267" t="s">
        <v>152</v>
      </c>
    </row>
    <row r="177" spans="1:65" s="2" customFormat="1" ht="16.5" customHeight="1">
      <c r="A177" s="40"/>
      <c r="B177" s="41"/>
      <c r="C177" s="206" t="s">
        <v>343</v>
      </c>
      <c r="D177" s="206" t="s">
        <v>155</v>
      </c>
      <c r="E177" s="207" t="s">
        <v>375</v>
      </c>
      <c r="F177" s="208" t="s">
        <v>376</v>
      </c>
      <c r="G177" s="209" t="s">
        <v>158</v>
      </c>
      <c r="H177" s="210">
        <v>25.272</v>
      </c>
      <c r="I177" s="211"/>
      <c r="J177" s="212">
        <f>ROUND(I177*H177,2)</f>
        <v>0</v>
      </c>
      <c r="K177" s="208" t="s">
        <v>159</v>
      </c>
      <c r="L177" s="46"/>
      <c r="M177" s="213" t="s">
        <v>19</v>
      </c>
      <c r="N177" s="214" t="s">
        <v>43</v>
      </c>
      <c r="O177" s="86"/>
      <c r="P177" s="215">
        <f>O177*H177</f>
        <v>0</v>
      </c>
      <c r="Q177" s="215">
        <v>0.0002</v>
      </c>
      <c r="R177" s="215">
        <f>Q177*H177</f>
        <v>0.0050544</v>
      </c>
      <c r="S177" s="215">
        <v>0</v>
      </c>
      <c r="T177" s="21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7" t="s">
        <v>247</v>
      </c>
      <c r="AT177" s="217" t="s">
        <v>155</v>
      </c>
      <c r="AU177" s="217" t="s">
        <v>82</v>
      </c>
      <c r="AY177" s="19" t="s">
        <v>152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80</v>
      </c>
      <c r="BK177" s="218">
        <f>ROUND(I177*H177,2)</f>
        <v>0</v>
      </c>
      <c r="BL177" s="19" t="s">
        <v>247</v>
      </c>
      <c r="BM177" s="217" t="s">
        <v>746</v>
      </c>
    </row>
    <row r="178" spans="1:47" s="2" customFormat="1" ht="12">
      <c r="A178" s="40"/>
      <c r="B178" s="41"/>
      <c r="C178" s="42"/>
      <c r="D178" s="219" t="s">
        <v>162</v>
      </c>
      <c r="E178" s="42"/>
      <c r="F178" s="220" t="s">
        <v>378</v>
      </c>
      <c r="G178" s="42"/>
      <c r="H178" s="42"/>
      <c r="I178" s="221"/>
      <c r="J178" s="42"/>
      <c r="K178" s="42"/>
      <c r="L178" s="46"/>
      <c r="M178" s="222"/>
      <c r="N178" s="223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162</v>
      </c>
      <c r="AU178" s="19" t="s">
        <v>82</v>
      </c>
    </row>
    <row r="179" spans="1:51" s="14" customFormat="1" ht="12">
      <c r="A179" s="14"/>
      <c r="B179" s="236"/>
      <c r="C179" s="237"/>
      <c r="D179" s="226" t="s">
        <v>164</v>
      </c>
      <c r="E179" s="238" t="s">
        <v>19</v>
      </c>
      <c r="F179" s="239" t="s">
        <v>744</v>
      </c>
      <c r="G179" s="237"/>
      <c r="H179" s="238" t="s">
        <v>19</v>
      </c>
      <c r="I179" s="240"/>
      <c r="J179" s="237"/>
      <c r="K179" s="237"/>
      <c r="L179" s="241"/>
      <c r="M179" s="242"/>
      <c r="N179" s="243"/>
      <c r="O179" s="243"/>
      <c r="P179" s="243"/>
      <c r="Q179" s="243"/>
      <c r="R179" s="243"/>
      <c r="S179" s="243"/>
      <c r="T179" s="24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5" t="s">
        <v>164</v>
      </c>
      <c r="AU179" s="245" t="s">
        <v>82</v>
      </c>
      <c r="AV179" s="14" t="s">
        <v>80</v>
      </c>
      <c r="AW179" s="14" t="s">
        <v>33</v>
      </c>
      <c r="AX179" s="14" t="s">
        <v>72</v>
      </c>
      <c r="AY179" s="245" t="s">
        <v>152</v>
      </c>
    </row>
    <row r="180" spans="1:51" s="13" customFormat="1" ht="12">
      <c r="A180" s="13"/>
      <c r="B180" s="224"/>
      <c r="C180" s="225"/>
      <c r="D180" s="226" t="s">
        <v>164</v>
      </c>
      <c r="E180" s="227" t="s">
        <v>19</v>
      </c>
      <c r="F180" s="228" t="s">
        <v>745</v>
      </c>
      <c r="G180" s="225"/>
      <c r="H180" s="229">
        <v>8.4</v>
      </c>
      <c r="I180" s="230"/>
      <c r="J180" s="225"/>
      <c r="K180" s="225"/>
      <c r="L180" s="231"/>
      <c r="M180" s="232"/>
      <c r="N180" s="233"/>
      <c r="O180" s="233"/>
      <c r="P180" s="233"/>
      <c r="Q180" s="233"/>
      <c r="R180" s="233"/>
      <c r="S180" s="233"/>
      <c r="T180" s="23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5" t="s">
        <v>164</v>
      </c>
      <c r="AU180" s="235" t="s">
        <v>82</v>
      </c>
      <c r="AV180" s="13" t="s">
        <v>82</v>
      </c>
      <c r="AW180" s="13" t="s">
        <v>33</v>
      </c>
      <c r="AX180" s="13" t="s">
        <v>72</v>
      </c>
      <c r="AY180" s="235" t="s">
        <v>152</v>
      </c>
    </row>
    <row r="181" spans="1:51" s="14" customFormat="1" ht="12">
      <c r="A181" s="14"/>
      <c r="B181" s="236"/>
      <c r="C181" s="237"/>
      <c r="D181" s="226" t="s">
        <v>164</v>
      </c>
      <c r="E181" s="238" t="s">
        <v>19</v>
      </c>
      <c r="F181" s="239" t="s">
        <v>493</v>
      </c>
      <c r="G181" s="237"/>
      <c r="H181" s="238" t="s">
        <v>19</v>
      </c>
      <c r="I181" s="240"/>
      <c r="J181" s="237"/>
      <c r="K181" s="237"/>
      <c r="L181" s="241"/>
      <c r="M181" s="242"/>
      <c r="N181" s="243"/>
      <c r="O181" s="243"/>
      <c r="P181" s="243"/>
      <c r="Q181" s="243"/>
      <c r="R181" s="243"/>
      <c r="S181" s="243"/>
      <c r="T181" s="24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5" t="s">
        <v>164</v>
      </c>
      <c r="AU181" s="245" t="s">
        <v>82</v>
      </c>
      <c r="AV181" s="14" t="s">
        <v>80</v>
      </c>
      <c r="AW181" s="14" t="s">
        <v>33</v>
      </c>
      <c r="AX181" s="14" t="s">
        <v>72</v>
      </c>
      <c r="AY181" s="245" t="s">
        <v>152</v>
      </c>
    </row>
    <row r="182" spans="1:51" s="13" customFormat="1" ht="12">
      <c r="A182" s="13"/>
      <c r="B182" s="224"/>
      <c r="C182" s="225"/>
      <c r="D182" s="226" t="s">
        <v>164</v>
      </c>
      <c r="E182" s="227" t="s">
        <v>19</v>
      </c>
      <c r="F182" s="228" t="s">
        <v>681</v>
      </c>
      <c r="G182" s="225"/>
      <c r="H182" s="229">
        <v>16.872</v>
      </c>
      <c r="I182" s="230"/>
      <c r="J182" s="225"/>
      <c r="K182" s="225"/>
      <c r="L182" s="231"/>
      <c r="M182" s="232"/>
      <c r="N182" s="233"/>
      <c r="O182" s="233"/>
      <c r="P182" s="233"/>
      <c r="Q182" s="233"/>
      <c r="R182" s="233"/>
      <c r="S182" s="233"/>
      <c r="T182" s="23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5" t="s">
        <v>164</v>
      </c>
      <c r="AU182" s="235" t="s">
        <v>82</v>
      </c>
      <c r="AV182" s="13" t="s">
        <v>82</v>
      </c>
      <c r="AW182" s="13" t="s">
        <v>33</v>
      </c>
      <c r="AX182" s="13" t="s">
        <v>72</v>
      </c>
      <c r="AY182" s="235" t="s">
        <v>152</v>
      </c>
    </row>
    <row r="183" spans="1:51" s="15" customFormat="1" ht="12">
      <c r="A183" s="15"/>
      <c r="B183" s="257"/>
      <c r="C183" s="258"/>
      <c r="D183" s="226" t="s">
        <v>164</v>
      </c>
      <c r="E183" s="259" t="s">
        <v>19</v>
      </c>
      <c r="F183" s="260" t="s">
        <v>382</v>
      </c>
      <c r="G183" s="258"/>
      <c r="H183" s="261">
        <v>25.272</v>
      </c>
      <c r="I183" s="262"/>
      <c r="J183" s="258"/>
      <c r="K183" s="258"/>
      <c r="L183" s="263"/>
      <c r="M183" s="264"/>
      <c r="N183" s="265"/>
      <c r="O183" s="265"/>
      <c r="P183" s="265"/>
      <c r="Q183" s="265"/>
      <c r="R183" s="265"/>
      <c r="S183" s="265"/>
      <c r="T183" s="266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67" t="s">
        <v>164</v>
      </c>
      <c r="AU183" s="267" t="s">
        <v>82</v>
      </c>
      <c r="AV183" s="15" t="s">
        <v>160</v>
      </c>
      <c r="AW183" s="15" t="s">
        <v>33</v>
      </c>
      <c r="AX183" s="15" t="s">
        <v>80</v>
      </c>
      <c r="AY183" s="267" t="s">
        <v>152</v>
      </c>
    </row>
    <row r="184" spans="1:65" s="2" customFormat="1" ht="24.15" customHeight="1">
      <c r="A184" s="40"/>
      <c r="B184" s="41"/>
      <c r="C184" s="206" t="s">
        <v>347</v>
      </c>
      <c r="D184" s="206" t="s">
        <v>155</v>
      </c>
      <c r="E184" s="207" t="s">
        <v>384</v>
      </c>
      <c r="F184" s="208" t="s">
        <v>385</v>
      </c>
      <c r="G184" s="209" t="s">
        <v>158</v>
      </c>
      <c r="H184" s="210">
        <v>25.272</v>
      </c>
      <c r="I184" s="211"/>
      <c r="J184" s="212">
        <f>ROUND(I184*H184,2)</f>
        <v>0</v>
      </c>
      <c r="K184" s="208" t="s">
        <v>159</v>
      </c>
      <c r="L184" s="46"/>
      <c r="M184" s="213" t="s">
        <v>19</v>
      </c>
      <c r="N184" s="214" t="s">
        <v>43</v>
      </c>
      <c r="O184" s="86"/>
      <c r="P184" s="215">
        <f>O184*H184</f>
        <v>0</v>
      </c>
      <c r="Q184" s="215">
        <v>0.00026</v>
      </c>
      <c r="R184" s="215">
        <f>Q184*H184</f>
        <v>0.006570719999999999</v>
      </c>
      <c r="S184" s="215">
        <v>0</v>
      </c>
      <c r="T184" s="21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7" t="s">
        <v>247</v>
      </c>
      <c r="AT184" s="217" t="s">
        <v>155</v>
      </c>
      <c r="AU184" s="217" t="s">
        <v>82</v>
      </c>
      <c r="AY184" s="19" t="s">
        <v>152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9" t="s">
        <v>80</v>
      </c>
      <c r="BK184" s="218">
        <f>ROUND(I184*H184,2)</f>
        <v>0</v>
      </c>
      <c r="BL184" s="19" t="s">
        <v>247</v>
      </c>
      <c r="BM184" s="217" t="s">
        <v>747</v>
      </c>
    </row>
    <row r="185" spans="1:47" s="2" customFormat="1" ht="12">
      <c r="A185" s="40"/>
      <c r="B185" s="41"/>
      <c r="C185" s="42"/>
      <c r="D185" s="219" t="s">
        <v>162</v>
      </c>
      <c r="E185" s="42"/>
      <c r="F185" s="220" t="s">
        <v>387</v>
      </c>
      <c r="G185" s="42"/>
      <c r="H185" s="42"/>
      <c r="I185" s="221"/>
      <c r="J185" s="42"/>
      <c r="K185" s="42"/>
      <c r="L185" s="46"/>
      <c r="M185" s="222"/>
      <c r="N185" s="223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162</v>
      </c>
      <c r="AU185" s="19" t="s">
        <v>82</v>
      </c>
    </row>
    <row r="186" spans="1:63" s="12" customFormat="1" ht="25.9" customHeight="1">
      <c r="A186" s="12"/>
      <c r="B186" s="190"/>
      <c r="C186" s="191"/>
      <c r="D186" s="192" t="s">
        <v>71</v>
      </c>
      <c r="E186" s="193" t="s">
        <v>388</v>
      </c>
      <c r="F186" s="193" t="s">
        <v>389</v>
      </c>
      <c r="G186" s="191"/>
      <c r="H186" s="191"/>
      <c r="I186" s="194"/>
      <c r="J186" s="195">
        <f>BK186</f>
        <v>0</v>
      </c>
      <c r="K186" s="191"/>
      <c r="L186" s="196"/>
      <c r="M186" s="197"/>
      <c r="N186" s="198"/>
      <c r="O186" s="198"/>
      <c r="P186" s="199">
        <f>P187</f>
        <v>0</v>
      </c>
      <c r="Q186" s="198"/>
      <c r="R186" s="199">
        <f>R187</f>
        <v>0</v>
      </c>
      <c r="S186" s="198"/>
      <c r="T186" s="200">
        <f>T187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01" t="s">
        <v>183</v>
      </c>
      <c r="AT186" s="202" t="s">
        <v>71</v>
      </c>
      <c r="AU186" s="202" t="s">
        <v>72</v>
      </c>
      <c r="AY186" s="201" t="s">
        <v>152</v>
      </c>
      <c r="BK186" s="203">
        <f>BK187</f>
        <v>0</v>
      </c>
    </row>
    <row r="187" spans="1:65" s="2" customFormat="1" ht="21.75" customHeight="1">
      <c r="A187" s="40"/>
      <c r="B187" s="41"/>
      <c r="C187" s="206" t="s">
        <v>353</v>
      </c>
      <c r="D187" s="206" t="s">
        <v>155</v>
      </c>
      <c r="E187" s="207" t="s">
        <v>391</v>
      </c>
      <c r="F187" s="208" t="s">
        <v>392</v>
      </c>
      <c r="G187" s="209" t="s">
        <v>393</v>
      </c>
      <c r="H187" s="210">
        <v>1</v>
      </c>
      <c r="I187" s="211"/>
      <c r="J187" s="212">
        <f>ROUND(I187*H187,2)</f>
        <v>0</v>
      </c>
      <c r="K187" s="208" t="s">
        <v>19</v>
      </c>
      <c r="L187" s="46"/>
      <c r="M187" s="268" t="s">
        <v>19</v>
      </c>
      <c r="N187" s="269" t="s">
        <v>43</v>
      </c>
      <c r="O187" s="270"/>
      <c r="P187" s="271">
        <f>O187*H187</f>
        <v>0</v>
      </c>
      <c r="Q187" s="271">
        <v>0</v>
      </c>
      <c r="R187" s="271">
        <f>Q187*H187</f>
        <v>0</v>
      </c>
      <c r="S187" s="271">
        <v>0</v>
      </c>
      <c r="T187" s="272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7" t="s">
        <v>160</v>
      </c>
      <c r="AT187" s="217" t="s">
        <v>155</v>
      </c>
      <c r="AU187" s="217" t="s">
        <v>80</v>
      </c>
      <c r="AY187" s="19" t="s">
        <v>152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9" t="s">
        <v>80</v>
      </c>
      <c r="BK187" s="218">
        <f>ROUND(I187*H187,2)</f>
        <v>0</v>
      </c>
      <c r="BL187" s="19" t="s">
        <v>160</v>
      </c>
      <c r="BM187" s="217" t="s">
        <v>748</v>
      </c>
    </row>
    <row r="188" spans="1:31" s="2" customFormat="1" ht="6.95" customHeight="1">
      <c r="A188" s="40"/>
      <c r="B188" s="61"/>
      <c r="C188" s="62"/>
      <c r="D188" s="62"/>
      <c r="E188" s="62"/>
      <c r="F188" s="62"/>
      <c r="G188" s="62"/>
      <c r="H188" s="62"/>
      <c r="I188" s="62"/>
      <c r="J188" s="62"/>
      <c r="K188" s="62"/>
      <c r="L188" s="46"/>
      <c r="M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</row>
  </sheetData>
  <sheetProtection password="80EB" sheet="1" objects="1" scenarios="1" formatColumns="0" formatRows="0" autoFilter="0"/>
  <autoFilter ref="C88:K187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hyperlinks>
    <hyperlink ref="F93" r:id="rId1" display="https://podminky.urs.cz/item/CS_URS_2024_01/619991001"/>
    <hyperlink ref="F96" r:id="rId2" display="https://podminky.urs.cz/item/CS_URS_2024_01/612325412"/>
    <hyperlink ref="F100" r:id="rId3" display="https://podminky.urs.cz/item/CS_URS_2024_01/612131121"/>
    <hyperlink ref="F107" r:id="rId4" display="https://podminky.urs.cz/item/CS_URS_2024_01/612142001"/>
    <hyperlink ref="F109" r:id="rId5" display="https://podminky.urs.cz/item/CS_URS_2024_01/612311131"/>
    <hyperlink ref="F112" r:id="rId6" display="https://podminky.urs.cz/item/CS_URS_2024_01/978013141"/>
    <hyperlink ref="F116" r:id="rId7" display="https://podminky.urs.cz/item/CS_URS_2024_01/949101111"/>
    <hyperlink ref="F118" r:id="rId8" display="https://podminky.urs.cz/item/CS_URS_2024_01/952901111"/>
    <hyperlink ref="F121" r:id="rId9" display="https://podminky.urs.cz/item/CS_URS_2024_01/997002611"/>
    <hyperlink ref="F123" r:id="rId10" display="https://podminky.urs.cz/item/CS_URS_2024_01/997013211"/>
    <hyperlink ref="F125" r:id="rId11" display="https://podminky.urs.cz/item/CS_URS_2024_01/997013501"/>
    <hyperlink ref="F127" r:id="rId12" display="https://podminky.urs.cz/item/CS_URS_2024_01/997013509"/>
    <hyperlink ref="F130" r:id="rId13" display="https://podminky.urs.cz/item/CS_URS_2024_01/997013631"/>
    <hyperlink ref="F133" r:id="rId14" display="https://podminky.urs.cz/item/CS_URS_2024_01/998018001"/>
    <hyperlink ref="F137" r:id="rId15" display="https://podminky.urs.cz/item/CS_URS_2024_01/725240811"/>
    <hyperlink ref="F139" r:id="rId16" display="https://podminky.urs.cz/item/CS_URS_2024_01/725860811"/>
    <hyperlink ref="F141" r:id="rId17" display="https://podminky.urs.cz/item/CS_URS_2024_01/725820801"/>
    <hyperlink ref="F143" r:id="rId18" display="https://podminky.urs.cz/item/CS_URS_2024_01/725241532"/>
    <hyperlink ref="F146" r:id="rId19" display="https://podminky.urs.cz/item/CS_URS_2024_01/725244813"/>
    <hyperlink ref="F149" r:id="rId20" display="https://podminky.urs.cz/item/CS_URS_2024_01/725865311"/>
    <hyperlink ref="F152" r:id="rId21" display="https://podminky.urs.cz/item/CS_URS_2024_01/998725311"/>
    <hyperlink ref="F155" r:id="rId22" display="https://podminky.urs.cz/item/CS_URS_2024_01/766691914"/>
    <hyperlink ref="F158" r:id="rId23" display="https://podminky.urs.cz/item/CS_URS_2024_01/766660001"/>
    <hyperlink ref="F161" r:id="rId24" display="https://podminky.urs.cz/item/CS_URS_2024_01/766660729"/>
    <hyperlink ref="F164" r:id="rId25" display="https://podminky.urs.cz/item/CS_URS_2024_01/998766311"/>
    <hyperlink ref="F167" r:id="rId26" display="https://podminky.urs.cz/item/CS_URS_2024_01/784121001"/>
    <hyperlink ref="F171" r:id="rId27" display="https://podminky.urs.cz/item/CS_URS_2024_01/784111001"/>
    <hyperlink ref="F178" r:id="rId28" display="https://podminky.urs.cz/item/CS_URS_2024_01/784181121"/>
    <hyperlink ref="F185" r:id="rId29" display="https://podminky.urs.cz/item/CS_URS_2024_01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109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118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ZŠ Pionýrů, Sokolov - oprava šaten tělocvičny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119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751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8. 2. 2024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 xml:space="preserve"> </v>
      </c>
      <c r="F21" s="40"/>
      <c r="G21" s="40"/>
      <c r="H21" s="40"/>
      <c r="I21" s="134" t="s">
        <v>28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ROUND(J88,2)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ROUND((SUM(BE88:BE157)),2)</f>
        <v>0</v>
      </c>
      <c r="G33" s="40"/>
      <c r="H33" s="40"/>
      <c r="I33" s="150">
        <v>0.21</v>
      </c>
      <c r="J33" s="149">
        <f>ROUND(((SUM(BE88:BE157))*I33),2)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ROUND((SUM(BF88:BF157)),2)</f>
        <v>0</v>
      </c>
      <c r="G34" s="40"/>
      <c r="H34" s="40"/>
      <c r="I34" s="150">
        <v>0.12</v>
      </c>
      <c r="J34" s="149">
        <f>ROUND(((SUM(BF88:BF157))*I34),2)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ROUND((SUM(BG88:BG157)),2)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ROUND((SUM(BH88:BH157)),2)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ROUND((SUM(BI88:BI157)),2)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ZŠ Pionýrů, Sokolov - oprava šaten tělocvičny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10 - Kabinet - dveře č. 8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Sokolov, Pionýrů 1614</v>
      </c>
      <c r="G52" s="42"/>
      <c r="H52" s="42"/>
      <c r="I52" s="34" t="s">
        <v>23</v>
      </c>
      <c r="J52" s="74" t="str">
        <f>IF(J12="","",J12)</f>
        <v>8. 2. 2024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Sokolov</v>
      </c>
      <c r="G54" s="42"/>
      <c r="H54" s="42"/>
      <c r="I54" s="34" t="s">
        <v>31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Michal Kubelka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122</v>
      </c>
      <c r="D57" s="164"/>
      <c r="E57" s="164"/>
      <c r="F57" s="164"/>
      <c r="G57" s="164"/>
      <c r="H57" s="164"/>
      <c r="I57" s="164"/>
      <c r="J57" s="165" t="s">
        <v>123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J88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124</v>
      </c>
    </row>
    <row r="60" spans="1:31" s="9" customFormat="1" ht="24.95" customHeight="1">
      <c r="A60" s="9"/>
      <c r="B60" s="167"/>
      <c r="C60" s="168"/>
      <c r="D60" s="169" t="s">
        <v>125</v>
      </c>
      <c r="E60" s="170"/>
      <c r="F60" s="170"/>
      <c r="G60" s="170"/>
      <c r="H60" s="170"/>
      <c r="I60" s="170"/>
      <c r="J60" s="171">
        <f>J89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127</v>
      </c>
      <c r="E61" s="176"/>
      <c r="F61" s="176"/>
      <c r="G61" s="176"/>
      <c r="H61" s="176"/>
      <c r="I61" s="176"/>
      <c r="J61" s="177">
        <f>J90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128</v>
      </c>
      <c r="E62" s="176"/>
      <c r="F62" s="176"/>
      <c r="G62" s="176"/>
      <c r="H62" s="176"/>
      <c r="I62" s="176"/>
      <c r="J62" s="177">
        <f>J107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129</v>
      </c>
      <c r="E63" s="176"/>
      <c r="F63" s="176"/>
      <c r="G63" s="176"/>
      <c r="H63" s="176"/>
      <c r="I63" s="176"/>
      <c r="J63" s="177">
        <f>J117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130</v>
      </c>
      <c r="E64" s="176"/>
      <c r="F64" s="176"/>
      <c r="G64" s="176"/>
      <c r="H64" s="176"/>
      <c r="I64" s="176"/>
      <c r="J64" s="177">
        <f>J129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7"/>
      <c r="C65" s="168"/>
      <c r="D65" s="169" t="s">
        <v>131</v>
      </c>
      <c r="E65" s="170"/>
      <c r="F65" s="170"/>
      <c r="G65" s="170"/>
      <c r="H65" s="170"/>
      <c r="I65" s="170"/>
      <c r="J65" s="171">
        <f>J132</f>
        <v>0</v>
      </c>
      <c r="K65" s="168"/>
      <c r="L65" s="17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3"/>
      <c r="C66" s="174"/>
      <c r="D66" s="175" t="s">
        <v>134</v>
      </c>
      <c r="E66" s="176"/>
      <c r="F66" s="176"/>
      <c r="G66" s="176"/>
      <c r="H66" s="176"/>
      <c r="I66" s="176"/>
      <c r="J66" s="177">
        <f>J133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135</v>
      </c>
      <c r="E67" s="176"/>
      <c r="F67" s="176"/>
      <c r="G67" s="176"/>
      <c r="H67" s="176"/>
      <c r="I67" s="176"/>
      <c r="J67" s="177">
        <f>J139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7"/>
      <c r="C68" s="168"/>
      <c r="D68" s="169" t="s">
        <v>136</v>
      </c>
      <c r="E68" s="170"/>
      <c r="F68" s="170"/>
      <c r="G68" s="170"/>
      <c r="H68" s="170"/>
      <c r="I68" s="170"/>
      <c r="J68" s="171">
        <f>J156</f>
        <v>0</v>
      </c>
      <c r="K68" s="168"/>
      <c r="L68" s="17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2" customFormat="1" ht="21.8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5" t="s">
        <v>137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162" t="str">
        <f>E7</f>
        <v>ZŠ Pionýrů, Sokolov - oprava šaten tělocvičny</v>
      </c>
      <c r="F78" s="34"/>
      <c r="G78" s="34"/>
      <c r="H78" s="34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119</v>
      </c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71" t="str">
        <f>E9</f>
        <v>10 - Kabinet - dveře č. 8</v>
      </c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21</v>
      </c>
      <c r="D82" s="42"/>
      <c r="E82" s="42"/>
      <c r="F82" s="29" t="str">
        <f>F12</f>
        <v>Sokolov, Pionýrů 1614</v>
      </c>
      <c r="G82" s="42"/>
      <c r="H82" s="42"/>
      <c r="I82" s="34" t="s">
        <v>23</v>
      </c>
      <c r="J82" s="74" t="str">
        <f>IF(J12="","",J12)</f>
        <v>8. 2. 2024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25</v>
      </c>
      <c r="D84" s="42"/>
      <c r="E84" s="42"/>
      <c r="F84" s="29" t="str">
        <f>E15</f>
        <v>Město Sokolov</v>
      </c>
      <c r="G84" s="42"/>
      <c r="H84" s="42"/>
      <c r="I84" s="34" t="s">
        <v>31</v>
      </c>
      <c r="J84" s="38" t="str">
        <f>E21</f>
        <v xml:space="preserve"> 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5.15" customHeight="1">
      <c r="A85" s="40"/>
      <c r="B85" s="41"/>
      <c r="C85" s="34" t="s">
        <v>29</v>
      </c>
      <c r="D85" s="42"/>
      <c r="E85" s="42"/>
      <c r="F85" s="29" t="str">
        <f>IF(E18="","",E18)</f>
        <v>Vyplň údaj</v>
      </c>
      <c r="G85" s="42"/>
      <c r="H85" s="42"/>
      <c r="I85" s="34" t="s">
        <v>34</v>
      </c>
      <c r="J85" s="38" t="str">
        <f>E24</f>
        <v>Michal Kubelka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0.3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11" customFormat="1" ht="29.25" customHeight="1">
      <c r="A87" s="179"/>
      <c r="B87" s="180"/>
      <c r="C87" s="181" t="s">
        <v>138</v>
      </c>
      <c r="D87" s="182" t="s">
        <v>57</v>
      </c>
      <c r="E87" s="182" t="s">
        <v>53</v>
      </c>
      <c r="F87" s="182" t="s">
        <v>54</v>
      </c>
      <c r="G87" s="182" t="s">
        <v>139</v>
      </c>
      <c r="H87" s="182" t="s">
        <v>140</v>
      </c>
      <c r="I87" s="182" t="s">
        <v>141</v>
      </c>
      <c r="J87" s="182" t="s">
        <v>123</v>
      </c>
      <c r="K87" s="183" t="s">
        <v>142</v>
      </c>
      <c r="L87" s="184"/>
      <c r="M87" s="94" t="s">
        <v>19</v>
      </c>
      <c r="N87" s="95" t="s">
        <v>42</v>
      </c>
      <c r="O87" s="95" t="s">
        <v>143</v>
      </c>
      <c r="P87" s="95" t="s">
        <v>144</v>
      </c>
      <c r="Q87" s="95" t="s">
        <v>145</v>
      </c>
      <c r="R87" s="95" t="s">
        <v>146</v>
      </c>
      <c r="S87" s="95" t="s">
        <v>147</v>
      </c>
      <c r="T87" s="96" t="s">
        <v>148</v>
      </c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</row>
    <row r="88" spans="1:63" s="2" customFormat="1" ht="22.8" customHeight="1">
      <c r="A88" s="40"/>
      <c r="B88" s="41"/>
      <c r="C88" s="101" t="s">
        <v>149</v>
      </c>
      <c r="D88" s="42"/>
      <c r="E88" s="42"/>
      <c r="F88" s="42"/>
      <c r="G88" s="42"/>
      <c r="H88" s="42"/>
      <c r="I88" s="42"/>
      <c r="J88" s="185">
        <f>BK88</f>
        <v>0</v>
      </c>
      <c r="K88" s="42"/>
      <c r="L88" s="46"/>
      <c r="M88" s="97"/>
      <c r="N88" s="186"/>
      <c r="O88" s="98"/>
      <c r="P88" s="187">
        <f>P89+P132+P156</f>
        <v>0</v>
      </c>
      <c r="Q88" s="98"/>
      <c r="R88" s="187">
        <f>R89+R132+R156</f>
        <v>1.1232710399999999</v>
      </c>
      <c r="S88" s="98"/>
      <c r="T88" s="188">
        <f>T89+T132+T156</f>
        <v>0.45133482999999996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71</v>
      </c>
      <c r="AU88" s="19" t="s">
        <v>124</v>
      </c>
      <c r="BK88" s="189">
        <f>BK89+BK132+BK156</f>
        <v>0</v>
      </c>
    </row>
    <row r="89" spans="1:63" s="12" customFormat="1" ht="25.9" customHeight="1">
      <c r="A89" s="12"/>
      <c r="B89" s="190"/>
      <c r="C89" s="191"/>
      <c r="D89" s="192" t="s">
        <v>71</v>
      </c>
      <c r="E89" s="193" t="s">
        <v>150</v>
      </c>
      <c r="F89" s="193" t="s">
        <v>151</v>
      </c>
      <c r="G89" s="191"/>
      <c r="H89" s="191"/>
      <c r="I89" s="194"/>
      <c r="J89" s="195">
        <f>BK89</f>
        <v>0</v>
      </c>
      <c r="K89" s="191"/>
      <c r="L89" s="196"/>
      <c r="M89" s="197"/>
      <c r="N89" s="198"/>
      <c r="O89" s="198"/>
      <c r="P89" s="199">
        <f>P90+P107+P117+P129</f>
        <v>0</v>
      </c>
      <c r="Q89" s="198"/>
      <c r="R89" s="199">
        <f>R90+R107+R117+R129</f>
        <v>1.09789202</v>
      </c>
      <c r="S89" s="198"/>
      <c r="T89" s="200">
        <f>T90+T107+T117+T129</f>
        <v>0.44768643999999996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1" t="s">
        <v>80</v>
      </c>
      <c r="AT89" s="202" t="s">
        <v>71</v>
      </c>
      <c r="AU89" s="202" t="s">
        <v>72</v>
      </c>
      <c r="AY89" s="201" t="s">
        <v>152</v>
      </c>
      <c r="BK89" s="203">
        <f>BK90+BK107+BK117+BK129</f>
        <v>0</v>
      </c>
    </row>
    <row r="90" spans="1:63" s="12" customFormat="1" ht="22.8" customHeight="1">
      <c r="A90" s="12"/>
      <c r="B90" s="190"/>
      <c r="C90" s="191"/>
      <c r="D90" s="192" t="s">
        <v>71</v>
      </c>
      <c r="E90" s="204" t="s">
        <v>177</v>
      </c>
      <c r="F90" s="204" t="s">
        <v>178</v>
      </c>
      <c r="G90" s="191"/>
      <c r="H90" s="191"/>
      <c r="I90" s="194"/>
      <c r="J90" s="205">
        <f>BK90</f>
        <v>0</v>
      </c>
      <c r="K90" s="191"/>
      <c r="L90" s="196"/>
      <c r="M90" s="197"/>
      <c r="N90" s="198"/>
      <c r="O90" s="198"/>
      <c r="P90" s="199">
        <f>SUM(P91:P106)</f>
        <v>0</v>
      </c>
      <c r="Q90" s="198"/>
      <c r="R90" s="199">
        <f>SUM(R91:R106)</f>
        <v>1.09572044</v>
      </c>
      <c r="S90" s="198"/>
      <c r="T90" s="200">
        <f>SUM(T91:T106)</f>
        <v>0.00076644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1" t="s">
        <v>80</v>
      </c>
      <c r="AT90" s="202" t="s">
        <v>71</v>
      </c>
      <c r="AU90" s="202" t="s">
        <v>80</v>
      </c>
      <c r="AY90" s="201" t="s">
        <v>152</v>
      </c>
      <c r="BK90" s="203">
        <f>SUM(BK91:BK106)</f>
        <v>0</v>
      </c>
    </row>
    <row r="91" spans="1:65" s="2" customFormat="1" ht="16.5" customHeight="1">
      <c r="A91" s="40"/>
      <c r="B91" s="41"/>
      <c r="C91" s="206" t="s">
        <v>80</v>
      </c>
      <c r="D91" s="206" t="s">
        <v>155</v>
      </c>
      <c r="E91" s="207" t="s">
        <v>179</v>
      </c>
      <c r="F91" s="208" t="s">
        <v>180</v>
      </c>
      <c r="G91" s="209" t="s">
        <v>158</v>
      </c>
      <c r="H91" s="210">
        <v>12.774</v>
      </c>
      <c r="I91" s="211"/>
      <c r="J91" s="212">
        <f>ROUND(I91*H91,2)</f>
        <v>0</v>
      </c>
      <c r="K91" s="208" t="s">
        <v>159</v>
      </c>
      <c r="L91" s="46"/>
      <c r="M91" s="213" t="s">
        <v>19</v>
      </c>
      <c r="N91" s="214" t="s">
        <v>43</v>
      </c>
      <c r="O91" s="86"/>
      <c r="P91" s="215">
        <f>O91*H91</f>
        <v>0</v>
      </c>
      <c r="Q91" s="215">
        <v>6E-05</v>
      </c>
      <c r="R91" s="215">
        <f>Q91*H91</f>
        <v>0.00076644</v>
      </c>
      <c r="S91" s="215">
        <v>6E-05</v>
      </c>
      <c r="T91" s="216">
        <f>S91*H91</f>
        <v>0.00076644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160</v>
      </c>
      <c r="AT91" s="217" t="s">
        <v>155</v>
      </c>
      <c r="AU91" s="217" t="s">
        <v>82</v>
      </c>
      <c r="AY91" s="19" t="s">
        <v>152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80</v>
      </c>
      <c r="BK91" s="218">
        <f>ROUND(I91*H91,2)</f>
        <v>0</v>
      </c>
      <c r="BL91" s="19" t="s">
        <v>160</v>
      </c>
      <c r="BM91" s="217" t="s">
        <v>752</v>
      </c>
    </row>
    <row r="92" spans="1:47" s="2" customFormat="1" ht="12">
      <c r="A92" s="40"/>
      <c r="B92" s="41"/>
      <c r="C92" s="42"/>
      <c r="D92" s="219" t="s">
        <v>162</v>
      </c>
      <c r="E92" s="42"/>
      <c r="F92" s="220" t="s">
        <v>182</v>
      </c>
      <c r="G92" s="42"/>
      <c r="H92" s="42"/>
      <c r="I92" s="221"/>
      <c r="J92" s="42"/>
      <c r="K92" s="42"/>
      <c r="L92" s="46"/>
      <c r="M92" s="222"/>
      <c r="N92" s="22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162</v>
      </c>
      <c r="AU92" s="19" t="s">
        <v>82</v>
      </c>
    </row>
    <row r="93" spans="1:51" s="13" customFormat="1" ht="12">
      <c r="A93" s="13"/>
      <c r="B93" s="224"/>
      <c r="C93" s="225"/>
      <c r="D93" s="226" t="s">
        <v>164</v>
      </c>
      <c r="E93" s="227" t="s">
        <v>19</v>
      </c>
      <c r="F93" s="228" t="s">
        <v>753</v>
      </c>
      <c r="G93" s="225"/>
      <c r="H93" s="229">
        <v>12.774</v>
      </c>
      <c r="I93" s="230"/>
      <c r="J93" s="225"/>
      <c r="K93" s="225"/>
      <c r="L93" s="231"/>
      <c r="M93" s="232"/>
      <c r="N93" s="233"/>
      <c r="O93" s="233"/>
      <c r="P93" s="233"/>
      <c r="Q93" s="233"/>
      <c r="R93" s="233"/>
      <c r="S93" s="233"/>
      <c r="T93" s="23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5" t="s">
        <v>164</v>
      </c>
      <c r="AU93" s="235" t="s">
        <v>82</v>
      </c>
      <c r="AV93" s="13" t="s">
        <v>82</v>
      </c>
      <c r="AW93" s="13" t="s">
        <v>33</v>
      </c>
      <c r="AX93" s="13" t="s">
        <v>80</v>
      </c>
      <c r="AY93" s="235" t="s">
        <v>152</v>
      </c>
    </row>
    <row r="94" spans="1:65" s="2" customFormat="1" ht="24.15" customHeight="1">
      <c r="A94" s="40"/>
      <c r="B94" s="41"/>
      <c r="C94" s="206" t="s">
        <v>82</v>
      </c>
      <c r="D94" s="206" t="s">
        <v>155</v>
      </c>
      <c r="E94" s="207" t="s">
        <v>402</v>
      </c>
      <c r="F94" s="208" t="s">
        <v>403</v>
      </c>
      <c r="G94" s="209" t="s">
        <v>158</v>
      </c>
      <c r="H94" s="210">
        <v>44.692</v>
      </c>
      <c r="I94" s="211"/>
      <c r="J94" s="212">
        <f>ROUND(I94*H94,2)</f>
        <v>0</v>
      </c>
      <c r="K94" s="208" t="s">
        <v>159</v>
      </c>
      <c r="L94" s="46"/>
      <c r="M94" s="213" t="s">
        <v>19</v>
      </c>
      <c r="N94" s="214" t="s">
        <v>43</v>
      </c>
      <c r="O94" s="86"/>
      <c r="P94" s="215">
        <f>O94*H94</f>
        <v>0</v>
      </c>
      <c r="Q94" s="215">
        <v>0.0156</v>
      </c>
      <c r="R94" s="215">
        <f>Q94*H94</f>
        <v>0.6971952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160</v>
      </c>
      <c r="AT94" s="217" t="s">
        <v>155</v>
      </c>
      <c r="AU94" s="217" t="s">
        <v>82</v>
      </c>
      <c r="AY94" s="19" t="s">
        <v>152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80</v>
      </c>
      <c r="BK94" s="218">
        <f>ROUND(I94*H94,2)</f>
        <v>0</v>
      </c>
      <c r="BL94" s="19" t="s">
        <v>160</v>
      </c>
      <c r="BM94" s="217" t="s">
        <v>754</v>
      </c>
    </row>
    <row r="95" spans="1:47" s="2" customFormat="1" ht="12">
      <c r="A95" s="40"/>
      <c r="B95" s="41"/>
      <c r="C95" s="42"/>
      <c r="D95" s="219" t="s">
        <v>162</v>
      </c>
      <c r="E95" s="42"/>
      <c r="F95" s="220" t="s">
        <v>405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162</v>
      </c>
      <c r="AU95" s="19" t="s">
        <v>82</v>
      </c>
    </row>
    <row r="96" spans="1:65" s="2" customFormat="1" ht="16.5" customHeight="1">
      <c r="A96" s="40"/>
      <c r="B96" s="41"/>
      <c r="C96" s="206" t="s">
        <v>153</v>
      </c>
      <c r="D96" s="206" t="s">
        <v>155</v>
      </c>
      <c r="E96" s="207" t="s">
        <v>197</v>
      </c>
      <c r="F96" s="208" t="s">
        <v>198</v>
      </c>
      <c r="G96" s="209" t="s">
        <v>158</v>
      </c>
      <c r="H96" s="210">
        <v>89.384</v>
      </c>
      <c r="I96" s="211"/>
      <c r="J96" s="212">
        <f>ROUND(I96*H96,2)</f>
        <v>0</v>
      </c>
      <c r="K96" s="208" t="s">
        <v>159</v>
      </c>
      <c r="L96" s="46"/>
      <c r="M96" s="213" t="s">
        <v>19</v>
      </c>
      <c r="N96" s="214" t="s">
        <v>43</v>
      </c>
      <c r="O96" s="86"/>
      <c r="P96" s="215">
        <f>O96*H96</f>
        <v>0</v>
      </c>
      <c r="Q96" s="215">
        <v>0.00026</v>
      </c>
      <c r="R96" s="215">
        <f>Q96*H96</f>
        <v>0.023239839999999998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160</v>
      </c>
      <c r="AT96" s="217" t="s">
        <v>155</v>
      </c>
      <c r="AU96" s="217" t="s">
        <v>82</v>
      </c>
      <c r="AY96" s="19" t="s">
        <v>152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80</v>
      </c>
      <c r="BK96" s="218">
        <f>ROUND(I96*H96,2)</f>
        <v>0</v>
      </c>
      <c r="BL96" s="19" t="s">
        <v>160</v>
      </c>
      <c r="BM96" s="217" t="s">
        <v>755</v>
      </c>
    </row>
    <row r="97" spans="1:47" s="2" customFormat="1" ht="12">
      <c r="A97" s="40"/>
      <c r="B97" s="41"/>
      <c r="C97" s="42"/>
      <c r="D97" s="219" t="s">
        <v>162</v>
      </c>
      <c r="E97" s="42"/>
      <c r="F97" s="220" t="s">
        <v>200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162</v>
      </c>
      <c r="AU97" s="19" t="s">
        <v>82</v>
      </c>
    </row>
    <row r="98" spans="1:51" s="14" customFormat="1" ht="12">
      <c r="A98" s="14"/>
      <c r="B98" s="236"/>
      <c r="C98" s="237"/>
      <c r="D98" s="226" t="s">
        <v>164</v>
      </c>
      <c r="E98" s="238" t="s">
        <v>19</v>
      </c>
      <c r="F98" s="239" t="s">
        <v>407</v>
      </c>
      <c r="G98" s="237"/>
      <c r="H98" s="238" t="s">
        <v>19</v>
      </c>
      <c r="I98" s="240"/>
      <c r="J98" s="237"/>
      <c r="K98" s="237"/>
      <c r="L98" s="241"/>
      <c r="M98" s="242"/>
      <c r="N98" s="243"/>
      <c r="O98" s="243"/>
      <c r="P98" s="243"/>
      <c r="Q98" s="243"/>
      <c r="R98" s="243"/>
      <c r="S98" s="243"/>
      <c r="T98" s="24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5" t="s">
        <v>164</v>
      </c>
      <c r="AU98" s="245" t="s">
        <v>82</v>
      </c>
      <c r="AV98" s="14" t="s">
        <v>80</v>
      </c>
      <c r="AW98" s="14" t="s">
        <v>33</v>
      </c>
      <c r="AX98" s="14" t="s">
        <v>72</v>
      </c>
      <c r="AY98" s="245" t="s">
        <v>152</v>
      </c>
    </row>
    <row r="99" spans="1:51" s="13" customFormat="1" ht="12">
      <c r="A99" s="13"/>
      <c r="B99" s="224"/>
      <c r="C99" s="225"/>
      <c r="D99" s="226" t="s">
        <v>164</v>
      </c>
      <c r="E99" s="227" t="s">
        <v>19</v>
      </c>
      <c r="F99" s="228" t="s">
        <v>756</v>
      </c>
      <c r="G99" s="225"/>
      <c r="H99" s="229">
        <v>44.692</v>
      </c>
      <c r="I99" s="230"/>
      <c r="J99" s="225"/>
      <c r="K99" s="225"/>
      <c r="L99" s="231"/>
      <c r="M99" s="232"/>
      <c r="N99" s="233"/>
      <c r="O99" s="233"/>
      <c r="P99" s="233"/>
      <c r="Q99" s="233"/>
      <c r="R99" s="233"/>
      <c r="S99" s="233"/>
      <c r="T99" s="2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5" t="s">
        <v>164</v>
      </c>
      <c r="AU99" s="235" t="s">
        <v>82</v>
      </c>
      <c r="AV99" s="13" t="s">
        <v>82</v>
      </c>
      <c r="AW99" s="13" t="s">
        <v>33</v>
      </c>
      <c r="AX99" s="13" t="s">
        <v>72</v>
      </c>
      <c r="AY99" s="235" t="s">
        <v>152</v>
      </c>
    </row>
    <row r="100" spans="1:51" s="14" customFormat="1" ht="12">
      <c r="A100" s="14"/>
      <c r="B100" s="236"/>
      <c r="C100" s="237"/>
      <c r="D100" s="226" t="s">
        <v>164</v>
      </c>
      <c r="E100" s="238" t="s">
        <v>19</v>
      </c>
      <c r="F100" s="239" t="s">
        <v>409</v>
      </c>
      <c r="G100" s="237"/>
      <c r="H100" s="238" t="s">
        <v>19</v>
      </c>
      <c r="I100" s="240"/>
      <c r="J100" s="237"/>
      <c r="K100" s="237"/>
      <c r="L100" s="241"/>
      <c r="M100" s="242"/>
      <c r="N100" s="243"/>
      <c r="O100" s="243"/>
      <c r="P100" s="243"/>
      <c r="Q100" s="243"/>
      <c r="R100" s="243"/>
      <c r="S100" s="243"/>
      <c r="T100" s="24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5" t="s">
        <v>164</v>
      </c>
      <c r="AU100" s="245" t="s">
        <v>82</v>
      </c>
      <c r="AV100" s="14" t="s">
        <v>80</v>
      </c>
      <c r="AW100" s="14" t="s">
        <v>33</v>
      </c>
      <c r="AX100" s="14" t="s">
        <v>72</v>
      </c>
      <c r="AY100" s="245" t="s">
        <v>152</v>
      </c>
    </row>
    <row r="101" spans="1:51" s="13" customFormat="1" ht="12">
      <c r="A101" s="13"/>
      <c r="B101" s="224"/>
      <c r="C101" s="225"/>
      <c r="D101" s="226" t="s">
        <v>164</v>
      </c>
      <c r="E101" s="227" t="s">
        <v>19</v>
      </c>
      <c r="F101" s="228" t="s">
        <v>756</v>
      </c>
      <c r="G101" s="225"/>
      <c r="H101" s="229">
        <v>44.692</v>
      </c>
      <c r="I101" s="230"/>
      <c r="J101" s="225"/>
      <c r="K101" s="225"/>
      <c r="L101" s="231"/>
      <c r="M101" s="232"/>
      <c r="N101" s="233"/>
      <c r="O101" s="233"/>
      <c r="P101" s="233"/>
      <c r="Q101" s="233"/>
      <c r="R101" s="233"/>
      <c r="S101" s="233"/>
      <c r="T101" s="23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5" t="s">
        <v>164</v>
      </c>
      <c r="AU101" s="235" t="s">
        <v>82</v>
      </c>
      <c r="AV101" s="13" t="s">
        <v>82</v>
      </c>
      <c r="AW101" s="13" t="s">
        <v>33</v>
      </c>
      <c r="AX101" s="13" t="s">
        <v>72</v>
      </c>
      <c r="AY101" s="235" t="s">
        <v>152</v>
      </c>
    </row>
    <row r="102" spans="1:51" s="15" customFormat="1" ht="12">
      <c r="A102" s="15"/>
      <c r="B102" s="257"/>
      <c r="C102" s="258"/>
      <c r="D102" s="226" t="s">
        <v>164</v>
      </c>
      <c r="E102" s="259" t="s">
        <v>19</v>
      </c>
      <c r="F102" s="260" t="s">
        <v>382</v>
      </c>
      <c r="G102" s="258"/>
      <c r="H102" s="261">
        <v>89.384</v>
      </c>
      <c r="I102" s="262"/>
      <c r="J102" s="258"/>
      <c r="K102" s="258"/>
      <c r="L102" s="263"/>
      <c r="M102" s="264"/>
      <c r="N102" s="265"/>
      <c r="O102" s="265"/>
      <c r="P102" s="265"/>
      <c r="Q102" s="265"/>
      <c r="R102" s="265"/>
      <c r="S102" s="265"/>
      <c r="T102" s="266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67" t="s">
        <v>164</v>
      </c>
      <c r="AU102" s="267" t="s">
        <v>82</v>
      </c>
      <c r="AV102" s="15" t="s">
        <v>160</v>
      </c>
      <c r="AW102" s="15" t="s">
        <v>33</v>
      </c>
      <c r="AX102" s="15" t="s">
        <v>80</v>
      </c>
      <c r="AY102" s="267" t="s">
        <v>152</v>
      </c>
    </row>
    <row r="103" spans="1:65" s="2" customFormat="1" ht="24.15" customHeight="1">
      <c r="A103" s="40"/>
      <c r="B103" s="41"/>
      <c r="C103" s="206" t="s">
        <v>160</v>
      </c>
      <c r="D103" s="206" t="s">
        <v>155</v>
      </c>
      <c r="E103" s="207" t="s">
        <v>190</v>
      </c>
      <c r="F103" s="208" t="s">
        <v>191</v>
      </c>
      <c r="G103" s="209" t="s">
        <v>158</v>
      </c>
      <c r="H103" s="210">
        <v>44.692</v>
      </c>
      <c r="I103" s="211"/>
      <c r="J103" s="212">
        <f>ROUND(I103*H103,2)</f>
        <v>0</v>
      </c>
      <c r="K103" s="208" t="s">
        <v>159</v>
      </c>
      <c r="L103" s="46"/>
      <c r="M103" s="213" t="s">
        <v>19</v>
      </c>
      <c r="N103" s="214" t="s">
        <v>43</v>
      </c>
      <c r="O103" s="86"/>
      <c r="P103" s="215">
        <f>O103*H103</f>
        <v>0</v>
      </c>
      <c r="Q103" s="215">
        <v>0.00438</v>
      </c>
      <c r="R103" s="215">
        <f>Q103*H103</f>
        <v>0.19575096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160</v>
      </c>
      <c r="AT103" s="217" t="s">
        <v>155</v>
      </c>
      <c r="AU103" s="217" t="s">
        <v>82</v>
      </c>
      <c r="AY103" s="19" t="s">
        <v>152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80</v>
      </c>
      <c r="BK103" s="218">
        <f>ROUND(I103*H103,2)</f>
        <v>0</v>
      </c>
      <c r="BL103" s="19" t="s">
        <v>160</v>
      </c>
      <c r="BM103" s="217" t="s">
        <v>757</v>
      </c>
    </row>
    <row r="104" spans="1:47" s="2" customFormat="1" ht="12">
      <c r="A104" s="40"/>
      <c r="B104" s="41"/>
      <c r="C104" s="42"/>
      <c r="D104" s="219" t="s">
        <v>162</v>
      </c>
      <c r="E104" s="42"/>
      <c r="F104" s="220" t="s">
        <v>193</v>
      </c>
      <c r="G104" s="42"/>
      <c r="H104" s="42"/>
      <c r="I104" s="221"/>
      <c r="J104" s="42"/>
      <c r="K104" s="42"/>
      <c r="L104" s="46"/>
      <c r="M104" s="222"/>
      <c r="N104" s="22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162</v>
      </c>
      <c r="AU104" s="19" t="s">
        <v>82</v>
      </c>
    </row>
    <row r="105" spans="1:65" s="2" customFormat="1" ht="16.5" customHeight="1">
      <c r="A105" s="40"/>
      <c r="B105" s="41"/>
      <c r="C105" s="206" t="s">
        <v>183</v>
      </c>
      <c r="D105" s="206" t="s">
        <v>155</v>
      </c>
      <c r="E105" s="207" t="s">
        <v>202</v>
      </c>
      <c r="F105" s="208" t="s">
        <v>203</v>
      </c>
      <c r="G105" s="209" t="s">
        <v>158</v>
      </c>
      <c r="H105" s="210">
        <v>44.692</v>
      </c>
      <c r="I105" s="211"/>
      <c r="J105" s="212">
        <f>ROUND(I105*H105,2)</f>
        <v>0</v>
      </c>
      <c r="K105" s="208" t="s">
        <v>159</v>
      </c>
      <c r="L105" s="46"/>
      <c r="M105" s="213" t="s">
        <v>19</v>
      </c>
      <c r="N105" s="214" t="s">
        <v>43</v>
      </c>
      <c r="O105" s="86"/>
      <c r="P105" s="215">
        <f>O105*H105</f>
        <v>0</v>
      </c>
      <c r="Q105" s="215">
        <v>0.004</v>
      </c>
      <c r="R105" s="215">
        <f>Q105*H105</f>
        <v>0.178768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160</v>
      </c>
      <c r="AT105" s="217" t="s">
        <v>155</v>
      </c>
      <c r="AU105" s="217" t="s">
        <v>82</v>
      </c>
      <c r="AY105" s="19" t="s">
        <v>152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80</v>
      </c>
      <c r="BK105" s="218">
        <f>ROUND(I105*H105,2)</f>
        <v>0</v>
      </c>
      <c r="BL105" s="19" t="s">
        <v>160</v>
      </c>
      <c r="BM105" s="217" t="s">
        <v>758</v>
      </c>
    </row>
    <row r="106" spans="1:47" s="2" customFormat="1" ht="12">
      <c r="A106" s="40"/>
      <c r="B106" s="41"/>
      <c r="C106" s="42"/>
      <c r="D106" s="219" t="s">
        <v>162</v>
      </c>
      <c r="E106" s="42"/>
      <c r="F106" s="220" t="s">
        <v>205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162</v>
      </c>
      <c r="AU106" s="19" t="s">
        <v>82</v>
      </c>
    </row>
    <row r="107" spans="1:63" s="12" customFormat="1" ht="22.8" customHeight="1">
      <c r="A107" s="12"/>
      <c r="B107" s="190"/>
      <c r="C107" s="191"/>
      <c r="D107" s="192" t="s">
        <v>71</v>
      </c>
      <c r="E107" s="204" t="s">
        <v>206</v>
      </c>
      <c r="F107" s="204" t="s">
        <v>222</v>
      </c>
      <c r="G107" s="191"/>
      <c r="H107" s="191"/>
      <c r="I107" s="194"/>
      <c r="J107" s="205">
        <f>BK107</f>
        <v>0</v>
      </c>
      <c r="K107" s="191"/>
      <c r="L107" s="196"/>
      <c r="M107" s="197"/>
      <c r="N107" s="198"/>
      <c r="O107" s="198"/>
      <c r="P107" s="199">
        <f>SUM(P108:P116)</f>
        <v>0</v>
      </c>
      <c r="Q107" s="198"/>
      <c r="R107" s="199">
        <f>SUM(R108:R116)</f>
        <v>0.0021715799999999998</v>
      </c>
      <c r="S107" s="198"/>
      <c r="T107" s="200">
        <f>SUM(T108:T116)</f>
        <v>0.44692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1" t="s">
        <v>80</v>
      </c>
      <c r="AT107" s="202" t="s">
        <v>71</v>
      </c>
      <c r="AU107" s="202" t="s">
        <v>80</v>
      </c>
      <c r="AY107" s="201" t="s">
        <v>152</v>
      </c>
      <c r="BK107" s="203">
        <f>SUM(BK108:BK116)</f>
        <v>0</v>
      </c>
    </row>
    <row r="108" spans="1:65" s="2" customFormat="1" ht="24.15" customHeight="1">
      <c r="A108" s="40"/>
      <c r="B108" s="41"/>
      <c r="C108" s="206" t="s">
        <v>177</v>
      </c>
      <c r="D108" s="206" t="s">
        <v>155</v>
      </c>
      <c r="E108" s="207" t="s">
        <v>425</v>
      </c>
      <c r="F108" s="208" t="s">
        <v>426</v>
      </c>
      <c r="G108" s="209" t="s">
        <v>158</v>
      </c>
      <c r="H108" s="210">
        <v>44.692</v>
      </c>
      <c r="I108" s="211"/>
      <c r="J108" s="212">
        <f>ROUND(I108*H108,2)</f>
        <v>0</v>
      </c>
      <c r="K108" s="208" t="s">
        <v>159</v>
      </c>
      <c r="L108" s="46"/>
      <c r="M108" s="213" t="s">
        <v>19</v>
      </c>
      <c r="N108" s="214" t="s">
        <v>43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0.01</v>
      </c>
      <c r="T108" s="216">
        <f>S108*H108</f>
        <v>0.44692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160</v>
      </c>
      <c r="AT108" s="217" t="s">
        <v>155</v>
      </c>
      <c r="AU108" s="217" t="s">
        <v>82</v>
      </c>
      <c r="AY108" s="19" t="s">
        <v>152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80</v>
      </c>
      <c r="BK108" s="218">
        <f>ROUND(I108*H108,2)</f>
        <v>0</v>
      </c>
      <c r="BL108" s="19" t="s">
        <v>160</v>
      </c>
      <c r="BM108" s="217" t="s">
        <v>759</v>
      </c>
    </row>
    <row r="109" spans="1:47" s="2" customFormat="1" ht="12">
      <c r="A109" s="40"/>
      <c r="B109" s="41"/>
      <c r="C109" s="42"/>
      <c r="D109" s="219" t="s">
        <v>162</v>
      </c>
      <c r="E109" s="42"/>
      <c r="F109" s="220" t="s">
        <v>428</v>
      </c>
      <c r="G109" s="42"/>
      <c r="H109" s="42"/>
      <c r="I109" s="221"/>
      <c r="J109" s="42"/>
      <c r="K109" s="42"/>
      <c r="L109" s="46"/>
      <c r="M109" s="222"/>
      <c r="N109" s="22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162</v>
      </c>
      <c r="AU109" s="19" t="s">
        <v>82</v>
      </c>
    </row>
    <row r="110" spans="1:51" s="13" customFormat="1" ht="12">
      <c r="A110" s="13"/>
      <c r="B110" s="224"/>
      <c r="C110" s="225"/>
      <c r="D110" s="226" t="s">
        <v>164</v>
      </c>
      <c r="E110" s="227" t="s">
        <v>19</v>
      </c>
      <c r="F110" s="228" t="s">
        <v>760</v>
      </c>
      <c r="G110" s="225"/>
      <c r="H110" s="229">
        <v>46.492</v>
      </c>
      <c r="I110" s="230"/>
      <c r="J110" s="225"/>
      <c r="K110" s="225"/>
      <c r="L110" s="231"/>
      <c r="M110" s="232"/>
      <c r="N110" s="233"/>
      <c r="O110" s="233"/>
      <c r="P110" s="233"/>
      <c r="Q110" s="233"/>
      <c r="R110" s="233"/>
      <c r="S110" s="233"/>
      <c r="T110" s="23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5" t="s">
        <v>164</v>
      </c>
      <c r="AU110" s="235" t="s">
        <v>82</v>
      </c>
      <c r="AV110" s="13" t="s">
        <v>82</v>
      </c>
      <c r="AW110" s="13" t="s">
        <v>33</v>
      </c>
      <c r="AX110" s="13" t="s">
        <v>72</v>
      </c>
      <c r="AY110" s="235" t="s">
        <v>152</v>
      </c>
    </row>
    <row r="111" spans="1:51" s="13" customFormat="1" ht="12">
      <c r="A111" s="13"/>
      <c r="B111" s="224"/>
      <c r="C111" s="225"/>
      <c r="D111" s="226" t="s">
        <v>164</v>
      </c>
      <c r="E111" s="227" t="s">
        <v>19</v>
      </c>
      <c r="F111" s="228" t="s">
        <v>532</v>
      </c>
      <c r="G111" s="225"/>
      <c r="H111" s="229">
        <v>-1.8</v>
      </c>
      <c r="I111" s="230"/>
      <c r="J111" s="225"/>
      <c r="K111" s="225"/>
      <c r="L111" s="231"/>
      <c r="M111" s="232"/>
      <c r="N111" s="233"/>
      <c r="O111" s="233"/>
      <c r="P111" s="233"/>
      <c r="Q111" s="233"/>
      <c r="R111" s="233"/>
      <c r="S111" s="233"/>
      <c r="T111" s="23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5" t="s">
        <v>164</v>
      </c>
      <c r="AU111" s="235" t="s">
        <v>82</v>
      </c>
      <c r="AV111" s="13" t="s">
        <v>82</v>
      </c>
      <c r="AW111" s="13" t="s">
        <v>33</v>
      </c>
      <c r="AX111" s="13" t="s">
        <v>72</v>
      </c>
      <c r="AY111" s="235" t="s">
        <v>152</v>
      </c>
    </row>
    <row r="112" spans="1:51" s="15" customFormat="1" ht="12">
      <c r="A112" s="15"/>
      <c r="B112" s="257"/>
      <c r="C112" s="258"/>
      <c r="D112" s="226" t="s">
        <v>164</v>
      </c>
      <c r="E112" s="259" t="s">
        <v>19</v>
      </c>
      <c r="F112" s="260" t="s">
        <v>382</v>
      </c>
      <c r="G112" s="258"/>
      <c r="H112" s="261">
        <v>44.692</v>
      </c>
      <c r="I112" s="262"/>
      <c r="J112" s="258"/>
      <c r="K112" s="258"/>
      <c r="L112" s="263"/>
      <c r="M112" s="264"/>
      <c r="N112" s="265"/>
      <c r="O112" s="265"/>
      <c r="P112" s="265"/>
      <c r="Q112" s="265"/>
      <c r="R112" s="265"/>
      <c r="S112" s="265"/>
      <c r="T112" s="266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67" t="s">
        <v>164</v>
      </c>
      <c r="AU112" s="267" t="s">
        <v>82</v>
      </c>
      <c r="AV112" s="15" t="s">
        <v>160</v>
      </c>
      <c r="AW112" s="15" t="s">
        <v>33</v>
      </c>
      <c r="AX112" s="15" t="s">
        <v>80</v>
      </c>
      <c r="AY112" s="267" t="s">
        <v>152</v>
      </c>
    </row>
    <row r="113" spans="1:65" s="2" customFormat="1" ht="24.15" customHeight="1">
      <c r="A113" s="40"/>
      <c r="B113" s="41"/>
      <c r="C113" s="206" t="s">
        <v>196</v>
      </c>
      <c r="D113" s="206" t="s">
        <v>155</v>
      </c>
      <c r="E113" s="207" t="s">
        <v>254</v>
      </c>
      <c r="F113" s="208" t="s">
        <v>255</v>
      </c>
      <c r="G113" s="209" t="s">
        <v>158</v>
      </c>
      <c r="H113" s="210">
        <v>12.774</v>
      </c>
      <c r="I113" s="211"/>
      <c r="J113" s="212">
        <f>ROUND(I113*H113,2)</f>
        <v>0</v>
      </c>
      <c r="K113" s="208" t="s">
        <v>159</v>
      </c>
      <c r="L113" s="46"/>
      <c r="M113" s="213" t="s">
        <v>19</v>
      </c>
      <c r="N113" s="214" t="s">
        <v>43</v>
      </c>
      <c r="O113" s="86"/>
      <c r="P113" s="215">
        <f>O113*H113</f>
        <v>0</v>
      </c>
      <c r="Q113" s="215">
        <v>0.00013</v>
      </c>
      <c r="R113" s="215">
        <f>Q113*H113</f>
        <v>0.0016606199999999998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160</v>
      </c>
      <c r="AT113" s="217" t="s">
        <v>155</v>
      </c>
      <c r="AU113" s="217" t="s">
        <v>82</v>
      </c>
      <c r="AY113" s="19" t="s">
        <v>152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80</v>
      </c>
      <c r="BK113" s="218">
        <f>ROUND(I113*H113,2)</f>
        <v>0</v>
      </c>
      <c r="BL113" s="19" t="s">
        <v>160</v>
      </c>
      <c r="BM113" s="217" t="s">
        <v>761</v>
      </c>
    </row>
    <row r="114" spans="1:47" s="2" customFormat="1" ht="12">
      <c r="A114" s="40"/>
      <c r="B114" s="41"/>
      <c r="C114" s="42"/>
      <c r="D114" s="219" t="s">
        <v>162</v>
      </c>
      <c r="E114" s="42"/>
      <c r="F114" s="220" t="s">
        <v>257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162</v>
      </c>
      <c r="AU114" s="19" t="s">
        <v>82</v>
      </c>
    </row>
    <row r="115" spans="1:65" s="2" customFormat="1" ht="24.15" customHeight="1">
      <c r="A115" s="40"/>
      <c r="B115" s="41"/>
      <c r="C115" s="206" t="s">
        <v>201</v>
      </c>
      <c r="D115" s="206" t="s">
        <v>155</v>
      </c>
      <c r="E115" s="207" t="s">
        <v>260</v>
      </c>
      <c r="F115" s="208" t="s">
        <v>261</v>
      </c>
      <c r="G115" s="209" t="s">
        <v>158</v>
      </c>
      <c r="H115" s="210">
        <v>12.774</v>
      </c>
      <c r="I115" s="211"/>
      <c r="J115" s="212">
        <f>ROUND(I115*H115,2)</f>
        <v>0</v>
      </c>
      <c r="K115" s="208" t="s">
        <v>159</v>
      </c>
      <c r="L115" s="46"/>
      <c r="M115" s="213" t="s">
        <v>19</v>
      </c>
      <c r="N115" s="214" t="s">
        <v>43</v>
      </c>
      <c r="O115" s="86"/>
      <c r="P115" s="215">
        <f>O115*H115</f>
        <v>0</v>
      </c>
      <c r="Q115" s="215">
        <v>4E-05</v>
      </c>
      <c r="R115" s="215">
        <f>Q115*H115</f>
        <v>0.00051096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160</v>
      </c>
      <c r="AT115" s="217" t="s">
        <v>155</v>
      </c>
      <c r="AU115" s="217" t="s">
        <v>82</v>
      </c>
      <c r="AY115" s="19" t="s">
        <v>152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80</v>
      </c>
      <c r="BK115" s="218">
        <f>ROUND(I115*H115,2)</f>
        <v>0</v>
      </c>
      <c r="BL115" s="19" t="s">
        <v>160</v>
      </c>
      <c r="BM115" s="217" t="s">
        <v>762</v>
      </c>
    </row>
    <row r="116" spans="1:47" s="2" customFormat="1" ht="12">
      <c r="A116" s="40"/>
      <c r="B116" s="41"/>
      <c r="C116" s="42"/>
      <c r="D116" s="219" t="s">
        <v>162</v>
      </c>
      <c r="E116" s="42"/>
      <c r="F116" s="220" t="s">
        <v>263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162</v>
      </c>
      <c r="AU116" s="19" t="s">
        <v>82</v>
      </c>
    </row>
    <row r="117" spans="1:63" s="12" customFormat="1" ht="22.8" customHeight="1">
      <c r="A117" s="12"/>
      <c r="B117" s="190"/>
      <c r="C117" s="191"/>
      <c r="D117" s="192" t="s">
        <v>71</v>
      </c>
      <c r="E117" s="204" t="s">
        <v>264</v>
      </c>
      <c r="F117" s="204" t="s">
        <v>265</v>
      </c>
      <c r="G117" s="191"/>
      <c r="H117" s="191"/>
      <c r="I117" s="194"/>
      <c r="J117" s="205">
        <f>BK117</f>
        <v>0</v>
      </c>
      <c r="K117" s="191"/>
      <c r="L117" s="196"/>
      <c r="M117" s="197"/>
      <c r="N117" s="198"/>
      <c r="O117" s="198"/>
      <c r="P117" s="199">
        <f>SUM(P118:P128)</f>
        <v>0</v>
      </c>
      <c r="Q117" s="198"/>
      <c r="R117" s="199">
        <f>SUM(R118:R128)</f>
        <v>0</v>
      </c>
      <c r="S117" s="198"/>
      <c r="T117" s="200">
        <f>SUM(T118:T128)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1" t="s">
        <v>80</v>
      </c>
      <c r="AT117" s="202" t="s">
        <v>71</v>
      </c>
      <c r="AU117" s="202" t="s">
        <v>80</v>
      </c>
      <c r="AY117" s="201" t="s">
        <v>152</v>
      </c>
      <c r="BK117" s="203">
        <f>SUM(BK118:BK128)</f>
        <v>0</v>
      </c>
    </row>
    <row r="118" spans="1:65" s="2" customFormat="1" ht="16.5" customHeight="1">
      <c r="A118" s="40"/>
      <c r="B118" s="41"/>
      <c r="C118" s="206" t="s">
        <v>206</v>
      </c>
      <c r="D118" s="206" t="s">
        <v>155</v>
      </c>
      <c r="E118" s="207" t="s">
        <v>267</v>
      </c>
      <c r="F118" s="208" t="s">
        <v>268</v>
      </c>
      <c r="G118" s="209" t="s">
        <v>269</v>
      </c>
      <c r="H118" s="210">
        <v>0.451</v>
      </c>
      <c r="I118" s="211"/>
      <c r="J118" s="212">
        <f>ROUND(I118*H118,2)</f>
        <v>0</v>
      </c>
      <c r="K118" s="208" t="s">
        <v>159</v>
      </c>
      <c r="L118" s="46"/>
      <c r="M118" s="213" t="s">
        <v>19</v>
      </c>
      <c r="N118" s="214" t="s">
        <v>43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160</v>
      </c>
      <c r="AT118" s="217" t="s">
        <v>155</v>
      </c>
      <c r="AU118" s="217" t="s">
        <v>82</v>
      </c>
      <c r="AY118" s="19" t="s">
        <v>152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80</v>
      </c>
      <c r="BK118" s="218">
        <f>ROUND(I118*H118,2)</f>
        <v>0</v>
      </c>
      <c r="BL118" s="19" t="s">
        <v>160</v>
      </c>
      <c r="BM118" s="217" t="s">
        <v>763</v>
      </c>
    </row>
    <row r="119" spans="1:47" s="2" customFormat="1" ht="12">
      <c r="A119" s="40"/>
      <c r="B119" s="41"/>
      <c r="C119" s="42"/>
      <c r="D119" s="219" t="s">
        <v>162</v>
      </c>
      <c r="E119" s="42"/>
      <c r="F119" s="220" t="s">
        <v>271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162</v>
      </c>
      <c r="AU119" s="19" t="s">
        <v>82</v>
      </c>
    </row>
    <row r="120" spans="1:65" s="2" customFormat="1" ht="24.15" customHeight="1">
      <c r="A120" s="40"/>
      <c r="B120" s="41"/>
      <c r="C120" s="206" t="s">
        <v>107</v>
      </c>
      <c r="D120" s="206" t="s">
        <v>155</v>
      </c>
      <c r="E120" s="207" t="s">
        <v>273</v>
      </c>
      <c r="F120" s="208" t="s">
        <v>274</v>
      </c>
      <c r="G120" s="209" t="s">
        <v>269</v>
      </c>
      <c r="H120" s="210">
        <v>0.451</v>
      </c>
      <c r="I120" s="211"/>
      <c r="J120" s="212">
        <f>ROUND(I120*H120,2)</f>
        <v>0</v>
      </c>
      <c r="K120" s="208" t="s">
        <v>159</v>
      </c>
      <c r="L120" s="46"/>
      <c r="M120" s="213" t="s">
        <v>19</v>
      </c>
      <c r="N120" s="214" t="s">
        <v>43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160</v>
      </c>
      <c r="AT120" s="217" t="s">
        <v>155</v>
      </c>
      <c r="AU120" s="217" t="s">
        <v>82</v>
      </c>
      <c r="AY120" s="19" t="s">
        <v>152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80</v>
      </c>
      <c r="BK120" s="218">
        <f>ROUND(I120*H120,2)</f>
        <v>0</v>
      </c>
      <c r="BL120" s="19" t="s">
        <v>160</v>
      </c>
      <c r="BM120" s="217" t="s">
        <v>764</v>
      </c>
    </row>
    <row r="121" spans="1:47" s="2" customFormat="1" ht="12">
      <c r="A121" s="40"/>
      <c r="B121" s="41"/>
      <c r="C121" s="42"/>
      <c r="D121" s="219" t="s">
        <v>162</v>
      </c>
      <c r="E121" s="42"/>
      <c r="F121" s="220" t="s">
        <v>276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162</v>
      </c>
      <c r="AU121" s="19" t="s">
        <v>82</v>
      </c>
    </row>
    <row r="122" spans="1:65" s="2" customFormat="1" ht="21.75" customHeight="1">
      <c r="A122" s="40"/>
      <c r="B122" s="41"/>
      <c r="C122" s="206" t="s">
        <v>110</v>
      </c>
      <c r="D122" s="206" t="s">
        <v>155</v>
      </c>
      <c r="E122" s="207" t="s">
        <v>277</v>
      </c>
      <c r="F122" s="208" t="s">
        <v>278</v>
      </c>
      <c r="G122" s="209" t="s">
        <v>269</v>
      </c>
      <c r="H122" s="210">
        <v>0.451</v>
      </c>
      <c r="I122" s="211"/>
      <c r="J122" s="212">
        <f>ROUND(I122*H122,2)</f>
        <v>0</v>
      </c>
      <c r="K122" s="208" t="s">
        <v>159</v>
      </c>
      <c r="L122" s="46"/>
      <c r="M122" s="213" t="s">
        <v>19</v>
      </c>
      <c r="N122" s="214" t="s">
        <v>43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160</v>
      </c>
      <c r="AT122" s="217" t="s">
        <v>155</v>
      </c>
      <c r="AU122" s="217" t="s">
        <v>82</v>
      </c>
      <c r="AY122" s="19" t="s">
        <v>152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80</v>
      </c>
      <c r="BK122" s="218">
        <f>ROUND(I122*H122,2)</f>
        <v>0</v>
      </c>
      <c r="BL122" s="19" t="s">
        <v>160</v>
      </c>
      <c r="BM122" s="217" t="s">
        <v>765</v>
      </c>
    </row>
    <row r="123" spans="1:47" s="2" customFormat="1" ht="12">
      <c r="A123" s="40"/>
      <c r="B123" s="41"/>
      <c r="C123" s="42"/>
      <c r="D123" s="219" t="s">
        <v>162</v>
      </c>
      <c r="E123" s="42"/>
      <c r="F123" s="220" t="s">
        <v>280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162</v>
      </c>
      <c r="AU123" s="19" t="s">
        <v>82</v>
      </c>
    </row>
    <row r="124" spans="1:65" s="2" customFormat="1" ht="24.15" customHeight="1">
      <c r="A124" s="40"/>
      <c r="B124" s="41"/>
      <c r="C124" s="206" t="s">
        <v>8</v>
      </c>
      <c r="D124" s="206" t="s">
        <v>155</v>
      </c>
      <c r="E124" s="207" t="s">
        <v>282</v>
      </c>
      <c r="F124" s="208" t="s">
        <v>283</v>
      </c>
      <c r="G124" s="209" t="s">
        <v>269</v>
      </c>
      <c r="H124" s="210">
        <v>2.706</v>
      </c>
      <c r="I124" s="211"/>
      <c r="J124" s="212">
        <f>ROUND(I124*H124,2)</f>
        <v>0</v>
      </c>
      <c r="K124" s="208" t="s">
        <v>159</v>
      </c>
      <c r="L124" s="46"/>
      <c r="M124" s="213" t="s">
        <v>19</v>
      </c>
      <c r="N124" s="214" t="s">
        <v>43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160</v>
      </c>
      <c r="AT124" s="217" t="s">
        <v>155</v>
      </c>
      <c r="AU124" s="217" t="s">
        <v>82</v>
      </c>
      <c r="AY124" s="19" t="s">
        <v>152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80</v>
      </c>
      <c r="BK124" s="218">
        <f>ROUND(I124*H124,2)</f>
        <v>0</v>
      </c>
      <c r="BL124" s="19" t="s">
        <v>160</v>
      </c>
      <c r="BM124" s="217" t="s">
        <v>766</v>
      </c>
    </row>
    <row r="125" spans="1:47" s="2" customFormat="1" ht="12">
      <c r="A125" s="40"/>
      <c r="B125" s="41"/>
      <c r="C125" s="42"/>
      <c r="D125" s="219" t="s">
        <v>162</v>
      </c>
      <c r="E125" s="42"/>
      <c r="F125" s="220" t="s">
        <v>285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162</v>
      </c>
      <c r="AU125" s="19" t="s">
        <v>82</v>
      </c>
    </row>
    <row r="126" spans="1:51" s="13" customFormat="1" ht="12">
      <c r="A126" s="13"/>
      <c r="B126" s="224"/>
      <c r="C126" s="225"/>
      <c r="D126" s="226" t="s">
        <v>164</v>
      </c>
      <c r="E126" s="227" t="s">
        <v>19</v>
      </c>
      <c r="F126" s="228" t="s">
        <v>767</v>
      </c>
      <c r="G126" s="225"/>
      <c r="H126" s="229">
        <v>2.706</v>
      </c>
      <c r="I126" s="230"/>
      <c r="J126" s="225"/>
      <c r="K126" s="225"/>
      <c r="L126" s="231"/>
      <c r="M126" s="232"/>
      <c r="N126" s="233"/>
      <c r="O126" s="233"/>
      <c r="P126" s="233"/>
      <c r="Q126" s="233"/>
      <c r="R126" s="233"/>
      <c r="S126" s="233"/>
      <c r="T126" s="23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5" t="s">
        <v>164</v>
      </c>
      <c r="AU126" s="235" t="s">
        <v>82</v>
      </c>
      <c r="AV126" s="13" t="s">
        <v>82</v>
      </c>
      <c r="AW126" s="13" t="s">
        <v>33</v>
      </c>
      <c r="AX126" s="13" t="s">
        <v>80</v>
      </c>
      <c r="AY126" s="235" t="s">
        <v>152</v>
      </c>
    </row>
    <row r="127" spans="1:65" s="2" customFormat="1" ht="24.15" customHeight="1">
      <c r="A127" s="40"/>
      <c r="B127" s="41"/>
      <c r="C127" s="206" t="s">
        <v>115</v>
      </c>
      <c r="D127" s="206" t="s">
        <v>155</v>
      </c>
      <c r="E127" s="207" t="s">
        <v>288</v>
      </c>
      <c r="F127" s="208" t="s">
        <v>289</v>
      </c>
      <c r="G127" s="209" t="s">
        <v>269</v>
      </c>
      <c r="H127" s="210">
        <v>0.451</v>
      </c>
      <c r="I127" s="211"/>
      <c r="J127" s="212">
        <f>ROUND(I127*H127,2)</f>
        <v>0</v>
      </c>
      <c r="K127" s="208" t="s">
        <v>159</v>
      </c>
      <c r="L127" s="46"/>
      <c r="M127" s="213" t="s">
        <v>19</v>
      </c>
      <c r="N127" s="214" t="s">
        <v>43</v>
      </c>
      <c r="O127" s="86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160</v>
      </c>
      <c r="AT127" s="217" t="s">
        <v>155</v>
      </c>
      <c r="AU127" s="217" t="s">
        <v>82</v>
      </c>
      <c r="AY127" s="19" t="s">
        <v>152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80</v>
      </c>
      <c r="BK127" s="218">
        <f>ROUND(I127*H127,2)</f>
        <v>0</v>
      </c>
      <c r="BL127" s="19" t="s">
        <v>160</v>
      </c>
      <c r="BM127" s="217" t="s">
        <v>768</v>
      </c>
    </row>
    <row r="128" spans="1:47" s="2" customFormat="1" ht="12">
      <c r="A128" s="40"/>
      <c r="B128" s="41"/>
      <c r="C128" s="42"/>
      <c r="D128" s="219" t="s">
        <v>162</v>
      </c>
      <c r="E128" s="42"/>
      <c r="F128" s="220" t="s">
        <v>291</v>
      </c>
      <c r="G128" s="42"/>
      <c r="H128" s="42"/>
      <c r="I128" s="221"/>
      <c r="J128" s="42"/>
      <c r="K128" s="42"/>
      <c r="L128" s="46"/>
      <c r="M128" s="222"/>
      <c r="N128" s="223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162</v>
      </c>
      <c r="AU128" s="19" t="s">
        <v>82</v>
      </c>
    </row>
    <row r="129" spans="1:63" s="12" customFormat="1" ht="22.8" customHeight="1">
      <c r="A129" s="12"/>
      <c r="B129" s="190"/>
      <c r="C129" s="191"/>
      <c r="D129" s="192" t="s">
        <v>71</v>
      </c>
      <c r="E129" s="204" t="s">
        <v>292</v>
      </c>
      <c r="F129" s="204" t="s">
        <v>293</v>
      </c>
      <c r="G129" s="191"/>
      <c r="H129" s="191"/>
      <c r="I129" s="194"/>
      <c r="J129" s="205">
        <f>BK129</f>
        <v>0</v>
      </c>
      <c r="K129" s="191"/>
      <c r="L129" s="196"/>
      <c r="M129" s="197"/>
      <c r="N129" s="198"/>
      <c r="O129" s="198"/>
      <c r="P129" s="199">
        <f>SUM(P130:P131)</f>
        <v>0</v>
      </c>
      <c r="Q129" s="198"/>
      <c r="R129" s="199">
        <f>SUM(R130:R131)</f>
        <v>0</v>
      </c>
      <c r="S129" s="198"/>
      <c r="T129" s="200">
        <f>SUM(T130:T131)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1" t="s">
        <v>80</v>
      </c>
      <c r="AT129" s="202" t="s">
        <v>71</v>
      </c>
      <c r="AU129" s="202" t="s">
        <v>80</v>
      </c>
      <c r="AY129" s="201" t="s">
        <v>152</v>
      </c>
      <c r="BK129" s="203">
        <f>SUM(BK130:BK131)</f>
        <v>0</v>
      </c>
    </row>
    <row r="130" spans="1:65" s="2" customFormat="1" ht="33" customHeight="1">
      <c r="A130" s="40"/>
      <c r="B130" s="41"/>
      <c r="C130" s="206" t="s">
        <v>233</v>
      </c>
      <c r="D130" s="206" t="s">
        <v>155</v>
      </c>
      <c r="E130" s="207" t="s">
        <v>295</v>
      </c>
      <c r="F130" s="208" t="s">
        <v>296</v>
      </c>
      <c r="G130" s="209" t="s">
        <v>269</v>
      </c>
      <c r="H130" s="210">
        <v>1.098</v>
      </c>
      <c r="I130" s="211"/>
      <c r="J130" s="212">
        <f>ROUND(I130*H130,2)</f>
        <v>0</v>
      </c>
      <c r="K130" s="208" t="s">
        <v>159</v>
      </c>
      <c r="L130" s="46"/>
      <c r="M130" s="213" t="s">
        <v>19</v>
      </c>
      <c r="N130" s="214" t="s">
        <v>43</v>
      </c>
      <c r="O130" s="86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160</v>
      </c>
      <c r="AT130" s="217" t="s">
        <v>155</v>
      </c>
      <c r="AU130" s="217" t="s">
        <v>82</v>
      </c>
      <c r="AY130" s="19" t="s">
        <v>152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80</v>
      </c>
      <c r="BK130" s="218">
        <f>ROUND(I130*H130,2)</f>
        <v>0</v>
      </c>
      <c r="BL130" s="19" t="s">
        <v>160</v>
      </c>
      <c r="BM130" s="217" t="s">
        <v>769</v>
      </c>
    </row>
    <row r="131" spans="1:47" s="2" customFormat="1" ht="12">
      <c r="A131" s="40"/>
      <c r="B131" s="41"/>
      <c r="C131" s="42"/>
      <c r="D131" s="219" t="s">
        <v>162</v>
      </c>
      <c r="E131" s="42"/>
      <c r="F131" s="220" t="s">
        <v>298</v>
      </c>
      <c r="G131" s="42"/>
      <c r="H131" s="42"/>
      <c r="I131" s="221"/>
      <c r="J131" s="42"/>
      <c r="K131" s="42"/>
      <c r="L131" s="46"/>
      <c r="M131" s="222"/>
      <c r="N131" s="223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162</v>
      </c>
      <c r="AU131" s="19" t="s">
        <v>82</v>
      </c>
    </row>
    <row r="132" spans="1:63" s="12" customFormat="1" ht="25.9" customHeight="1">
      <c r="A132" s="12"/>
      <c r="B132" s="190"/>
      <c r="C132" s="191"/>
      <c r="D132" s="192" t="s">
        <v>71</v>
      </c>
      <c r="E132" s="193" t="s">
        <v>299</v>
      </c>
      <c r="F132" s="193" t="s">
        <v>300</v>
      </c>
      <c r="G132" s="191"/>
      <c r="H132" s="191"/>
      <c r="I132" s="194"/>
      <c r="J132" s="195">
        <f>BK132</f>
        <v>0</v>
      </c>
      <c r="K132" s="191"/>
      <c r="L132" s="196"/>
      <c r="M132" s="197"/>
      <c r="N132" s="198"/>
      <c r="O132" s="198"/>
      <c r="P132" s="199">
        <f>P133+P139</f>
        <v>0</v>
      </c>
      <c r="Q132" s="198"/>
      <c r="R132" s="199">
        <f>R133+R139</f>
        <v>0.025379020000000002</v>
      </c>
      <c r="S132" s="198"/>
      <c r="T132" s="200">
        <f>T133+T139</f>
        <v>0.00364839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1" t="s">
        <v>82</v>
      </c>
      <c r="AT132" s="202" t="s">
        <v>71</v>
      </c>
      <c r="AU132" s="202" t="s">
        <v>72</v>
      </c>
      <c r="AY132" s="201" t="s">
        <v>152</v>
      </c>
      <c r="BK132" s="203">
        <f>BK133+BK139</f>
        <v>0</v>
      </c>
    </row>
    <row r="133" spans="1:63" s="12" customFormat="1" ht="22.8" customHeight="1">
      <c r="A133" s="12"/>
      <c r="B133" s="190"/>
      <c r="C133" s="191"/>
      <c r="D133" s="192" t="s">
        <v>71</v>
      </c>
      <c r="E133" s="204" t="s">
        <v>358</v>
      </c>
      <c r="F133" s="204" t="s">
        <v>359</v>
      </c>
      <c r="G133" s="191"/>
      <c r="H133" s="191"/>
      <c r="I133" s="194"/>
      <c r="J133" s="205">
        <f>BK133</f>
        <v>0</v>
      </c>
      <c r="K133" s="191"/>
      <c r="L133" s="196"/>
      <c r="M133" s="197"/>
      <c r="N133" s="198"/>
      <c r="O133" s="198"/>
      <c r="P133" s="199">
        <f>SUM(P134:P138)</f>
        <v>0</v>
      </c>
      <c r="Q133" s="198"/>
      <c r="R133" s="199">
        <f>SUM(R134:R138)</f>
        <v>0</v>
      </c>
      <c r="S133" s="198"/>
      <c r="T133" s="200">
        <f>SUM(T134:T138)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1" t="s">
        <v>82</v>
      </c>
      <c r="AT133" s="202" t="s">
        <v>71</v>
      </c>
      <c r="AU133" s="202" t="s">
        <v>80</v>
      </c>
      <c r="AY133" s="201" t="s">
        <v>152</v>
      </c>
      <c r="BK133" s="203">
        <f>SUM(BK134:BK138)</f>
        <v>0</v>
      </c>
    </row>
    <row r="134" spans="1:65" s="2" customFormat="1" ht="16.5" customHeight="1">
      <c r="A134" s="40"/>
      <c r="B134" s="41"/>
      <c r="C134" s="206" t="s">
        <v>240</v>
      </c>
      <c r="D134" s="206" t="s">
        <v>155</v>
      </c>
      <c r="E134" s="207" t="s">
        <v>474</v>
      </c>
      <c r="F134" s="208" t="s">
        <v>475</v>
      </c>
      <c r="G134" s="209" t="s">
        <v>158</v>
      </c>
      <c r="H134" s="210">
        <v>19.208</v>
      </c>
      <c r="I134" s="211"/>
      <c r="J134" s="212">
        <f>ROUND(I134*H134,2)</f>
        <v>0</v>
      </c>
      <c r="K134" s="208" t="s">
        <v>159</v>
      </c>
      <c r="L134" s="46"/>
      <c r="M134" s="213" t="s">
        <v>19</v>
      </c>
      <c r="N134" s="214" t="s">
        <v>43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247</v>
      </c>
      <c r="AT134" s="217" t="s">
        <v>155</v>
      </c>
      <c r="AU134" s="217" t="s">
        <v>82</v>
      </c>
      <c r="AY134" s="19" t="s">
        <v>152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80</v>
      </c>
      <c r="BK134" s="218">
        <f>ROUND(I134*H134,2)</f>
        <v>0</v>
      </c>
      <c r="BL134" s="19" t="s">
        <v>247</v>
      </c>
      <c r="BM134" s="217" t="s">
        <v>770</v>
      </c>
    </row>
    <row r="135" spans="1:47" s="2" customFormat="1" ht="12">
      <c r="A135" s="40"/>
      <c r="B135" s="41"/>
      <c r="C135" s="42"/>
      <c r="D135" s="219" t="s">
        <v>162</v>
      </c>
      <c r="E135" s="42"/>
      <c r="F135" s="220" t="s">
        <v>477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162</v>
      </c>
      <c r="AU135" s="19" t="s">
        <v>82</v>
      </c>
    </row>
    <row r="136" spans="1:51" s="13" customFormat="1" ht="12">
      <c r="A136" s="13"/>
      <c r="B136" s="224"/>
      <c r="C136" s="225"/>
      <c r="D136" s="226" t="s">
        <v>164</v>
      </c>
      <c r="E136" s="227" t="s">
        <v>19</v>
      </c>
      <c r="F136" s="228" t="s">
        <v>771</v>
      </c>
      <c r="G136" s="225"/>
      <c r="H136" s="229">
        <v>19.208</v>
      </c>
      <c r="I136" s="230"/>
      <c r="J136" s="225"/>
      <c r="K136" s="225"/>
      <c r="L136" s="231"/>
      <c r="M136" s="232"/>
      <c r="N136" s="233"/>
      <c r="O136" s="233"/>
      <c r="P136" s="233"/>
      <c r="Q136" s="233"/>
      <c r="R136" s="233"/>
      <c r="S136" s="233"/>
      <c r="T136" s="23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5" t="s">
        <v>164</v>
      </c>
      <c r="AU136" s="235" t="s">
        <v>82</v>
      </c>
      <c r="AV136" s="13" t="s">
        <v>82</v>
      </c>
      <c r="AW136" s="13" t="s">
        <v>33</v>
      </c>
      <c r="AX136" s="13" t="s">
        <v>80</v>
      </c>
      <c r="AY136" s="235" t="s">
        <v>152</v>
      </c>
    </row>
    <row r="137" spans="1:65" s="2" customFormat="1" ht="16.5" customHeight="1">
      <c r="A137" s="40"/>
      <c r="B137" s="41"/>
      <c r="C137" s="206" t="s">
        <v>247</v>
      </c>
      <c r="D137" s="206" t="s">
        <v>155</v>
      </c>
      <c r="E137" s="207" t="s">
        <v>486</v>
      </c>
      <c r="F137" s="208" t="s">
        <v>487</v>
      </c>
      <c r="G137" s="209" t="s">
        <v>158</v>
      </c>
      <c r="H137" s="210">
        <v>27.44</v>
      </c>
      <c r="I137" s="211"/>
      <c r="J137" s="212">
        <f>ROUND(I137*H137,2)</f>
        <v>0</v>
      </c>
      <c r="K137" s="208" t="s">
        <v>19</v>
      </c>
      <c r="L137" s="46"/>
      <c r="M137" s="213" t="s">
        <v>19</v>
      </c>
      <c r="N137" s="214" t="s">
        <v>43</v>
      </c>
      <c r="O137" s="86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247</v>
      </c>
      <c r="AT137" s="217" t="s">
        <v>155</v>
      </c>
      <c r="AU137" s="217" t="s">
        <v>82</v>
      </c>
      <c r="AY137" s="19" t="s">
        <v>152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80</v>
      </c>
      <c r="BK137" s="218">
        <f>ROUND(I137*H137,2)</f>
        <v>0</v>
      </c>
      <c r="BL137" s="19" t="s">
        <v>247</v>
      </c>
      <c r="BM137" s="217" t="s">
        <v>772</v>
      </c>
    </row>
    <row r="138" spans="1:51" s="13" customFormat="1" ht="12">
      <c r="A138" s="13"/>
      <c r="B138" s="224"/>
      <c r="C138" s="225"/>
      <c r="D138" s="226" t="s">
        <v>164</v>
      </c>
      <c r="E138" s="227" t="s">
        <v>19</v>
      </c>
      <c r="F138" s="228" t="s">
        <v>773</v>
      </c>
      <c r="G138" s="225"/>
      <c r="H138" s="229">
        <v>27.44</v>
      </c>
      <c r="I138" s="230"/>
      <c r="J138" s="225"/>
      <c r="K138" s="225"/>
      <c r="L138" s="231"/>
      <c r="M138" s="232"/>
      <c r="N138" s="233"/>
      <c r="O138" s="233"/>
      <c r="P138" s="233"/>
      <c r="Q138" s="233"/>
      <c r="R138" s="233"/>
      <c r="S138" s="233"/>
      <c r="T138" s="23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5" t="s">
        <v>164</v>
      </c>
      <c r="AU138" s="235" t="s">
        <v>82</v>
      </c>
      <c r="AV138" s="13" t="s">
        <v>82</v>
      </c>
      <c r="AW138" s="13" t="s">
        <v>33</v>
      </c>
      <c r="AX138" s="13" t="s">
        <v>80</v>
      </c>
      <c r="AY138" s="235" t="s">
        <v>152</v>
      </c>
    </row>
    <row r="139" spans="1:63" s="12" customFormat="1" ht="22.8" customHeight="1">
      <c r="A139" s="12"/>
      <c r="B139" s="190"/>
      <c r="C139" s="191"/>
      <c r="D139" s="192" t="s">
        <v>71</v>
      </c>
      <c r="E139" s="204" t="s">
        <v>372</v>
      </c>
      <c r="F139" s="204" t="s">
        <v>373</v>
      </c>
      <c r="G139" s="191"/>
      <c r="H139" s="191"/>
      <c r="I139" s="194"/>
      <c r="J139" s="205">
        <f>BK139</f>
        <v>0</v>
      </c>
      <c r="K139" s="191"/>
      <c r="L139" s="196"/>
      <c r="M139" s="197"/>
      <c r="N139" s="198"/>
      <c r="O139" s="198"/>
      <c r="P139" s="199">
        <f>SUM(P140:P155)</f>
        <v>0</v>
      </c>
      <c r="Q139" s="198"/>
      <c r="R139" s="199">
        <f>SUM(R140:R155)</f>
        <v>0.025379020000000002</v>
      </c>
      <c r="S139" s="198"/>
      <c r="T139" s="200">
        <f>SUM(T140:T155)</f>
        <v>0.00364839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1" t="s">
        <v>82</v>
      </c>
      <c r="AT139" s="202" t="s">
        <v>71</v>
      </c>
      <c r="AU139" s="202" t="s">
        <v>80</v>
      </c>
      <c r="AY139" s="201" t="s">
        <v>152</v>
      </c>
      <c r="BK139" s="203">
        <f>SUM(BK140:BK155)</f>
        <v>0</v>
      </c>
    </row>
    <row r="140" spans="1:65" s="2" customFormat="1" ht="16.5" customHeight="1">
      <c r="A140" s="40"/>
      <c r="B140" s="41"/>
      <c r="C140" s="206" t="s">
        <v>253</v>
      </c>
      <c r="D140" s="206" t="s">
        <v>155</v>
      </c>
      <c r="E140" s="207" t="s">
        <v>489</v>
      </c>
      <c r="F140" s="208" t="s">
        <v>490</v>
      </c>
      <c r="G140" s="209" t="s">
        <v>158</v>
      </c>
      <c r="H140" s="210">
        <v>11.769</v>
      </c>
      <c r="I140" s="211"/>
      <c r="J140" s="212">
        <f>ROUND(I140*H140,2)</f>
        <v>0</v>
      </c>
      <c r="K140" s="208" t="s">
        <v>159</v>
      </c>
      <c r="L140" s="46"/>
      <c r="M140" s="213" t="s">
        <v>19</v>
      </c>
      <c r="N140" s="214" t="s">
        <v>43</v>
      </c>
      <c r="O140" s="86"/>
      <c r="P140" s="215">
        <f>O140*H140</f>
        <v>0</v>
      </c>
      <c r="Q140" s="215">
        <v>0.001</v>
      </c>
      <c r="R140" s="215">
        <f>Q140*H140</f>
        <v>0.011769</v>
      </c>
      <c r="S140" s="215">
        <v>0.00031</v>
      </c>
      <c r="T140" s="216">
        <f>S140*H140</f>
        <v>0.00364839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247</v>
      </c>
      <c r="AT140" s="217" t="s">
        <v>155</v>
      </c>
      <c r="AU140" s="217" t="s">
        <v>82</v>
      </c>
      <c r="AY140" s="19" t="s">
        <v>152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80</v>
      </c>
      <c r="BK140" s="218">
        <f>ROUND(I140*H140,2)</f>
        <v>0</v>
      </c>
      <c r="BL140" s="19" t="s">
        <v>247</v>
      </c>
      <c r="BM140" s="217" t="s">
        <v>774</v>
      </c>
    </row>
    <row r="141" spans="1:47" s="2" customFormat="1" ht="12">
      <c r="A141" s="40"/>
      <c r="B141" s="41"/>
      <c r="C141" s="42"/>
      <c r="D141" s="219" t="s">
        <v>162</v>
      </c>
      <c r="E141" s="42"/>
      <c r="F141" s="220" t="s">
        <v>492</v>
      </c>
      <c r="G141" s="42"/>
      <c r="H141" s="42"/>
      <c r="I141" s="221"/>
      <c r="J141" s="42"/>
      <c r="K141" s="42"/>
      <c r="L141" s="46"/>
      <c r="M141" s="222"/>
      <c r="N141" s="223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162</v>
      </c>
      <c r="AU141" s="19" t="s">
        <v>82</v>
      </c>
    </row>
    <row r="142" spans="1:51" s="14" customFormat="1" ht="12">
      <c r="A142" s="14"/>
      <c r="B142" s="236"/>
      <c r="C142" s="237"/>
      <c r="D142" s="226" t="s">
        <v>164</v>
      </c>
      <c r="E142" s="238" t="s">
        <v>19</v>
      </c>
      <c r="F142" s="239" t="s">
        <v>493</v>
      </c>
      <c r="G142" s="237"/>
      <c r="H142" s="238" t="s">
        <v>19</v>
      </c>
      <c r="I142" s="240"/>
      <c r="J142" s="237"/>
      <c r="K142" s="237"/>
      <c r="L142" s="241"/>
      <c r="M142" s="242"/>
      <c r="N142" s="243"/>
      <c r="O142" s="243"/>
      <c r="P142" s="243"/>
      <c r="Q142" s="243"/>
      <c r="R142" s="243"/>
      <c r="S142" s="243"/>
      <c r="T142" s="24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5" t="s">
        <v>164</v>
      </c>
      <c r="AU142" s="245" t="s">
        <v>82</v>
      </c>
      <c r="AV142" s="14" t="s">
        <v>80</v>
      </c>
      <c r="AW142" s="14" t="s">
        <v>33</v>
      </c>
      <c r="AX142" s="14" t="s">
        <v>72</v>
      </c>
      <c r="AY142" s="245" t="s">
        <v>152</v>
      </c>
    </row>
    <row r="143" spans="1:51" s="13" customFormat="1" ht="12">
      <c r="A143" s="13"/>
      <c r="B143" s="224"/>
      <c r="C143" s="225"/>
      <c r="D143" s="226" t="s">
        <v>164</v>
      </c>
      <c r="E143" s="227" t="s">
        <v>19</v>
      </c>
      <c r="F143" s="228" t="s">
        <v>775</v>
      </c>
      <c r="G143" s="225"/>
      <c r="H143" s="229">
        <v>11.769</v>
      </c>
      <c r="I143" s="230"/>
      <c r="J143" s="225"/>
      <c r="K143" s="225"/>
      <c r="L143" s="231"/>
      <c r="M143" s="232"/>
      <c r="N143" s="233"/>
      <c r="O143" s="233"/>
      <c r="P143" s="233"/>
      <c r="Q143" s="233"/>
      <c r="R143" s="233"/>
      <c r="S143" s="233"/>
      <c r="T143" s="23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5" t="s">
        <v>164</v>
      </c>
      <c r="AU143" s="235" t="s">
        <v>82</v>
      </c>
      <c r="AV143" s="13" t="s">
        <v>82</v>
      </c>
      <c r="AW143" s="13" t="s">
        <v>33</v>
      </c>
      <c r="AX143" s="13" t="s">
        <v>80</v>
      </c>
      <c r="AY143" s="235" t="s">
        <v>152</v>
      </c>
    </row>
    <row r="144" spans="1:65" s="2" customFormat="1" ht="16.5" customHeight="1">
      <c r="A144" s="40"/>
      <c r="B144" s="41"/>
      <c r="C144" s="206" t="s">
        <v>259</v>
      </c>
      <c r="D144" s="206" t="s">
        <v>155</v>
      </c>
      <c r="E144" s="207" t="s">
        <v>494</v>
      </c>
      <c r="F144" s="208" t="s">
        <v>495</v>
      </c>
      <c r="G144" s="209" t="s">
        <v>158</v>
      </c>
      <c r="H144" s="210">
        <v>29.587</v>
      </c>
      <c r="I144" s="211"/>
      <c r="J144" s="212">
        <f>ROUND(I144*H144,2)</f>
        <v>0</v>
      </c>
      <c r="K144" s="208" t="s">
        <v>159</v>
      </c>
      <c r="L144" s="46"/>
      <c r="M144" s="213" t="s">
        <v>19</v>
      </c>
      <c r="N144" s="214" t="s">
        <v>43</v>
      </c>
      <c r="O144" s="86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247</v>
      </c>
      <c r="AT144" s="217" t="s">
        <v>155</v>
      </c>
      <c r="AU144" s="217" t="s">
        <v>82</v>
      </c>
      <c r="AY144" s="19" t="s">
        <v>152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80</v>
      </c>
      <c r="BK144" s="218">
        <f>ROUND(I144*H144,2)</f>
        <v>0</v>
      </c>
      <c r="BL144" s="19" t="s">
        <v>247</v>
      </c>
      <c r="BM144" s="217" t="s">
        <v>776</v>
      </c>
    </row>
    <row r="145" spans="1:47" s="2" customFormat="1" ht="12">
      <c r="A145" s="40"/>
      <c r="B145" s="41"/>
      <c r="C145" s="42"/>
      <c r="D145" s="219" t="s">
        <v>162</v>
      </c>
      <c r="E145" s="42"/>
      <c r="F145" s="220" t="s">
        <v>497</v>
      </c>
      <c r="G145" s="42"/>
      <c r="H145" s="42"/>
      <c r="I145" s="221"/>
      <c r="J145" s="42"/>
      <c r="K145" s="42"/>
      <c r="L145" s="46"/>
      <c r="M145" s="222"/>
      <c r="N145" s="223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162</v>
      </c>
      <c r="AU145" s="19" t="s">
        <v>82</v>
      </c>
    </row>
    <row r="146" spans="1:51" s="14" customFormat="1" ht="12">
      <c r="A146" s="14"/>
      <c r="B146" s="236"/>
      <c r="C146" s="237"/>
      <c r="D146" s="226" t="s">
        <v>164</v>
      </c>
      <c r="E146" s="238" t="s">
        <v>19</v>
      </c>
      <c r="F146" s="239" t="s">
        <v>744</v>
      </c>
      <c r="G146" s="237"/>
      <c r="H146" s="238" t="s">
        <v>19</v>
      </c>
      <c r="I146" s="240"/>
      <c r="J146" s="237"/>
      <c r="K146" s="237"/>
      <c r="L146" s="241"/>
      <c r="M146" s="242"/>
      <c r="N146" s="243"/>
      <c r="O146" s="243"/>
      <c r="P146" s="243"/>
      <c r="Q146" s="243"/>
      <c r="R146" s="243"/>
      <c r="S146" s="243"/>
      <c r="T146" s="24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5" t="s">
        <v>164</v>
      </c>
      <c r="AU146" s="245" t="s">
        <v>82</v>
      </c>
      <c r="AV146" s="14" t="s">
        <v>80</v>
      </c>
      <c r="AW146" s="14" t="s">
        <v>33</v>
      </c>
      <c r="AX146" s="14" t="s">
        <v>72</v>
      </c>
      <c r="AY146" s="245" t="s">
        <v>152</v>
      </c>
    </row>
    <row r="147" spans="1:51" s="13" customFormat="1" ht="12">
      <c r="A147" s="13"/>
      <c r="B147" s="224"/>
      <c r="C147" s="225"/>
      <c r="D147" s="226" t="s">
        <v>164</v>
      </c>
      <c r="E147" s="227" t="s">
        <v>19</v>
      </c>
      <c r="F147" s="228" t="s">
        <v>753</v>
      </c>
      <c r="G147" s="225"/>
      <c r="H147" s="229">
        <v>12.774</v>
      </c>
      <c r="I147" s="230"/>
      <c r="J147" s="225"/>
      <c r="K147" s="225"/>
      <c r="L147" s="231"/>
      <c r="M147" s="232"/>
      <c r="N147" s="233"/>
      <c r="O147" s="233"/>
      <c r="P147" s="233"/>
      <c r="Q147" s="233"/>
      <c r="R147" s="233"/>
      <c r="S147" s="233"/>
      <c r="T147" s="23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5" t="s">
        <v>164</v>
      </c>
      <c r="AU147" s="235" t="s">
        <v>82</v>
      </c>
      <c r="AV147" s="13" t="s">
        <v>82</v>
      </c>
      <c r="AW147" s="13" t="s">
        <v>33</v>
      </c>
      <c r="AX147" s="13" t="s">
        <v>72</v>
      </c>
      <c r="AY147" s="235" t="s">
        <v>152</v>
      </c>
    </row>
    <row r="148" spans="1:51" s="14" customFormat="1" ht="12">
      <c r="A148" s="14"/>
      <c r="B148" s="236"/>
      <c r="C148" s="237"/>
      <c r="D148" s="226" t="s">
        <v>164</v>
      </c>
      <c r="E148" s="238" t="s">
        <v>19</v>
      </c>
      <c r="F148" s="239" t="s">
        <v>493</v>
      </c>
      <c r="G148" s="237"/>
      <c r="H148" s="238" t="s">
        <v>19</v>
      </c>
      <c r="I148" s="240"/>
      <c r="J148" s="237"/>
      <c r="K148" s="237"/>
      <c r="L148" s="241"/>
      <c r="M148" s="242"/>
      <c r="N148" s="243"/>
      <c r="O148" s="243"/>
      <c r="P148" s="243"/>
      <c r="Q148" s="243"/>
      <c r="R148" s="243"/>
      <c r="S148" s="243"/>
      <c r="T148" s="24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5" t="s">
        <v>164</v>
      </c>
      <c r="AU148" s="245" t="s">
        <v>82</v>
      </c>
      <c r="AV148" s="14" t="s">
        <v>80</v>
      </c>
      <c r="AW148" s="14" t="s">
        <v>33</v>
      </c>
      <c r="AX148" s="14" t="s">
        <v>72</v>
      </c>
      <c r="AY148" s="245" t="s">
        <v>152</v>
      </c>
    </row>
    <row r="149" spans="1:51" s="13" customFormat="1" ht="12">
      <c r="A149" s="13"/>
      <c r="B149" s="224"/>
      <c r="C149" s="225"/>
      <c r="D149" s="226" t="s">
        <v>164</v>
      </c>
      <c r="E149" s="227" t="s">
        <v>19</v>
      </c>
      <c r="F149" s="228" t="s">
        <v>777</v>
      </c>
      <c r="G149" s="225"/>
      <c r="H149" s="229">
        <v>16.813</v>
      </c>
      <c r="I149" s="230"/>
      <c r="J149" s="225"/>
      <c r="K149" s="225"/>
      <c r="L149" s="231"/>
      <c r="M149" s="232"/>
      <c r="N149" s="233"/>
      <c r="O149" s="233"/>
      <c r="P149" s="233"/>
      <c r="Q149" s="233"/>
      <c r="R149" s="233"/>
      <c r="S149" s="233"/>
      <c r="T149" s="23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5" t="s">
        <v>164</v>
      </c>
      <c r="AU149" s="235" t="s">
        <v>82</v>
      </c>
      <c r="AV149" s="13" t="s">
        <v>82</v>
      </c>
      <c r="AW149" s="13" t="s">
        <v>33</v>
      </c>
      <c r="AX149" s="13" t="s">
        <v>72</v>
      </c>
      <c r="AY149" s="235" t="s">
        <v>152</v>
      </c>
    </row>
    <row r="150" spans="1:51" s="15" customFormat="1" ht="12">
      <c r="A150" s="15"/>
      <c r="B150" s="257"/>
      <c r="C150" s="258"/>
      <c r="D150" s="226" t="s">
        <v>164</v>
      </c>
      <c r="E150" s="259" t="s">
        <v>19</v>
      </c>
      <c r="F150" s="260" t="s">
        <v>382</v>
      </c>
      <c r="G150" s="258"/>
      <c r="H150" s="261">
        <v>29.586999999999996</v>
      </c>
      <c r="I150" s="262"/>
      <c r="J150" s="258"/>
      <c r="K150" s="258"/>
      <c r="L150" s="263"/>
      <c r="M150" s="264"/>
      <c r="N150" s="265"/>
      <c r="O150" s="265"/>
      <c r="P150" s="265"/>
      <c r="Q150" s="265"/>
      <c r="R150" s="265"/>
      <c r="S150" s="265"/>
      <c r="T150" s="266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7" t="s">
        <v>164</v>
      </c>
      <c r="AU150" s="267" t="s">
        <v>82</v>
      </c>
      <c r="AV150" s="15" t="s">
        <v>160</v>
      </c>
      <c r="AW150" s="15" t="s">
        <v>33</v>
      </c>
      <c r="AX150" s="15" t="s">
        <v>80</v>
      </c>
      <c r="AY150" s="267" t="s">
        <v>152</v>
      </c>
    </row>
    <row r="151" spans="1:65" s="2" customFormat="1" ht="16.5" customHeight="1">
      <c r="A151" s="40"/>
      <c r="B151" s="41"/>
      <c r="C151" s="206" t="s">
        <v>266</v>
      </c>
      <c r="D151" s="206" t="s">
        <v>155</v>
      </c>
      <c r="E151" s="207" t="s">
        <v>375</v>
      </c>
      <c r="F151" s="208" t="s">
        <v>376</v>
      </c>
      <c r="G151" s="209" t="s">
        <v>158</v>
      </c>
      <c r="H151" s="210">
        <v>29.587</v>
      </c>
      <c r="I151" s="211"/>
      <c r="J151" s="212">
        <f>ROUND(I151*H151,2)</f>
        <v>0</v>
      </c>
      <c r="K151" s="208" t="s">
        <v>159</v>
      </c>
      <c r="L151" s="46"/>
      <c r="M151" s="213" t="s">
        <v>19</v>
      </c>
      <c r="N151" s="214" t="s">
        <v>43</v>
      </c>
      <c r="O151" s="86"/>
      <c r="P151" s="215">
        <f>O151*H151</f>
        <v>0</v>
      </c>
      <c r="Q151" s="215">
        <v>0.0002</v>
      </c>
      <c r="R151" s="215">
        <f>Q151*H151</f>
        <v>0.005917400000000001</v>
      </c>
      <c r="S151" s="215">
        <v>0</v>
      </c>
      <c r="T151" s="21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7" t="s">
        <v>247</v>
      </c>
      <c r="AT151" s="217" t="s">
        <v>155</v>
      </c>
      <c r="AU151" s="217" t="s">
        <v>82</v>
      </c>
      <c r="AY151" s="19" t="s">
        <v>152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80</v>
      </c>
      <c r="BK151" s="218">
        <f>ROUND(I151*H151,2)</f>
        <v>0</v>
      </c>
      <c r="BL151" s="19" t="s">
        <v>247</v>
      </c>
      <c r="BM151" s="217" t="s">
        <v>778</v>
      </c>
    </row>
    <row r="152" spans="1:47" s="2" customFormat="1" ht="12">
      <c r="A152" s="40"/>
      <c r="B152" s="41"/>
      <c r="C152" s="42"/>
      <c r="D152" s="219" t="s">
        <v>162</v>
      </c>
      <c r="E152" s="42"/>
      <c r="F152" s="220" t="s">
        <v>378</v>
      </c>
      <c r="G152" s="42"/>
      <c r="H152" s="42"/>
      <c r="I152" s="221"/>
      <c r="J152" s="42"/>
      <c r="K152" s="42"/>
      <c r="L152" s="46"/>
      <c r="M152" s="222"/>
      <c r="N152" s="223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162</v>
      </c>
      <c r="AU152" s="19" t="s">
        <v>82</v>
      </c>
    </row>
    <row r="153" spans="1:51" s="13" customFormat="1" ht="12">
      <c r="A153" s="13"/>
      <c r="B153" s="224"/>
      <c r="C153" s="225"/>
      <c r="D153" s="226" t="s">
        <v>164</v>
      </c>
      <c r="E153" s="227" t="s">
        <v>19</v>
      </c>
      <c r="F153" s="228" t="s">
        <v>779</v>
      </c>
      <c r="G153" s="225"/>
      <c r="H153" s="229">
        <v>29.587</v>
      </c>
      <c r="I153" s="230"/>
      <c r="J153" s="225"/>
      <c r="K153" s="225"/>
      <c r="L153" s="231"/>
      <c r="M153" s="232"/>
      <c r="N153" s="233"/>
      <c r="O153" s="233"/>
      <c r="P153" s="233"/>
      <c r="Q153" s="233"/>
      <c r="R153" s="233"/>
      <c r="S153" s="233"/>
      <c r="T153" s="23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5" t="s">
        <v>164</v>
      </c>
      <c r="AU153" s="235" t="s">
        <v>82</v>
      </c>
      <c r="AV153" s="13" t="s">
        <v>82</v>
      </c>
      <c r="AW153" s="13" t="s">
        <v>33</v>
      </c>
      <c r="AX153" s="13" t="s">
        <v>80</v>
      </c>
      <c r="AY153" s="235" t="s">
        <v>152</v>
      </c>
    </row>
    <row r="154" spans="1:65" s="2" customFormat="1" ht="24.15" customHeight="1">
      <c r="A154" s="40"/>
      <c r="B154" s="41"/>
      <c r="C154" s="206" t="s">
        <v>272</v>
      </c>
      <c r="D154" s="206" t="s">
        <v>155</v>
      </c>
      <c r="E154" s="207" t="s">
        <v>384</v>
      </c>
      <c r="F154" s="208" t="s">
        <v>385</v>
      </c>
      <c r="G154" s="209" t="s">
        <v>158</v>
      </c>
      <c r="H154" s="210">
        <v>29.587</v>
      </c>
      <c r="I154" s="211"/>
      <c r="J154" s="212">
        <f>ROUND(I154*H154,2)</f>
        <v>0</v>
      </c>
      <c r="K154" s="208" t="s">
        <v>159</v>
      </c>
      <c r="L154" s="46"/>
      <c r="M154" s="213" t="s">
        <v>19</v>
      </c>
      <c r="N154" s="214" t="s">
        <v>43</v>
      </c>
      <c r="O154" s="86"/>
      <c r="P154" s="215">
        <f>O154*H154</f>
        <v>0</v>
      </c>
      <c r="Q154" s="215">
        <v>0.00026</v>
      </c>
      <c r="R154" s="215">
        <f>Q154*H154</f>
        <v>0.007692619999999999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247</v>
      </c>
      <c r="AT154" s="217" t="s">
        <v>155</v>
      </c>
      <c r="AU154" s="217" t="s">
        <v>82</v>
      </c>
      <c r="AY154" s="19" t="s">
        <v>152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80</v>
      </c>
      <c r="BK154" s="218">
        <f>ROUND(I154*H154,2)</f>
        <v>0</v>
      </c>
      <c r="BL154" s="19" t="s">
        <v>247</v>
      </c>
      <c r="BM154" s="217" t="s">
        <v>780</v>
      </c>
    </row>
    <row r="155" spans="1:47" s="2" customFormat="1" ht="12">
      <c r="A155" s="40"/>
      <c r="B155" s="41"/>
      <c r="C155" s="42"/>
      <c r="D155" s="219" t="s">
        <v>162</v>
      </c>
      <c r="E155" s="42"/>
      <c r="F155" s="220" t="s">
        <v>387</v>
      </c>
      <c r="G155" s="42"/>
      <c r="H155" s="42"/>
      <c r="I155" s="221"/>
      <c r="J155" s="42"/>
      <c r="K155" s="42"/>
      <c r="L155" s="46"/>
      <c r="M155" s="222"/>
      <c r="N155" s="223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162</v>
      </c>
      <c r="AU155" s="19" t="s">
        <v>82</v>
      </c>
    </row>
    <row r="156" spans="1:63" s="12" customFormat="1" ht="25.9" customHeight="1">
      <c r="A156" s="12"/>
      <c r="B156" s="190"/>
      <c r="C156" s="191"/>
      <c r="D156" s="192" t="s">
        <v>71</v>
      </c>
      <c r="E156" s="193" t="s">
        <v>388</v>
      </c>
      <c r="F156" s="193" t="s">
        <v>389</v>
      </c>
      <c r="G156" s="191"/>
      <c r="H156" s="191"/>
      <c r="I156" s="194"/>
      <c r="J156" s="195">
        <f>BK156</f>
        <v>0</v>
      </c>
      <c r="K156" s="191"/>
      <c r="L156" s="196"/>
      <c r="M156" s="197"/>
      <c r="N156" s="198"/>
      <c r="O156" s="198"/>
      <c r="P156" s="199">
        <f>P157</f>
        <v>0</v>
      </c>
      <c r="Q156" s="198"/>
      <c r="R156" s="199">
        <f>R157</f>
        <v>0</v>
      </c>
      <c r="S156" s="198"/>
      <c r="T156" s="200">
        <f>T157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01" t="s">
        <v>183</v>
      </c>
      <c r="AT156" s="202" t="s">
        <v>71</v>
      </c>
      <c r="AU156" s="202" t="s">
        <v>72</v>
      </c>
      <c r="AY156" s="201" t="s">
        <v>152</v>
      </c>
      <c r="BK156" s="203">
        <f>BK157</f>
        <v>0</v>
      </c>
    </row>
    <row r="157" spans="1:65" s="2" customFormat="1" ht="21.75" customHeight="1">
      <c r="A157" s="40"/>
      <c r="B157" s="41"/>
      <c r="C157" s="206" t="s">
        <v>7</v>
      </c>
      <c r="D157" s="206" t="s">
        <v>155</v>
      </c>
      <c r="E157" s="207" t="s">
        <v>391</v>
      </c>
      <c r="F157" s="208" t="s">
        <v>392</v>
      </c>
      <c r="G157" s="209" t="s">
        <v>393</v>
      </c>
      <c r="H157" s="210">
        <v>1</v>
      </c>
      <c r="I157" s="211"/>
      <c r="J157" s="212">
        <f>ROUND(I157*H157,2)</f>
        <v>0</v>
      </c>
      <c r="K157" s="208" t="s">
        <v>19</v>
      </c>
      <c r="L157" s="46"/>
      <c r="M157" s="268" t="s">
        <v>19</v>
      </c>
      <c r="N157" s="269" t="s">
        <v>43</v>
      </c>
      <c r="O157" s="270"/>
      <c r="P157" s="271">
        <f>O157*H157</f>
        <v>0</v>
      </c>
      <c r="Q157" s="271">
        <v>0</v>
      </c>
      <c r="R157" s="271">
        <f>Q157*H157</f>
        <v>0</v>
      </c>
      <c r="S157" s="271">
        <v>0</v>
      </c>
      <c r="T157" s="272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7" t="s">
        <v>160</v>
      </c>
      <c r="AT157" s="217" t="s">
        <v>155</v>
      </c>
      <c r="AU157" s="217" t="s">
        <v>80</v>
      </c>
      <c r="AY157" s="19" t="s">
        <v>152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80</v>
      </c>
      <c r="BK157" s="218">
        <f>ROUND(I157*H157,2)</f>
        <v>0</v>
      </c>
      <c r="BL157" s="19" t="s">
        <v>160</v>
      </c>
      <c r="BM157" s="217" t="s">
        <v>781</v>
      </c>
    </row>
    <row r="158" spans="1:31" s="2" customFormat="1" ht="6.95" customHeight="1">
      <c r="A158" s="40"/>
      <c r="B158" s="61"/>
      <c r="C158" s="62"/>
      <c r="D158" s="62"/>
      <c r="E158" s="62"/>
      <c r="F158" s="62"/>
      <c r="G158" s="62"/>
      <c r="H158" s="62"/>
      <c r="I158" s="62"/>
      <c r="J158" s="62"/>
      <c r="K158" s="62"/>
      <c r="L158" s="46"/>
      <c r="M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</row>
  </sheetData>
  <sheetProtection password="80EB" sheet="1" objects="1" scenarios="1" formatColumns="0" formatRows="0" autoFilter="0"/>
  <autoFilter ref="C87:K157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2" r:id="rId1" display="https://podminky.urs.cz/item/CS_URS_2024_01/619991001"/>
    <hyperlink ref="F95" r:id="rId2" display="https://podminky.urs.cz/item/CS_URS_2024_01/612325412"/>
    <hyperlink ref="F97" r:id="rId3" display="https://podminky.urs.cz/item/CS_URS_2024_01/612131121"/>
    <hyperlink ref="F104" r:id="rId4" display="https://podminky.urs.cz/item/CS_URS_2024_01/612142001"/>
    <hyperlink ref="F106" r:id="rId5" display="https://podminky.urs.cz/item/CS_URS_2024_01/612311131"/>
    <hyperlink ref="F109" r:id="rId6" display="https://podminky.urs.cz/item/CS_URS_2024_01/978013141"/>
    <hyperlink ref="F114" r:id="rId7" display="https://podminky.urs.cz/item/CS_URS_2024_01/949101111"/>
    <hyperlink ref="F116" r:id="rId8" display="https://podminky.urs.cz/item/CS_URS_2024_01/952901111"/>
    <hyperlink ref="F119" r:id="rId9" display="https://podminky.urs.cz/item/CS_URS_2024_01/997002611"/>
    <hyperlink ref="F121" r:id="rId10" display="https://podminky.urs.cz/item/CS_URS_2024_01/997013211"/>
    <hyperlink ref="F123" r:id="rId11" display="https://podminky.urs.cz/item/CS_URS_2024_01/997013501"/>
    <hyperlink ref="F125" r:id="rId12" display="https://podminky.urs.cz/item/CS_URS_2024_01/997013509"/>
    <hyperlink ref="F128" r:id="rId13" display="https://podminky.urs.cz/item/CS_URS_2024_01/997013631"/>
    <hyperlink ref="F131" r:id="rId14" display="https://podminky.urs.cz/item/CS_URS_2024_01/998018001"/>
    <hyperlink ref="F135" r:id="rId15" display="https://podminky.urs.cz/item/CS_URS_2024_01/783806805"/>
    <hyperlink ref="F141" r:id="rId16" display="https://podminky.urs.cz/item/CS_URS_2024_01/784121001"/>
    <hyperlink ref="F145" r:id="rId17" display="https://podminky.urs.cz/item/CS_URS_2024_01/784111001"/>
    <hyperlink ref="F152" r:id="rId18" display="https://podminky.urs.cz/item/CS_URS_2024_01/784181121"/>
    <hyperlink ref="F155" r:id="rId19" display="https://podminky.urs.cz/item/CS_URS_2024_01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112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118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ZŠ Pionýrů, Sokolov - oprava šaten tělocvičny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119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782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8. 2. 2024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 xml:space="preserve"> </v>
      </c>
      <c r="F21" s="40"/>
      <c r="G21" s="40"/>
      <c r="H21" s="40"/>
      <c r="I21" s="134" t="s">
        <v>28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ROUND(J87,2)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ROUND((SUM(BE87:BE137)),2)</f>
        <v>0</v>
      </c>
      <c r="G33" s="40"/>
      <c r="H33" s="40"/>
      <c r="I33" s="150">
        <v>0.21</v>
      </c>
      <c r="J33" s="149">
        <f>ROUND(((SUM(BE87:BE137))*I33),2)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ROUND((SUM(BF87:BF137)),2)</f>
        <v>0</v>
      </c>
      <c r="G34" s="40"/>
      <c r="H34" s="40"/>
      <c r="I34" s="150">
        <v>0.12</v>
      </c>
      <c r="J34" s="149">
        <f>ROUND(((SUM(BF87:BF137))*I34),2)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ROUND((SUM(BG87:BG137)),2)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ROUND((SUM(BH87:BH137)),2)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ROUND((SUM(BI87:BI137)),2)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ZŠ Pionýrů, Sokolov - oprava šaten tělocvičny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11 - Šatna - dveře č. 3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Sokolov, Pionýrů 1614</v>
      </c>
      <c r="G52" s="42"/>
      <c r="H52" s="42"/>
      <c r="I52" s="34" t="s">
        <v>23</v>
      </c>
      <c r="J52" s="74" t="str">
        <f>IF(J12="","",J12)</f>
        <v>8. 2. 2024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Sokolov</v>
      </c>
      <c r="G54" s="42"/>
      <c r="H54" s="42"/>
      <c r="I54" s="34" t="s">
        <v>31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Michal Kubelka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122</v>
      </c>
      <c r="D57" s="164"/>
      <c r="E57" s="164"/>
      <c r="F57" s="164"/>
      <c r="G57" s="164"/>
      <c r="H57" s="164"/>
      <c r="I57" s="164"/>
      <c r="J57" s="165" t="s">
        <v>123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J87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124</v>
      </c>
    </row>
    <row r="60" spans="1:31" s="9" customFormat="1" ht="24.95" customHeight="1">
      <c r="A60" s="9"/>
      <c r="B60" s="167"/>
      <c r="C60" s="168"/>
      <c r="D60" s="169" t="s">
        <v>125</v>
      </c>
      <c r="E60" s="170"/>
      <c r="F60" s="170"/>
      <c r="G60" s="170"/>
      <c r="H60" s="170"/>
      <c r="I60" s="170"/>
      <c r="J60" s="171">
        <f>J88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127</v>
      </c>
      <c r="E61" s="176"/>
      <c r="F61" s="176"/>
      <c r="G61" s="176"/>
      <c r="H61" s="176"/>
      <c r="I61" s="176"/>
      <c r="J61" s="177">
        <f>J89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128</v>
      </c>
      <c r="E62" s="176"/>
      <c r="F62" s="176"/>
      <c r="G62" s="176"/>
      <c r="H62" s="176"/>
      <c r="I62" s="176"/>
      <c r="J62" s="177">
        <f>J106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129</v>
      </c>
      <c r="E63" s="176"/>
      <c r="F63" s="176"/>
      <c r="G63" s="176"/>
      <c r="H63" s="176"/>
      <c r="I63" s="176"/>
      <c r="J63" s="177">
        <f>J114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130</v>
      </c>
      <c r="E64" s="176"/>
      <c r="F64" s="176"/>
      <c r="G64" s="176"/>
      <c r="H64" s="176"/>
      <c r="I64" s="176"/>
      <c r="J64" s="177">
        <f>J126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7"/>
      <c r="C65" s="168"/>
      <c r="D65" s="169" t="s">
        <v>131</v>
      </c>
      <c r="E65" s="170"/>
      <c r="F65" s="170"/>
      <c r="G65" s="170"/>
      <c r="H65" s="170"/>
      <c r="I65" s="170"/>
      <c r="J65" s="171">
        <f>J129</f>
        <v>0</v>
      </c>
      <c r="K65" s="168"/>
      <c r="L65" s="17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3"/>
      <c r="C66" s="174"/>
      <c r="D66" s="175" t="s">
        <v>134</v>
      </c>
      <c r="E66" s="176"/>
      <c r="F66" s="176"/>
      <c r="G66" s="176"/>
      <c r="H66" s="176"/>
      <c r="I66" s="176"/>
      <c r="J66" s="177">
        <f>J130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7"/>
      <c r="C67" s="168"/>
      <c r="D67" s="169" t="s">
        <v>136</v>
      </c>
      <c r="E67" s="170"/>
      <c r="F67" s="170"/>
      <c r="G67" s="170"/>
      <c r="H67" s="170"/>
      <c r="I67" s="170"/>
      <c r="J67" s="171">
        <f>J136</f>
        <v>0</v>
      </c>
      <c r="K67" s="168"/>
      <c r="L67" s="17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5" t="s">
        <v>137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162" t="str">
        <f>E7</f>
        <v>ZŠ Pionýrů, Sokolov - oprava šaten tělocvičny</v>
      </c>
      <c r="F77" s="34"/>
      <c r="G77" s="34"/>
      <c r="H77" s="34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119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E9</f>
        <v>11 - Šatna - dveře č. 3</v>
      </c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F12</f>
        <v>Sokolov, Pionýrů 1614</v>
      </c>
      <c r="G81" s="42"/>
      <c r="H81" s="42"/>
      <c r="I81" s="34" t="s">
        <v>23</v>
      </c>
      <c r="J81" s="74" t="str">
        <f>IF(J12="","",J12)</f>
        <v>8. 2. 2024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25</v>
      </c>
      <c r="D83" s="42"/>
      <c r="E83" s="42"/>
      <c r="F83" s="29" t="str">
        <f>E15</f>
        <v>Město Sokolov</v>
      </c>
      <c r="G83" s="42"/>
      <c r="H83" s="42"/>
      <c r="I83" s="34" t="s">
        <v>31</v>
      </c>
      <c r="J83" s="38" t="str">
        <f>E21</f>
        <v xml:space="preserve"> 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29</v>
      </c>
      <c r="D84" s="42"/>
      <c r="E84" s="42"/>
      <c r="F84" s="29" t="str">
        <f>IF(E18="","",E18)</f>
        <v>Vyplň údaj</v>
      </c>
      <c r="G84" s="42"/>
      <c r="H84" s="42"/>
      <c r="I84" s="34" t="s">
        <v>34</v>
      </c>
      <c r="J84" s="38" t="str">
        <f>E24</f>
        <v>Michal Kubelka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79"/>
      <c r="B86" s="180"/>
      <c r="C86" s="181" t="s">
        <v>138</v>
      </c>
      <c r="D86" s="182" t="s">
        <v>57</v>
      </c>
      <c r="E86" s="182" t="s">
        <v>53</v>
      </c>
      <c r="F86" s="182" t="s">
        <v>54</v>
      </c>
      <c r="G86" s="182" t="s">
        <v>139</v>
      </c>
      <c r="H86" s="182" t="s">
        <v>140</v>
      </c>
      <c r="I86" s="182" t="s">
        <v>141</v>
      </c>
      <c r="J86" s="182" t="s">
        <v>123</v>
      </c>
      <c r="K86" s="183" t="s">
        <v>142</v>
      </c>
      <c r="L86" s="184"/>
      <c r="M86" s="94" t="s">
        <v>19</v>
      </c>
      <c r="N86" s="95" t="s">
        <v>42</v>
      </c>
      <c r="O86" s="95" t="s">
        <v>143</v>
      </c>
      <c r="P86" s="95" t="s">
        <v>144</v>
      </c>
      <c r="Q86" s="95" t="s">
        <v>145</v>
      </c>
      <c r="R86" s="95" t="s">
        <v>146</v>
      </c>
      <c r="S86" s="95" t="s">
        <v>147</v>
      </c>
      <c r="T86" s="96" t="s">
        <v>148</v>
      </c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</row>
    <row r="87" spans="1:63" s="2" customFormat="1" ht="22.8" customHeight="1">
      <c r="A87" s="40"/>
      <c r="B87" s="41"/>
      <c r="C87" s="101" t="s">
        <v>149</v>
      </c>
      <c r="D87" s="42"/>
      <c r="E87" s="42"/>
      <c r="F87" s="42"/>
      <c r="G87" s="42"/>
      <c r="H87" s="42"/>
      <c r="I87" s="42"/>
      <c r="J87" s="185">
        <f>BK87</f>
        <v>0</v>
      </c>
      <c r="K87" s="42"/>
      <c r="L87" s="46"/>
      <c r="M87" s="97"/>
      <c r="N87" s="186"/>
      <c r="O87" s="98"/>
      <c r="P87" s="187">
        <f>P88+P129+P136</f>
        <v>0</v>
      </c>
      <c r="Q87" s="98"/>
      <c r="R87" s="187">
        <f>R88+R129+R136</f>
        <v>0.124437</v>
      </c>
      <c r="S87" s="98"/>
      <c r="T87" s="188">
        <f>T88+T129+T136</f>
        <v>0.0509282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71</v>
      </c>
      <c r="AU87" s="19" t="s">
        <v>124</v>
      </c>
      <c r="BK87" s="189">
        <f>BK88+BK129+BK136</f>
        <v>0</v>
      </c>
    </row>
    <row r="88" spans="1:63" s="12" customFormat="1" ht="25.9" customHeight="1">
      <c r="A88" s="12"/>
      <c r="B88" s="190"/>
      <c r="C88" s="191"/>
      <c r="D88" s="192" t="s">
        <v>71</v>
      </c>
      <c r="E88" s="193" t="s">
        <v>150</v>
      </c>
      <c r="F88" s="193" t="s">
        <v>151</v>
      </c>
      <c r="G88" s="191"/>
      <c r="H88" s="191"/>
      <c r="I88" s="194"/>
      <c r="J88" s="195">
        <f>BK88</f>
        <v>0</v>
      </c>
      <c r="K88" s="191"/>
      <c r="L88" s="196"/>
      <c r="M88" s="197"/>
      <c r="N88" s="198"/>
      <c r="O88" s="198"/>
      <c r="P88" s="199">
        <f>P89+P106+P114+P126</f>
        <v>0</v>
      </c>
      <c r="Q88" s="198"/>
      <c r="R88" s="199">
        <f>R89+R106+R114+R126</f>
        <v>0.124437</v>
      </c>
      <c r="S88" s="198"/>
      <c r="T88" s="200">
        <f>T89+T106+T114+T126</f>
        <v>0.0509282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80</v>
      </c>
      <c r="AT88" s="202" t="s">
        <v>71</v>
      </c>
      <c r="AU88" s="202" t="s">
        <v>72</v>
      </c>
      <c r="AY88" s="201" t="s">
        <v>152</v>
      </c>
      <c r="BK88" s="203">
        <f>BK89+BK106+BK114+BK126</f>
        <v>0</v>
      </c>
    </row>
    <row r="89" spans="1:63" s="12" customFormat="1" ht="22.8" customHeight="1">
      <c r="A89" s="12"/>
      <c r="B89" s="190"/>
      <c r="C89" s="191"/>
      <c r="D89" s="192" t="s">
        <v>71</v>
      </c>
      <c r="E89" s="204" t="s">
        <v>177</v>
      </c>
      <c r="F89" s="204" t="s">
        <v>178</v>
      </c>
      <c r="G89" s="191"/>
      <c r="H89" s="191"/>
      <c r="I89" s="194"/>
      <c r="J89" s="205">
        <f>BK89</f>
        <v>0</v>
      </c>
      <c r="K89" s="191"/>
      <c r="L89" s="196"/>
      <c r="M89" s="197"/>
      <c r="N89" s="198"/>
      <c r="O89" s="198"/>
      <c r="P89" s="199">
        <f>SUM(P90:P105)</f>
        <v>0</v>
      </c>
      <c r="Q89" s="198"/>
      <c r="R89" s="199">
        <f>SUM(R90:R105)</f>
        <v>0.1234282</v>
      </c>
      <c r="S89" s="198"/>
      <c r="T89" s="200">
        <f>SUM(T90:T105)</f>
        <v>0.0009282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1" t="s">
        <v>80</v>
      </c>
      <c r="AT89" s="202" t="s">
        <v>71</v>
      </c>
      <c r="AU89" s="202" t="s">
        <v>80</v>
      </c>
      <c r="AY89" s="201" t="s">
        <v>152</v>
      </c>
      <c r="BK89" s="203">
        <f>SUM(BK90:BK105)</f>
        <v>0</v>
      </c>
    </row>
    <row r="90" spans="1:65" s="2" customFormat="1" ht="16.5" customHeight="1">
      <c r="A90" s="40"/>
      <c r="B90" s="41"/>
      <c r="C90" s="206" t="s">
        <v>80</v>
      </c>
      <c r="D90" s="206" t="s">
        <v>155</v>
      </c>
      <c r="E90" s="207" t="s">
        <v>179</v>
      </c>
      <c r="F90" s="208" t="s">
        <v>180</v>
      </c>
      <c r="G90" s="209" t="s">
        <v>158</v>
      </c>
      <c r="H90" s="210">
        <v>15.47</v>
      </c>
      <c r="I90" s="211"/>
      <c r="J90" s="212">
        <f>ROUND(I90*H90,2)</f>
        <v>0</v>
      </c>
      <c r="K90" s="208" t="s">
        <v>159</v>
      </c>
      <c r="L90" s="46"/>
      <c r="M90" s="213" t="s">
        <v>19</v>
      </c>
      <c r="N90" s="214" t="s">
        <v>43</v>
      </c>
      <c r="O90" s="86"/>
      <c r="P90" s="215">
        <f>O90*H90</f>
        <v>0</v>
      </c>
      <c r="Q90" s="215">
        <v>6E-05</v>
      </c>
      <c r="R90" s="215">
        <f>Q90*H90</f>
        <v>0.0009282</v>
      </c>
      <c r="S90" s="215">
        <v>6E-05</v>
      </c>
      <c r="T90" s="216">
        <f>S90*H90</f>
        <v>0.0009282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160</v>
      </c>
      <c r="AT90" s="217" t="s">
        <v>155</v>
      </c>
      <c r="AU90" s="217" t="s">
        <v>82</v>
      </c>
      <c r="AY90" s="19" t="s">
        <v>152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80</v>
      </c>
      <c r="BK90" s="218">
        <f>ROUND(I90*H90,2)</f>
        <v>0</v>
      </c>
      <c r="BL90" s="19" t="s">
        <v>160</v>
      </c>
      <c r="BM90" s="217" t="s">
        <v>752</v>
      </c>
    </row>
    <row r="91" spans="1:47" s="2" customFormat="1" ht="12">
      <c r="A91" s="40"/>
      <c r="B91" s="41"/>
      <c r="C91" s="42"/>
      <c r="D91" s="219" t="s">
        <v>162</v>
      </c>
      <c r="E91" s="42"/>
      <c r="F91" s="220" t="s">
        <v>182</v>
      </c>
      <c r="G91" s="42"/>
      <c r="H91" s="42"/>
      <c r="I91" s="221"/>
      <c r="J91" s="42"/>
      <c r="K91" s="42"/>
      <c r="L91" s="46"/>
      <c r="M91" s="222"/>
      <c r="N91" s="223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162</v>
      </c>
      <c r="AU91" s="19" t="s">
        <v>82</v>
      </c>
    </row>
    <row r="92" spans="1:51" s="13" customFormat="1" ht="12">
      <c r="A92" s="13"/>
      <c r="B92" s="224"/>
      <c r="C92" s="225"/>
      <c r="D92" s="226" t="s">
        <v>164</v>
      </c>
      <c r="E92" s="227" t="s">
        <v>19</v>
      </c>
      <c r="F92" s="228" t="s">
        <v>783</v>
      </c>
      <c r="G92" s="225"/>
      <c r="H92" s="229">
        <v>15.47</v>
      </c>
      <c r="I92" s="230"/>
      <c r="J92" s="225"/>
      <c r="K92" s="225"/>
      <c r="L92" s="231"/>
      <c r="M92" s="232"/>
      <c r="N92" s="233"/>
      <c r="O92" s="233"/>
      <c r="P92" s="233"/>
      <c r="Q92" s="233"/>
      <c r="R92" s="233"/>
      <c r="S92" s="233"/>
      <c r="T92" s="234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5" t="s">
        <v>164</v>
      </c>
      <c r="AU92" s="235" t="s">
        <v>82</v>
      </c>
      <c r="AV92" s="13" t="s">
        <v>82</v>
      </c>
      <c r="AW92" s="13" t="s">
        <v>33</v>
      </c>
      <c r="AX92" s="13" t="s">
        <v>80</v>
      </c>
      <c r="AY92" s="235" t="s">
        <v>152</v>
      </c>
    </row>
    <row r="93" spans="1:65" s="2" customFormat="1" ht="24.15" customHeight="1">
      <c r="A93" s="40"/>
      <c r="B93" s="41"/>
      <c r="C93" s="206" t="s">
        <v>82</v>
      </c>
      <c r="D93" s="206" t="s">
        <v>155</v>
      </c>
      <c r="E93" s="207" t="s">
        <v>402</v>
      </c>
      <c r="F93" s="208" t="s">
        <v>403</v>
      </c>
      <c r="G93" s="209" t="s">
        <v>158</v>
      </c>
      <c r="H93" s="210">
        <v>5</v>
      </c>
      <c r="I93" s="211"/>
      <c r="J93" s="212">
        <f>ROUND(I93*H93,2)</f>
        <v>0</v>
      </c>
      <c r="K93" s="208" t="s">
        <v>159</v>
      </c>
      <c r="L93" s="46"/>
      <c r="M93" s="213" t="s">
        <v>19</v>
      </c>
      <c r="N93" s="214" t="s">
        <v>43</v>
      </c>
      <c r="O93" s="86"/>
      <c r="P93" s="215">
        <f>O93*H93</f>
        <v>0</v>
      </c>
      <c r="Q93" s="215">
        <v>0.0156</v>
      </c>
      <c r="R93" s="215">
        <f>Q93*H93</f>
        <v>0.078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160</v>
      </c>
      <c r="AT93" s="217" t="s">
        <v>155</v>
      </c>
      <c r="AU93" s="217" t="s">
        <v>82</v>
      </c>
      <c r="AY93" s="19" t="s">
        <v>152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80</v>
      </c>
      <c r="BK93" s="218">
        <f>ROUND(I93*H93,2)</f>
        <v>0</v>
      </c>
      <c r="BL93" s="19" t="s">
        <v>160</v>
      </c>
      <c r="BM93" s="217" t="s">
        <v>754</v>
      </c>
    </row>
    <row r="94" spans="1:47" s="2" customFormat="1" ht="12">
      <c r="A94" s="40"/>
      <c r="B94" s="41"/>
      <c r="C94" s="42"/>
      <c r="D94" s="219" t="s">
        <v>162</v>
      </c>
      <c r="E94" s="42"/>
      <c r="F94" s="220" t="s">
        <v>405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162</v>
      </c>
      <c r="AU94" s="19" t="s">
        <v>82</v>
      </c>
    </row>
    <row r="95" spans="1:65" s="2" customFormat="1" ht="16.5" customHeight="1">
      <c r="A95" s="40"/>
      <c r="B95" s="41"/>
      <c r="C95" s="206" t="s">
        <v>153</v>
      </c>
      <c r="D95" s="206" t="s">
        <v>155</v>
      </c>
      <c r="E95" s="207" t="s">
        <v>197</v>
      </c>
      <c r="F95" s="208" t="s">
        <v>198</v>
      </c>
      <c r="G95" s="209" t="s">
        <v>158</v>
      </c>
      <c r="H95" s="210">
        <v>10</v>
      </c>
      <c r="I95" s="211"/>
      <c r="J95" s="212">
        <f>ROUND(I95*H95,2)</f>
        <v>0</v>
      </c>
      <c r="K95" s="208" t="s">
        <v>159</v>
      </c>
      <c r="L95" s="46"/>
      <c r="M95" s="213" t="s">
        <v>19</v>
      </c>
      <c r="N95" s="214" t="s">
        <v>43</v>
      </c>
      <c r="O95" s="86"/>
      <c r="P95" s="215">
        <f>O95*H95</f>
        <v>0</v>
      </c>
      <c r="Q95" s="215">
        <v>0.00026</v>
      </c>
      <c r="R95" s="215">
        <f>Q95*H95</f>
        <v>0.0026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160</v>
      </c>
      <c r="AT95" s="217" t="s">
        <v>155</v>
      </c>
      <c r="AU95" s="217" t="s">
        <v>82</v>
      </c>
      <c r="AY95" s="19" t="s">
        <v>152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80</v>
      </c>
      <c r="BK95" s="218">
        <f>ROUND(I95*H95,2)</f>
        <v>0</v>
      </c>
      <c r="BL95" s="19" t="s">
        <v>160</v>
      </c>
      <c r="BM95" s="217" t="s">
        <v>755</v>
      </c>
    </row>
    <row r="96" spans="1:47" s="2" customFormat="1" ht="12">
      <c r="A96" s="40"/>
      <c r="B96" s="41"/>
      <c r="C96" s="42"/>
      <c r="D96" s="219" t="s">
        <v>162</v>
      </c>
      <c r="E96" s="42"/>
      <c r="F96" s="220" t="s">
        <v>200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162</v>
      </c>
      <c r="AU96" s="19" t="s">
        <v>82</v>
      </c>
    </row>
    <row r="97" spans="1:51" s="14" customFormat="1" ht="12">
      <c r="A97" s="14"/>
      <c r="B97" s="236"/>
      <c r="C97" s="237"/>
      <c r="D97" s="226" t="s">
        <v>164</v>
      </c>
      <c r="E97" s="238" t="s">
        <v>19</v>
      </c>
      <c r="F97" s="239" t="s">
        <v>407</v>
      </c>
      <c r="G97" s="237"/>
      <c r="H97" s="238" t="s">
        <v>19</v>
      </c>
      <c r="I97" s="240"/>
      <c r="J97" s="237"/>
      <c r="K97" s="237"/>
      <c r="L97" s="241"/>
      <c r="M97" s="242"/>
      <c r="N97" s="243"/>
      <c r="O97" s="243"/>
      <c r="P97" s="243"/>
      <c r="Q97" s="243"/>
      <c r="R97" s="243"/>
      <c r="S97" s="243"/>
      <c r="T97" s="24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5" t="s">
        <v>164</v>
      </c>
      <c r="AU97" s="245" t="s">
        <v>82</v>
      </c>
      <c r="AV97" s="14" t="s">
        <v>80</v>
      </c>
      <c r="AW97" s="14" t="s">
        <v>33</v>
      </c>
      <c r="AX97" s="14" t="s">
        <v>72</v>
      </c>
      <c r="AY97" s="245" t="s">
        <v>152</v>
      </c>
    </row>
    <row r="98" spans="1:51" s="13" customFormat="1" ht="12">
      <c r="A98" s="13"/>
      <c r="B98" s="224"/>
      <c r="C98" s="225"/>
      <c r="D98" s="226" t="s">
        <v>164</v>
      </c>
      <c r="E98" s="227" t="s">
        <v>19</v>
      </c>
      <c r="F98" s="228" t="s">
        <v>183</v>
      </c>
      <c r="G98" s="225"/>
      <c r="H98" s="229">
        <v>5</v>
      </c>
      <c r="I98" s="230"/>
      <c r="J98" s="225"/>
      <c r="K98" s="225"/>
      <c r="L98" s="231"/>
      <c r="M98" s="232"/>
      <c r="N98" s="233"/>
      <c r="O98" s="233"/>
      <c r="P98" s="233"/>
      <c r="Q98" s="233"/>
      <c r="R98" s="233"/>
      <c r="S98" s="233"/>
      <c r="T98" s="23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5" t="s">
        <v>164</v>
      </c>
      <c r="AU98" s="235" t="s">
        <v>82</v>
      </c>
      <c r="AV98" s="13" t="s">
        <v>82</v>
      </c>
      <c r="AW98" s="13" t="s">
        <v>33</v>
      </c>
      <c r="AX98" s="13" t="s">
        <v>72</v>
      </c>
      <c r="AY98" s="235" t="s">
        <v>152</v>
      </c>
    </row>
    <row r="99" spans="1:51" s="14" customFormat="1" ht="12">
      <c r="A99" s="14"/>
      <c r="B99" s="236"/>
      <c r="C99" s="237"/>
      <c r="D99" s="226" t="s">
        <v>164</v>
      </c>
      <c r="E99" s="238" t="s">
        <v>19</v>
      </c>
      <c r="F99" s="239" t="s">
        <v>409</v>
      </c>
      <c r="G99" s="237"/>
      <c r="H99" s="238" t="s">
        <v>19</v>
      </c>
      <c r="I99" s="240"/>
      <c r="J99" s="237"/>
      <c r="K99" s="237"/>
      <c r="L99" s="241"/>
      <c r="M99" s="242"/>
      <c r="N99" s="243"/>
      <c r="O99" s="243"/>
      <c r="P99" s="243"/>
      <c r="Q99" s="243"/>
      <c r="R99" s="243"/>
      <c r="S99" s="243"/>
      <c r="T99" s="24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5" t="s">
        <v>164</v>
      </c>
      <c r="AU99" s="245" t="s">
        <v>82</v>
      </c>
      <c r="AV99" s="14" t="s">
        <v>80</v>
      </c>
      <c r="AW99" s="14" t="s">
        <v>33</v>
      </c>
      <c r="AX99" s="14" t="s">
        <v>72</v>
      </c>
      <c r="AY99" s="245" t="s">
        <v>152</v>
      </c>
    </row>
    <row r="100" spans="1:51" s="13" customFormat="1" ht="12">
      <c r="A100" s="13"/>
      <c r="B100" s="224"/>
      <c r="C100" s="225"/>
      <c r="D100" s="226" t="s">
        <v>164</v>
      </c>
      <c r="E100" s="227" t="s">
        <v>19</v>
      </c>
      <c r="F100" s="228" t="s">
        <v>183</v>
      </c>
      <c r="G100" s="225"/>
      <c r="H100" s="229">
        <v>5</v>
      </c>
      <c r="I100" s="230"/>
      <c r="J100" s="225"/>
      <c r="K100" s="225"/>
      <c r="L100" s="231"/>
      <c r="M100" s="232"/>
      <c r="N100" s="233"/>
      <c r="O100" s="233"/>
      <c r="P100" s="233"/>
      <c r="Q100" s="233"/>
      <c r="R100" s="233"/>
      <c r="S100" s="233"/>
      <c r="T100" s="23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5" t="s">
        <v>164</v>
      </c>
      <c r="AU100" s="235" t="s">
        <v>82</v>
      </c>
      <c r="AV100" s="13" t="s">
        <v>82</v>
      </c>
      <c r="AW100" s="13" t="s">
        <v>33</v>
      </c>
      <c r="AX100" s="13" t="s">
        <v>72</v>
      </c>
      <c r="AY100" s="235" t="s">
        <v>152</v>
      </c>
    </row>
    <row r="101" spans="1:51" s="15" customFormat="1" ht="12">
      <c r="A101" s="15"/>
      <c r="B101" s="257"/>
      <c r="C101" s="258"/>
      <c r="D101" s="226" t="s">
        <v>164</v>
      </c>
      <c r="E101" s="259" t="s">
        <v>19</v>
      </c>
      <c r="F101" s="260" t="s">
        <v>382</v>
      </c>
      <c r="G101" s="258"/>
      <c r="H101" s="261">
        <v>10</v>
      </c>
      <c r="I101" s="262"/>
      <c r="J101" s="258"/>
      <c r="K101" s="258"/>
      <c r="L101" s="263"/>
      <c r="M101" s="264"/>
      <c r="N101" s="265"/>
      <c r="O101" s="265"/>
      <c r="P101" s="265"/>
      <c r="Q101" s="265"/>
      <c r="R101" s="265"/>
      <c r="S101" s="265"/>
      <c r="T101" s="266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67" t="s">
        <v>164</v>
      </c>
      <c r="AU101" s="267" t="s">
        <v>82</v>
      </c>
      <c r="AV101" s="15" t="s">
        <v>160</v>
      </c>
      <c r="AW101" s="15" t="s">
        <v>33</v>
      </c>
      <c r="AX101" s="15" t="s">
        <v>80</v>
      </c>
      <c r="AY101" s="267" t="s">
        <v>152</v>
      </c>
    </row>
    <row r="102" spans="1:65" s="2" customFormat="1" ht="24.15" customHeight="1">
      <c r="A102" s="40"/>
      <c r="B102" s="41"/>
      <c r="C102" s="206" t="s">
        <v>160</v>
      </c>
      <c r="D102" s="206" t="s">
        <v>155</v>
      </c>
      <c r="E102" s="207" t="s">
        <v>190</v>
      </c>
      <c r="F102" s="208" t="s">
        <v>191</v>
      </c>
      <c r="G102" s="209" t="s">
        <v>158</v>
      </c>
      <c r="H102" s="210">
        <v>5</v>
      </c>
      <c r="I102" s="211"/>
      <c r="J102" s="212">
        <f>ROUND(I102*H102,2)</f>
        <v>0</v>
      </c>
      <c r="K102" s="208" t="s">
        <v>159</v>
      </c>
      <c r="L102" s="46"/>
      <c r="M102" s="213" t="s">
        <v>19</v>
      </c>
      <c r="N102" s="214" t="s">
        <v>43</v>
      </c>
      <c r="O102" s="86"/>
      <c r="P102" s="215">
        <f>O102*H102</f>
        <v>0</v>
      </c>
      <c r="Q102" s="215">
        <v>0.00438</v>
      </c>
      <c r="R102" s="215">
        <f>Q102*H102</f>
        <v>0.021900000000000003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160</v>
      </c>
      <c r="AT102" s="217" t="s">
        <v>155</v>
      </c>
      <c r="AU102" s="217" t="s">
        <v>82</v>
      </c>
      <c r="AY102" s="19" t="s">
        <v>152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80</v>
      </c>
      <c r="BK102" s="218">
        <f>ROUND(I102*H102,2)</f>
        <v>0</v>
      </c>
      <c r="BL102" s="19" t="s">
        <v>160</v>
      </c>
      <c r="BM102" s="217" t="s">
        <v>757</v>
      </c>
    </row>
    <row r="103" spans="1:47" s="2" customFormat="1" ht="12">
      <c r="A103" s="40"/>
      <c r="B103" s="41"/>
      <c r="C103" s="42"/>
      <c r="D103" s="219" t="s">
        <v>162</v>
      </c>
      <c r="E103" s="42"/>
      <c r="F103" s="220" t="s">
        <v>193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162</v>
      </c>
      <c r="AU103" s="19" t="s">
        <v>82</v>
      </c>
    </row>
    <row r="104" spans="1:65" s="2" customFormat="1" ht="16.5" customHeight="1">
      <c r="A104" s="40"/>
      <c r="B104" s="41"/>
      <c r="C104" s="206" t="s">
        <v>183</v>
      </c>
      <c r="D104" s="206" t="s">
        <v>155</v>
      </c>
      <c r="E104" s="207" t="s">
        <v>202</v>
      </c>
      <c r="F104" s="208" t="s">
        <v>203</v>
      </c>
      <c r="G104" s="209" t="s">
        <v>158</v>
      </c>
      <c r="H104" s="210">
        <v>5</v>
      </c>
      <c r="I104" s="211"/>
      <c r="J104" s="212">
        <f>ROUND(I104*H104,2)</f>
        <v>0</v>
      </c>
      <c r="K104" s="208" t="s">
        <v>159</v>
      </c>
      <c r="L104" s="46"/>
      <c r="M104" s="213" t="s">
        <v>19</v>
      </c>
      <c r="N104" s="214" t="s">
        <v>43</v>
      </c>
      <c r="O104" s="86"/>
      <c r="P104" s="215">
        <f>O104*H104</f>
        <v>0</v>
      </c>
      <c r="Q104" s="215">
        <v>0.004</v>
      </c>
      <c r="R104" s="215">
        <f>Q104*H104</f>
        <v>0.02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160</v>
      </c>
      <c r="AT104" s="217" t="s">
        <v>155</v>
      </c>
      <c r="AU104" s="217" t="s">
        <v>82</v>
      </c>
      <c r="AY104" s="19" t="s">
        <v>152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80</v>
      </c>
      <c r="BK104" s="218">
        <f>ROUND(I104*H104,2)</f>
        <v>0</v>
      </c>
      <c r="BL104" s="19" t="s">
        <v>160</v>
      </c>
      <c r="BM104" s="217" t="s">
        <v>758</v>
      </c>
    </row>
    <row r="105" spans="1:47" s="2" customFormat="1" ht="12">
      <c r="A105" s="40"/>
      <c r="B105" s="41"/>
      <c r="C105" s="42"/>
      <c r="D105" s="219" t="s">
        <v>162</v>
      </c>
      <c r="E105" s="42"/>
      <c r="F105" s="220" t="s">
        <v>205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162</v>
      </c>
      <c r="AU105" s="19" t="s">
        <v>82</v>
      </c>
    </row>
    <row r="106" spans="1:63" s="12" customFormat="1" ht="22.8" customHeight="1">
      <c r="A106" s="12"/>
      <c r="B106" s="190"/>
      <c r="C106" s="191"/>
      <c r="D106" s="192" t="s">
        <v>71</v>
      </c>
      <c r="E106" s="204" t="s">
        <v>206</v>
      </c>
      <c r="F106" s="204" t="s">
        <v>222</v>
      </c>
      <c r="G106" s="191"/>
      <c r="H106" s="191"/>
      <c r="I106" s="194"/>
      <c r="J106" s="205">
        <f>BK106</f>
        <v>0</v>
      </c>
      <c r="K106" s="191"/>
      <c r="L106" s="196"/>
      <c r="M106" s="197"/>
      <c r="N106" s="198"/>
      <c r="O106" s="198"/>
      <c r="P106" s="199">
        <f>SUM(P107:P113)</f>
        <v>0</v>
      </c>
      <c r="Q106" s="198"/>
      <c r="R106" s="199">
        <f>SUM(R107:R113)</f>
        <v>0.0010088</v>
      </c>
      <c r="S106" s="198"/>
      <c r="T106" s="200">
        <f>SUM(T107:T113)</f>
        <v>0.05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1" t="s">
        <v>80</v>
      </c>
      <c r="AT106" s="202" t="s">
        <v>71</v>
      </c>
      <c r="AU106" s="202" t="s">
        <v>80</v>
      </c>
      <c r="AY106" s="201" t="s">
        <v>152</v>
      </c>
      <c r="BK106" s="203">
        <f>SUM(BK107:BK113)</f>
        <v>0</v>
      </c>
    </row>
    <row r="107" spans="1:65" s="2" customFormat="1" ht="24.15" customHeight="1">
      <c r="A107" s="40"/>
      <c r="B107" s="41"/>
      <c r="C107" s="206" t="s">
        <v>177</v>
      </c>
      <c r="D107" s="206" t="s">
        <v>155</v>
      </c>
      <c r="E107" s="207" t="s">
        <v>425</v>
      </c>
      <c r="F107" s="208" t="s">
        <v>426</v>
      </c>
      <c r="G107" s="209" t="s">
        <v>158</v>
      </c>
      <c r="H107" s="210">
        <v>5</v>
      </c>
      <c r="I107" s="211"/>
      <c r="J107" s="212">
        <f>ROUND(I107*H107,2)</f>
        <v>0</v>
      </c>
      <c r="K107" s="208" t="s">
        <v>159</v>
      </c>
      <c r="L107" s="46"/>
      <c r="M107" s="213" t="s">
        <v>19</v>
      </c>
      <c r="N107" s="214" t="s">
        <v>43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0.01</v>
      </c>
      <c r="T107" s="216">
        <f>S107*H107</f>
        <v>0.05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160</v>
      </c>
      <c r="AT107" s="217" t="s">
        <v>155</v>
      </c>
      <c r="AU107" s="217" t="s">
        <v>82</v>
      </c>
      <c r="AY107" s="19" t="s">
        <v>152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80</v>
      </c>
      <c r="BK107" s="218">
        <f>ROUND(I107*H107,2)</f>
        <v>0</v>
      </c>
      <c r="BL107" s="19" t="s">
        <v>160</v>
      </c>
      <c r="BM107" s="217" t="s">
        <v>759</v>
      </c>
    </row>
    <row r="108" spans="1:47" s="2" customFormat="1" ht="12">
      <c r="A108" s="40"/>
      <c r="B108" s="41"/>
      <c r="C108" s="42"/>
      <c r="D108" s="219" t="s">
        <v>162</v>
      </c>
      <c r="E108" s="42"/>
      <c r="F108" s="220" t="s">
        <v>428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162</v>
      </c>
      <c r="AU108" s="19" t="s">
        <v>82</v>
      </c>
    </row>
    <row r="109" spans="1:51" s="13" customFormat="1" ht="12">
      <c r="A109" s="13"/>
      <c r="B109" s="224"/>
      <c r="C109" s="225"/>
      <c r="D109" s="226" t="s">
        <v>164</v>
      </c>
      <c r="E109" s="227" t="s">
        <v>19</v>
      </c>
      <c r="F109" s="228" t="s">
        <v>183</v>
      </c>
      <c r="G109" s="225"/>
      <c r="H109" s="229">
        <v>5</v>
      </c>
      <c r="I109" s="230"/>
      <c r="J109" s="225"/>
      <c r="K109" s="225"/>
      <c r="L109" s="231"/>
      <c r="M109" s="232"/>
      <c r="N109" s="233"/>
      <c r="O109" s="233"/>
      <c r="P109" s="233"/>
      <c r="Q109" s="233"/>
      <c r="R109" s="233"/>
      <c r="S109" s="233"/>
      <c r="T109" s="23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5" t="s">
        <v>164</v>
      </c>
      <c r="AU109" s="235" t="s">
        <v>82</v>
      </c>
      <c r="AV109" s="13" t="s">
        <v>82</v>
      </c>
      <c r="AW109" s="13" t="s">
        <v>33</v>
      </c>
      <c r="AX109" s="13" t="s">
        <v>80</v>
      </c>
      <c r="AY109" s="235" t="s">
        <v>152</v>
      </c>
    </row>
    <row r="110" spans="1:65" s="2" customFormat="1" ht="24.15" customHeight="1">
      <c r="A110" s="40"/>
      <c r="B110" s="41"/>
      <c r="C110" s="206" t="s">
        <v>196</v>
      </c>
      <c r="D110" s="206" t="s">
        <v>155</v>
      </c>
      <c r="E110" s="207" t="s">
        <v>254</v>
      </c>
      <c r="F110" s="208" t="s">
        <v>255</v>
      </c>
      <c r="G110" s="209" t="s">
        <v>158</v>
      </c>
      <c r="H110" s="210">
        <v>3</v>
      </c>
      <c r="I110" s="211"/>
      <c r="J110" s="212">
        <f>ROUND(I110*H110,2)</f>
        <v>0</v>
      </c>
      <c r="K110" s="208" t="s">
        <v>159</v>
      </c>
      <c r="L110" s="46"/>
      <c r="M110" s="213" t="s">
        <v>19</v>
      </c>
      <c r="N110" s="214" t="s">
        <v>43</v>
      </c>
      <c r="O110" s="86"/>
      <c r="P110" s="215">
        <f>O110*H110</f>
        <v>0</v>
      </c>
      <c r="Q110" s="215">
        <v>0.00013</v>
      </c>
      <c r="R110" s="215">
        <f>Q110*H110</f>
        <v>0.00038999999999999994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160</v>
      </c>
      <c r="AT110" s="217" t="s">
        <v>155</v>
      </c>
      <c r="AU110" s="217" t="s">
        <v>82</v>
      </c>
      <c r="AY110" s="19" t="s">
        <v>152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80</v>
      </c>
      <c r="BK110" s="218">
        <f>ROUND(I110*H110,2)</f>
        <v>0</v>
      </c>
      <c r="BL110" s="19" t="s">
        <v>160</v>
      </c>
      <c r="BM110" s="217" t="s">
        <v>761</v>
      </c>
    </row>
    <row r="111" spans="1:47" s="2" customFormat="1" ht="12">
      <c r="A111" s="40"/>
      <c r="B111" s="41"/>
      <c r="C111" s="42"/>
      <c r="D111" s="219" t="s">
        <v>162</v>
      </c>
      <c r="E111" s="42"/>
      <c r="F111" s="220" t="s">
        <v>257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162</v>
      </c>
      <c r="AU111" s="19" t="s">
        <v>82</v>
      </c>
    </row>
    <row r="112" spans="1:65" s="2" customFormat="1" ht="24.15" customHeight="1">
      <c r="A112" s="40"/>
      <c r="B112" s="41"/>
      <c r="C112" s="206" t="s">
        <v>201</v>
      </c>
      <c r="D112" s="206" t="s">
        <v>155</v>
      </c>
      <c r="E112" s="207" t="s">
        <v>260</v>
      </c>
      <c r="F112" s="208" t="s">
        <v>261</v>
      </c>
      <c r="G112" s="209" t="s">
        <v>158</v>
      </c>
      <c r="H112" s="210">
        <v>15.47</v>
      </c>
      <c r="I112" s="211"/>
      <c r="J112" s="212">
        <f>ROUND(I112*H112,2)</f>
        <v>0</v>
      </c>
      <c r="K112" s="208" t="s">
        <v>159</v>
      </c>
      <c r="L112" s="46"/>
      <c r="M112" s="213" t="s">
        <v>19</v>
      </c>
      <c r="N112" s="214" t="s">
        <v>43</v>
      </c>
      <c r="O112" s="86"/>
      <c r="P112" s="215">
        <f>O112*H112</f>
        <v>0</v>
      </c>
      <c r="Q112" s="215">
        <v>4E-05</v>
      </c>
      <c r="R112" s="215">
        <f>Q112*H112</f>
        <v>0.0006188000000000001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160</v>
      </c>
      <c r="AT112" s="217" t="s">
        <v>155</v>
      </c>
      <c r="AU112" s="217" t="s">
        <v>82</v>
      </c>
      <c r="AY112" s="19" t="s">
        <v>152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80</v>
      </c>
      <c r="BK112" s="218">
        <f>ROUND(I112*H112,2)</f>
        <v>0</v>
      </c>
      <c r="BL112" s="19" t="s">
        <v>160</v>
      </c>
      <c r="BM112" s="217" t="s">
        <v>762</v>
      </c>
    </row>
    <row r="113" spans="1:47" s="2" customFormat="1" ht="12">
      <c r="A113" s="40"/>
      <c r="B113" s="41"/>
      <c r="C113" s="42"/>
      <c r="D113" s="219" t="s">
        <v>162</v>
      </c>
      <c r="E113" s="42"/>
      <c r="F113" s="220" t="s">
        <v>263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162</v>
      </c>
      <c r="AU113" s="19" t="s">
        <v>82</v>
      </c>
    </row>
    <row r="114" spans="1:63" s="12" customFormat="1" ht="22.8" customHeight="1">
      <c r="A114" s="12"/>
      <c r="B114" s="190"/>
      <c r="C114" s="191"/>
      <c r="D114" s="192" t="s">
        <v>71</v>
      </c>
      <c r="E114" s="204" t="s">
        <v>264</v>
      </c>
      <c r="F114" s="204" t="s">
        <v>265</v>
      </c>
      <c r="G114" s="191"/>
      <c r="H114" s="191"/>
      <c r="I114" s="194"/>
      <c r="J114" s="205">
        <f>BK114</f>
        <v>0</v>
      </c>
      <c r="K114" s="191"/>
      <c r="L114" s="196"/>
      <c r="M114" s="197"/>
      <c r="N114" s="198"/>
      <c r="O114" s="198"/>
      <c r="P114" s="199">
        <f>SUM(P115:P125)</f>
        <v>0</v>
      </c>
      <c r="Q114" s="198"/>
      <c r="R114" s="199">
        <f>SUM(R115:R125)</f>
        <v>0</v>
      </c>
      <c r="S114" s="198"/>
      <c r="T114" s="200">
        <f>SUM(T115:T125)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1" t="s">
        <v>80</v>
      </c>
      <c r="AT114" s="202" t="s">
        <v>71</v>
      </c>
      <c r="AU114" s="202" t="s">
        <v>80</v>
      </c>
      <c r="AY114" s="201" t="s">
        <v>152</v>
      </c>
      <c r="BK114" s="203">
        <f>SUM(BK115:BK125)</f>
        <v>0</v>
      </c>
    </row>
    <row r="115" spans="1:65" s="2" customFormat="1" ht="16.5" customHeight="1">
      <c r="A115" s="40"/>
      <c r="B115" s="41"/>
      <c r="C115" s="206" t="s">
        <v>206</v>
      </c>
      <c r="D115" s="206" t="s">
        <v>155</v>
      </c>
      <c r="E115" s="207" t="s">
        <v>267</v>
      </c>
      <c r="F115" s="208" t="s">
        <v>268</v>
      </c>
      <c r="G115" s="209" t="s">
        <v>269</v>
      </c>
      <c r="H115" s="210">
        <v>0.051</v>
      </c>
      <c r="I115" s="211"/>
      <c r="J115" s="212">
        <f>ROUND(I115*H115,2)</f>
        <v>0</v>
      </c>
      <c r="K115" s="208" t="s">
        <v>159</v>
      </c>
      <c r="L115" s="46"/>
      <c r="M115" s="213" t="s">
        <v>19</v>
      </c>
      <c r="N115" s="214" t="s">
        <v>43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160</v>
      </c>
      <c r="AT115" s="217" t="s">
        <v>155</v>
      </c>
      <c r="AU115" s="217" t="s">
        <v>82</v>
      </c>
      <c r="AY115" s="19" t="s">
        <v>152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80</v>
      </c>
      <c r="BK115" s="218">
        <f>ROUND(I115*H115,2)</f>
        <v>0</v>
      </c>
      <c r="BL115" s="19" t="s">
        <v>160</v>
      </c>
      <c r="BM115" s="217" t="s">
        <v>763</v>
      </c>
    </row>
    <row r="116" spans="1:47" s="2" customFormat="1" ht="12">
      <c r="A116" s="40"/>
      <c r="B116" s="41"/>
      <c r="C116" s="42"/>
      <c r="D116" s="219" t="s">
        <v>162</v>
      </c>
      <c r="E116" s="42"/>
      <c r="F116" s="220" t="s">
        <v>271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162</v>
      </c>
      <c r="AU116" s="19" t="s">
        <v>82</v>
      </c>
    </row>
    <row r="117" spans="1:65" s="2" customFormat="1" ht="24.15" customHeight="1">
      <c r="A117" s="40"/>
      <c r="B117" s="41"/>
      <c r="C117" s="206" t="s">
        <v>107</v>
      </c>
      <c r="D117" s="206" t="s">
        <v>155</v>
      </c>
      <c r="E117" s="207" t="s">
        <v>273</v>
      </c>
      <c r="F117" s="208" t="s">
        <v>274</v>
      </c>
      <c r="G117" s="209" t="s">
        <v>269</v>
      </c>
      <c r="H117" s="210">
        <v>0.051</v>
      </c>
      <c r="I117" s="211"/>
      <c r="J117" s="212">
        <f>ROUND(I117*H117,2)</f>
        <v>0</v>
      </c>
      <c r="K117" s="208" t="s">
        <v>159</v>
      </c>
      <c r="L117" s="46"/>
      <c r="M117" s="213" t="s">
        <v>19</v>
      </c>
      <c r="N117" s="214" t="s">
        <v>43</v>
      </c>
      <c r="O117" s="86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160</v>
      </c>
      <c r="AT117" s="217" t="s">
        <v>155</v>
      </c>
      <c r="AU117" s="217" t="s">
        <v>82</v>
      </c>
      <c r="AY117" s="19" t="s">
        <v>152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80</v>
      </c>
      <c r="BK117" s="218">
        <f>ROUND(I117*H117,2)</f>
        <v>0</v>
      </c>
      <c r="BL117" s="19" t="s">
        <v>160</v>
      </c>
      <c r="BM117" s="217" t="s">
        <v>764</v>
      </c>
    </row>
    <row r="118" spans="1:47" s="2" customFormat="1" ht="12">
      <c r="A118" s="40"/>
      <c r="B118" s="41"/>
      <c r="C118" s="42"/>
      <c r="D118" s="219" t="s">
        <v>162</v>
      </c>
      <c r="E118" s="42"/>
      <c r="F118" s="220" t="s">
        <v>276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162</v>
      </c>
      <c r="AU118" s="19" t="s">
        <v>82</v>
      </c>
    </row>
    <row r="119" spans="1:65" s="2" customFormat="1" ht="21.75" customHeight="1">
      <c r="A119" s="40"/>
      <c r="B119" s="41"/>
      <c r="C119" s="206" t="s">
        <v>110</v>
      </c>
      <c r="D119" s="206" t="s">
        <v>155</v>
      </c>
      <c r="E119" s="207" t="s">
        <v>277</v>
      </c>
      <c r="F119" s="208" t="s">
        <v>278</v>
      </c>
      <c r="G119" s="209" t="s">
        <v>269</v>
      </c>
      <c r="H119" s="210">
        <v>0.051</v>
      </c>
      <c r="I119" s="211"/>
      <c r="J119" s="212">
        <f>ROUND(I119*H119,2)</f>
        <v>0</v>
      </c>
      <c r="K119" s="208" t="s">
        <v>159</v>
      </c>
      <c r="L119" s="46"/>
      <c r="M119" s="213" t="s">
        <v>19</v>
      </c>
      <c r="N119" s="214" t="s">
        <v>43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160</v>
      </c>
      <c r="AT119" s="217" t="s">
        <v>155</v>
      </c>
      <c r="AU119" s="217" t="s">
        <v>82</v>
      </c>
      <c r="AY119" s="19" t="s">
        <v>152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80</v>
      </c>
      <c r="BK119" s="218">
        <f>ROUND(I119*H119,2)</f>
        <v>0</v>
      </c>
      <c r="BL119" s="19" t="s">
        <v>160</v>
      </c>
      <c r="BM119" s="217" t="s">
        <v>765</v>
      </c>
    </row>
    <row r="120" spans="1:47" s="2" customFormat="1" ht="12">
      <c r="A120" s="40"/>
      <c r="B120" s="41"/>
      <c r="C120" s="42"/>
      <c r="D120" s="219" t="s">
        <v>162</v>
      </c>
      <c r="E120" s="42"/>
      <c r="F120" s="220" t="s">
        <v>280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162</v>
      </c>
      <c r="AU120" s="19" t="s">
        <v>82</v>
      </c>
    </row>
    <row r="121" spans="1:65" s="2" customFormat="1" ht="24.15" customHeight="1">
      <c r="A121" s="40"/>
      <c r="B121" s="41"/>
      <c r="C121" s="206" t="s">
        <v>8</v>
      </c>
      <c r="D121" s="206" t="s">
        <v>155</v>
      </c>
      <c r="E121" s="207" t="s">
        <v>282</v>
      </c>
      <c r="F121" s="208" t="s">
        <v>283</v>
      </c>
      <c r="G121" s="209" t="s">
        <v>269</v>
      </c>
      <c r="H121" s="210">
        <v>0.306</v>
      </c>
      <c r="I121" s="211"/>
      <c r="J121" s="212">
        <f>ROUND(I121*H121,2)</f>
        <v>0</v>
      </c>
      <c r="K121" s="208" t="s">
        <v>159</v>
      </c>
      <c r="L121" s="46"/>
      <c r="M121" s="213" t="s">
        <v>19</v>
      </c>
      <c r="N121" s="214" t="s">
        <v>43</v>
      </c>
      <c r="O121" s="86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160</v>
      </c>
      <c r="AT121" s="217" t="s">
        <v>155</v>
      </c>
      <c r="AU121" s="217" t="s">
        <v>82</v>
      </c>
      <c r="AY121" s="19" t="s">
        <v>152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80</v>
      </c>
      <c r="BK121" s="218">
        <f>ROUND(I121*H121,2)</f>
        <v>0</v>
      </c>
      <c r="BL121" s="19" t="s">
        <v>160</v>
      </c>
      <c r="BM121" s="217" t="s">
        <v>766</v>
      </c>
    </row>
    <row r="122" spans="1:47" s="2" customFormat="1" ht="12">
      <c r="A122" s="40"/>
      <c r="B122" s="41"/>
      <c r="C122" s="42"/>
      <c r="D122" s="219" t="s">
        <v>162</v>
      </c>
      <c r="E122" s="42"/>
      <c r="F122" s="220" t="s">
        <v>285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162</v>
      </c>
      <c r="AU122" s="19" t="s">
        <v>82</v>
      </c>
    </row>
    <row r="123" spans="1:51" s="13" customFormat="1" ht="12">
      <c r="A123" s="13"/>
      <c r="B123" s="224"/>
      <c r="C123" s="225"/>
      <c r="D123" s="226" t="s">
        <v>164</v>
      </c>
      <c r="E123" s="227" t="s">
        <v>19</v>
      </c>
      <c r="F123" s="228" t="s">
        <v>784</v>
      </c>
      <c r="G123" s="225"/>
      <c r="H123" s="229">
        <v>0.306</v>
      </c>
      <c r="I123" s="230"/>
      <c r="J123" s="225"/>
      <c r="K123" s="225"/>
      <c r="L123" s="231"/>
      <c r="M123" s="232"/>
      <c r="N123" s="233"/>
      <c r="O123" s="233"/>
      <c r="P123" s="233"/>
      <c r="Q123" s="233"/>
      <c r="R123" s="233"/>
      <c r="S123" s="233"/>
      <c r="T123" s="23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5" t="s">
        <v>164</v>
      </c>
      <c r="AU123" s="235" t="s">
        <v>82</v>
      </c>
      <c r="AV123" s="13" t="s">
        <v>82</v>
      </c>
      <c r="AW123" s="13" t="s">
        <v>33</v>
      </c>
      <c r="AX123" s="13" t="s">
        <v>80</v>
      </c>
      <c r="AY123" s="235" t="s">
        <v>152</v>
      </c>
    </row>
    <row r="124" spans="1:65" s="2" customFormat="1" ht="24.15" customHeight="1">
      <c r="A124" s="40"/>
      <c r="B124" s="41"/>
      <c r="C124" s="206" t="s">
        <v>115</v>
      </c>
      <c r="D124" s="206" t="s">
        <v>155</v>
      </c>
      <c r="E124" s="207" t="s">
        <v>288</v>
      </c>
      <c r="F124" s="208" t="s">
        <v>289</v>
      </c>
      <c r="G124" s="209" t="s">
        <v>269</v>
      </c>
      <c r="H124" s="210">
        <v>0.051</v>
      </c>
      <c r="I124" s="211"/>
      <c r="J124" s="212">
        <f>ROUND(I124*H124,2)</f>
        <v>0</v>
      </c>
      <c r="K124" s="208" t="s">
        <v>159</v>
      </c>
      <c r="L124" s="46"/>
      <c r="M124" s="213" t="s">
        <v>19</v>
      </c>
      <c r="N124" s="214" t="s">
        <v>43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160</v>
      </c>
      <c r="AT124" s="217" t="s">
        <v>155</v>
      </c>
      <c r="AU124" s="217" t="s">
        <v>82</v>
      </c>
      <c r="AY124" s="19" t="s">
        <v>152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80</v>
      </c>
      <c r="BK124" s="218">
        <f>ROUND(I124*H124,2)</f>
        <v>0</v>
      </c>
      <c r="BL124" s="19" t="s">
        <v>160</v>
      </c>
      <c r="BM124" s="217" t="s">
        <v>768</v>
      </c>
    </row>
    <row r="125" spans="1:47" s="2" customFormat="1" ht="12">
      <c r="A125" s="40"/>
      <c r="B125" s="41"/>
      <c r="C125" s="42"/>
      <c r="D125" s="219" t="s">
        <v>162</v>
      </c>
      <c r="E125" s="42"/>
      <c r="F125" s="220" t="s">
        <v>291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162</v>
      </c>
      <c r="AU125" s="19" t="s">
        <v>82</v>
      </c>
    </row>
    <row r="126" spans="1:63" s="12" customFormat="1" ht="22.8" customHeight="1">
      <c r="A126" s="12"/>
      <c r="B126" s="190"/>
      <c r="C126" s="191"/>
      <c r="D126" s="192" t="s">
        <v>71</v>
      </c>
      <c r="E126" s="204" t="s">
        <v>292</v>
      </c>
      <c r="F126" s="204" t="s">
        <v>293</v>
      </c>
      <c r="G126" s="191"/>
      <c r="H126" s="191"/>
      <c r="I126" s="194"/>
      <c r="J126" s="205">
        <f>BK126</f>
        <v>0</v>
      </c>
      <c r="K126" s="191"/>
      <c r="L126" s="196"/>
      <c r="M126" s="197"/>
      <c r="N126" s="198"/>
      <c r="O126" s="198"/>
      <c r="P126" s="199">
        <f>SUM(P127:P128)</f>
        <v>0</v>
      </c>
      <c r="Q126" s="198"/>
      <c r="R126" s="199">
        <f>SUM(R127:R128)</f>
        <v>0</v>
      </c>
      <c r="S126" s="198"/>
      <c r="T126" s="200">
        <f>SUM(T127:T128)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1" t="s">
        <v>80</v>
      </c>
      <c r="AT126" s="202" t="s">
        <v>71</v>
      </c>
      <c r="AU126" s="202" t="s">
        <v>80</v>
      </c>
      <c r="AY126" s="201" t="s">
        <v>152</v>
      </c>
      <c r="BK126" s="203">
        <f>SUM(BK127:BK128)</f>
        <v>0</v>
      </c>
    </row>
    <row r="127" spans="1:65" s="2" customFormat="1" ht="33" customHeight="1">
      <c r="A127" s="40"/>
      <c r="B127" s="41"/>
      <c r="C127" s="206" t="s">
        <v>233</v>
      </c>
      <c r="D127" s="206" t="s">
        <v>155</v>
      </c>
      <c r="E127" s="207" t="s">
        <v>295</v>
      </c>
      <c r="F127" s="208" t="s">
        <v>296</v>
      </c>
      <c r="G127" s="209" t="s">
        <v>269</v>
      </c>
      <c r="H127" s="210">
        <v>0.124</v>
      </c>
      <c r="I127" s="211"/>
      <c r="J127" s="212">
        <f>ROUND(I127*H127,2)</f>
        <v>0</v>
      </c>
      <c r="K127" s="208" t="s">
        <v>159</v>
      </c>
      <c r="L127" s="46"/>
      <c r="M127" s="213" t="s">
        <v>19</v>
      </c>
      <c r="N127" s="214" t="s">
        <v>43</v>
      </c>
      <c r="O127" s="86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160</v>
      </c>
      <c r="AT127" s="217" t="s">
        <v>155</v>
      </c>
      <c r="AU127" s="217" t="s">
        <v>82</v>
      </c>
      <c r="AY127" s="19" t="s">
        <v>152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80</v>
      </c>
      <c r="BK127" s="218">
        <f>ROUND(I127*H127,2)</f>
        <v>0</v>
      </c>
      <c r="BL127" s="19" t="s">
        <v>160</v>
      </c>
      <c r="BM127" s="217" t="s">
        <v>769</v>
      </c>
    </row>
    <row r="128" spans="1:47" s="2" customFormat="1" ht="12">
      <c r="A128" s="40"/>
      <c r="B128" s="41"/>
      <c r="C128" s="42"/>
      <c r="D128" s="219" t="s">
        <v>162</v>
      </c>
      <c r="E128" s="42"/>
      <c r="F128" s="220" t="s">
        <v>298</v>
      </c>
      <c r="G128" s="42"/>
      <c r="H128" s="42"/>
      <c r="I128" s="221"/>
      <c r="J128" s="42"/>
      <c r="K128" s="42"/>
      <c r="L128" s="46"/>
      <c r="M128" s="222"/>
      <c r="N128" s="223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162</v>
      </c>
      <c r="AU128" s="19" t="s">
        <v>82</v>
      </c>
    </row>
    <row r="129" spans="1:63" s="12" customFormat="1" ht="25.9" customHeight="1">
      <c r="A129" s="12"/>
      <c r="B129" s="190"/>
      <c r="C129" s="191"/>
      <c r="D129" s="192" t="s">
        <v>71</v>
      </c>
      <c r="E129" s="193" t="s">
        <v>299</v>
      </c>
      <c r="F129" s="193" t="s">
        <v>300</v>
      </c>
      <c r="G129" s="191"/>
      <c r="H129" s="191"/>
      <c r="I129" s="194"/>
      <c r="J129" s="195">
        <f>BK129</f>
        <v>0</v>
      </c>
      <c r="K129" s="191"/>
      <c r="L129" s="196"/>
      <c r="M129" s="197"/>
      <c r="N129" s="198"/>
      <c r="O129" s="198"/>
      <c r="P129" s="199">
        <f>P130</f>
        <v>0</v>
      </c>
      <c r="Q129" s="198"/>
      <c r="R129" s="199">
        <f>R130</f>
        <v>0</v>
      </c>
      <c r="S129" s="198"/>
      <c r="T129" s="200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1" t="s">
        <v>82</v>
      </c>
      <c r="AT129" s="202" t="s">
        <v>71</v>
      </c>
      <c r="AU129" s="202" t="s">
        <v>72</v>
      </c>
      <c r="AY129" s="201" t="s">
        <v>152</v>
      </c>
      <c r="BK129" s="203">
        <f>BK130</f>
        <v>0</v>
      </c>
    </row>
    <row r="130" spans="1:63" s="12" customFormat="1" ht="22.8" customHeight="1">
      <c r="A130" s="12"/>
      <c r="B130" s="190"/>
      <c r="C130" s="191"/>
      <c r="D130" s="192" t="s">
        <v>71</v>
      </c>
      <c r="E130" s="204" t="s">
        <v>358</v>
      </c>
      <c r="F130" s="204" t="s">
        <v>359</v>
      </c>
      <c r="G130" s="191"/>
      <c r="H130" s="191"/>
      <c r="I130" s="194"/>
      <c r="J130" s="205">
        <f>BK130</f>
        <v>0</v>
      </c>
      <c r="K130" s="191"/>
      <c r="L130" s="196"/>
      <c r="M130" s="197"/>
      <c r="N130" s="198"/>
      <c r="O130" s="198"/>
      <c r="P130" s="199">
        <f>SUM(P131:P135)</f>
        <v>0</v>
      </c>
      <c r="Q130" s="198"/>
      <c r="R130" s="199">
        <f>SUM(R131:R135)</f>
        <v>0</v>
      </c>
      <c r="S130" s="198"/>
      <c r="T130" s="200">
        <f>SUM(T131:T135)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1" t="s">
        <v>82</v>
      </c>
      <c r="AT130" s="202" t="s">
        <v>71</v>
      </c>
      <c r="AU130" s="202" t="s">
        <v>80</v>
      </c>
      <c r="AY130" s="201" t="s">
        <v>152</v>
      </c>
      <c r="BK130" s="203">
        <f>SUM(BK131:BK135)</f>
        <v>0</v>
      </c>
    </row>
    <row r="131" spans="1:65" s="2" customFormat="1" ht="16.5" customHeight="1">
      <c r="A131" s="40"/>
      <c r="B131" s="41"/>
      <c r="C131" s="206" t="s">
        <v>240</v>
      </c>
      <c r="D131" s="206" t="s">
        <v>155</v>
      </c>
      <c r="E131" s="207" t="s">
        <v>474</v>
      </c>
      <c r="F131" s="208" t="s">
        <v>475</v>
      </c>
      <c r="G131" s="209" t="s">
        <v>158</v>
      </c>
      <c r="H131" s="210">
        <v>5</v>
      </c>
      <c r="I131" s="211"/>
      <c r="J131" s="212">
        <f>ROUND(I131*H131,2)</f>
        <v>0</v>
      </c>
      <c r="K131" s="208" t="s">
        <v>159</v>
      </c>
      <c r="L131" s="46"/>
      <c r="M131" s="213" t="s">
        <v>19</v>
      </c>
      <c r="N131" s="214" t="s">
        <v>43</v>
      </c>
      <c r="O131" s="86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247</v>
      </c>
      <c r="AT131" s="217" t="s">
        <v>155</v>
      </c>
      <c r="AU131" s="217" t="s">
        <v>82</v>
      </c>
      <c r="AY131" s="19" t="s">
        <v>152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80</v>
      </c>
      <c r="BK131" s="218">
        <f>ROUND(I131*H131,2)</f>
        <v>0</v>
      </c>
      <c r="BL131" s="19" t="s">
        <v>247</v>
      </c>
      <c r="BM131" s="217" t="s">
        <v>770</v>
      </c>
    </row>
    <row r="132" spans="1:47" s="2" customFormat="1" ht="12">
      <c r="A132" s="40"/>
      <c r="B132" s="41"/>
      <c r="C132" s="42"/>
      <c r="D132" s="219" t="s">
        <v>162</v>
      </c>
      <c r="E132" s="42"/>
      <c r="F132" s="220" t="s">
        <v>477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162</v>
      </c>
      <c r="AU132" s="19" t="s">
        <v>82</v>
      </c>
    </row>
    <row r="133" spans="1:51" s="13" customFormat="1" ht="12">
      <c r="A133" s="13"/>
      <c r="B133" s="224"/>
      <c r="C133" s="225"/>
      <c r="D133" s="226" t="s">
        <v>164</v>
      </c>
      <c r="E133" s="227" t="s">
        <v>19</v>
      </c>
      <c r="F133" s="228" t="s">
        <v>183</v>
      </c>
      <c r="G133" s="225"/>
      <c r="H133" s="229">
        <v>5</v>
      </c>
      <c r="I133" s="230"/>
      <c r="J133" s="225"/>
      <c r="K133" s="225"/>
      <c r="L133" s="231"/>
      <c r="M133" s="232"/>
      <c r="N133" s="233"/>
      <c r="O133" s="233"/>
      <c r="P133" s="233"/>
      <c r="Q133" s="233"/>
      <c r="R133" s="233"/>
      <c r="S133" s="233"/>
      <c r="T133" s="23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5" t="s">
        <v>164</v>
      </c>
      <c r="AU133" s="235" t="s">
        <v>82</v>
      </c>
      <c r="AV133" s="13" t="s">
        <v>82</v>
      </c>
      <c r="AW133" s="13" t="s">
        <v>33</v>
      </c>
      <c r="AX133" s="13" t="s">
        <v>80</v>
      </c>
      <c r="AY133" s="235" t="s">
        <v>152</v>
      </c>
    </row>
    <row r="134" spans="1:65" s="2" customFormat="1" ht="16.5" customHeight="1">
      <c r="A134" s="40"/>
      <c r="B134" s="41"/>
      <c r="C134" s="206" t="s">
        <v>247</v>
      </c>
      <c r="D134" s="206" t="s">
        <v>155</v>
      </c>
      <c r="E134" s="207" t="s">
        <v>486</v>
      </c>
      <c r="F134" s="208" t="s">
        <v>487</v>
      </c>
      <c r="G134" s="209" t="s">
        <v>158</v>
      </c>
      <c r="H134" s="210">
        <v>5</v>
      </c>
      <c r="I134" s="211"/>
      <c r="J134" s="212">
        <f>ROUND(I134*H134,2)</f>
        <v>0</v>
      </c>
      <c r="K134" s="208" t="s">
        <v>19</v>
      </c>
      <c r="L134" s="46"/>
      <c r="M134" s="213" t="s">
        <v>19</v>
      </c>
      <c r="N134" s="214" t="s">
        <v>43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247</v>
      </c>
      <c r="AT134" s="217" t="s">
        <v>155</v>
      </c>
      <c r="AU134" s="217" t="s">
        <v>82</v>
      </c>
      <c r="AY134" s="19" t="s">
        <v>152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80</v>
      </c>
      <c r="BK134" s="218">
        <f>ROUND(I134*H134,2)</f>
        <v>0</v>
      </c>
      <c r="BL134" s="19" t="s">
        <v>247</v>
      </c>
      <c r="BM134" s="217" t="s">
        <v>772</v>
      </c>
    </row>
    <row r="135" spans="1:51" s="13" customFormat="1" ht="12">
      <c r="A135" s="13"/>
      <c r="B135" s="224"/>
      <c r="C135" s="225"/>
      <c r="D135" s="226" t="s">
        <v>164</v>
      </c>
      <c r="E135" s="227" t="s">
        <v>19</v>
      </c>
      <c r="F135" s="228" t="s">
        <v>183</v>
      </c>
      <c r="G135" s="225"/>
      <c r="H135" s="229">
        <v>5</v>
      </c>
      <c r="I135" s="230"/>
      <c r="J135" s="225"/>
      <c r="K135" s="225"/>
      <c r="L135" s="231"/>
      <c r="M135" s="232"/>
      <c r="N135" s="233"/>
      <c r="O135" s="233"/>
      <c r="P135" s="233"/>
      <c r="Q135" s="233"/>
      <c r="R135" s="233"/>
      <c r="S135" s="233"/>
      <c r="T135" s="23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5" t="s">
        <v>164</v>
      </c>
      <c r="AU135" s="235" t="s">
        <v>82</v>
      </c>
      <c r="AV135" s="13" t="s">
        <v>82</v>
      </c>
      <c r="AW135" s="13" t="s">
        <v>33</v>
      </c>
      <c r="AX135" s="13" t="s">
        <v>80</v>
      </c>
      <c r="AY135" s="235" t="s">
        <v>152</v>
      </c>
    </row>
    <row r="136" spans="1:63" s="12" customFormat="1" ht="25.9" customHeight="1">
      <c r="A136" s="12"/>
      <c r="B136" s="190"/>
      <c r="C136" s="191"/>
      <c r="D136" s="192" t="s">
        <v>71</v>
      </c>
      <c r="E136" s="193" t="s">
        <v>388</v>
      </c>
      <c r="F136" s="193" t="s">
        <v>389</v>
      </c>
      <c r="G136" s="191"/>
      <c r="H136" s="191"/>
      <c r="I136" s="194"/>
      <c r="J136" s="195">
        <f>BK136</f>
        <v>0</v>
      </c>
      <c r="K136" s="191"/>
      <c r="L136" s="196"/>
      <c r="M136" s="197"/>
      <c r="N136" s="198"/>
      <c r="O136" s="198"/>
      <c r="P136" s="199">
        <f>P137</f>
        <v>0</v>
      </c>
      <c r="Q136" s="198"/>
      <c r="R136" s="199">
        <f>R137</f>
        <v>0</v>
      </c>
      <c r="S136" s="198"/>
      <c r="T136" s="200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1" t="s">
        <v>183</v>
      </c>
      <c r="AT136" s="202" t="s">
        <v>71</v>
      </c>
      <c r="AU136" s="202" t="s">
        <v>72</v>
      </c>
      <c r="AY136" s="201" t="s">
        <v>152</v>
      </c>
      <c r="BK136" s="203">
        <f>BK137</f>
        <v>0</v>
      </c>
    </row>
    <row r="137" spans="1:65" s="2" customFormat="1" ht="21.75" customHeight="1">
      <c r="A137" s="40"/>
      <c r="B137" s="41"/>
      <c r="C137" s="206" t="s">
        <v>253</v>
      </c>
      <c r="D137" s="206" t="s">
        <v>155</v>
      </c>
      <c r="E137" s="207" t="s">
        <v>391</v>
      </c>
      <c r="F137" s="208" t="s">
        <v>392</v>
      </c>
      <c r="G137" s="209" t="s">
        <v>393</v>
      </c>
      <c r="H137" s="210">
        <v>1</v>
      </c>
      <c r="I137" s="211"/>
      <c r="J137" s="212">
        <f>ROUND(I137*H137,2)</f>
        <v>0</v>
      </c>
      <c r="K137" s="208" t="s">
        <v>19</v>
      </c>
      <c r="L137" s="46"/>
      <c r="M137" s="268" t="s">
        <v>19</v>
      </c>
      <c r="N137" s="269" t="s">
        <v>43</v>
      </c>
      <c r="O137" s="270"/>
      <c r="P137" s="271">
        <f>O137*H137</f>
        <v>0</v>
      </c>
      <c r="Q137" s="271">
        <v>0</v>
      </c>
      <c r="R137" s="271">
        <f>Q137*H137</f>
        <v>0</v>
      </c>
      <c r="S137" s="271">
        <v>0</v>
      </c>
      <c r="T137" s="272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160</v>
      </c>
      <c r="AT137" s="217" t="s">
        <v>155</v>
      </c>
      <c r="AU137" s="217" t="s">
        <v>80</v>
      </c>
      <c r="AY137" s="19" t="s">
        <v>152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80</v>
      </c>
      <c r="BK137" s="218">
        <f>ROUND(I137*H137,2)</f>
        <v>0</v>
      </c>
      <c r="BL137" s="19" t="s">
        <v>160</v>
      </c>
      <c r="BM137" s="217" t="s">
        <v>781</v>
      </c>
    </row>
    <row r="138" spans="1:31" s="2" customFormat="1" ht="6.95" customHeight="1">
      <c r="A138" s="40"/>
      <c r="B138" s="61"/>
      <c r="C138" s="62"/>
      <c r="D138" s="62"/>
      <c r="E138" s="62"/>
      <c r="F138" s="62"/>
      <c r="G138" s="62"/>
      <c r="H138" s="62"/>
      <c r="I138" s="62"/>
      <c r="J138" s="62"/>
      <c r="K138" s="62"/>
      <c r="L138" s="46"/>
      <c r="M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</row>
  </sheetData>
  <sheetProtection password="80EB" sheet="1" objects="1" scenarios="1" formatColumns="0" formatRows="0" autoFilter="0"/>
  <autoFilter ref="C86:K137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1" r:id="rId1" display="https://podminky.urs.cz/item/CS_URS_2024_01/619991001"/>
    <hyperlink ref="F94" r:id="rId2" display="https://podminky.urs.cz/item/CS_URS_2024_01/612325412"/>
    <hyperlink ref="F96" r:id="rId3" display="https://podminky.urs.cz/item/CS_URS_2024_01/612131121"/>
    <hyperlink ref="F103" r:id="rId4" display="https://podminky.urs.cz/item/CS_URS_2024_01/612142001"/>
    <hyperlink ref="F105" r:id="rId5" display="https://podminky.urs.cz/item/CS_URS_2024_01/612311131"/>
    <hyperlink ref="F108" r:id="rId6" display="https://podminky.urs.cz/item/CS_URS_2024_01/978013141"/>
    <hyperlink ref="F111" r:id="rId7" display="https://podminky.urs.cz/item/CS_URS_2024_01/949101111"/>
    <hyperlink ref="F113" r:id="rId8" display="https://podminky.urs.cz/item/CS_URS_2024_01/952901111"/>
    <hyperlink ref="F116" r:id="rId9" display="https://podminky.urs.cz/item/CS_URS_2024_01/997002611"/>
    <hyperlink ref="F118" r:id="rId10" display="https://podminky.urs.cz/item/CS_URS_2024_01/997013211"/>
    <hyperlink ref="F120" r:id="rId11" display="https://podminky.urs.cz/item/CS_URS_2024_01/997013501"/>
    <hyperlink ref="F122" r:id="rId12" display="https://podminky.urs.cz/item/CS_URS_2024_01/997013509"/>
    <hyperlink ref="F125" r:id="rId13" display="https://podminky.urs.cz/item/CS_URS_2024_01/997013631"/>
    <hyperlink ref="F128" r:id="rId14" display="https://podminky.urs.cz/item/CS_URS_2024_01/998018001"/>
    <hyperlink ref="F132" r:id="rId15" display="https://podminky.urs.cz/item/CS_URS_2024_01/783806805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6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114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118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ZŠ Pionýrů, Sokolov - oprava šaten tělocvičny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119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785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8. 2. 2024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 xml:space="preserve"> </v>
      </c>
      <c r="F21" s="40"/>
      <c r="G21" s="40"/>
      <c r="H21" s="40"/>
      <c r="I21" s="134" t="s">
        <v>28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ROUND(J89,2)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ROUND((SUM(BE89:BE187)),2)</f>
        <v>0</v>
      </c>
      <c r="G33" s="40"/>
      <c r="H33" s="40"/>
      <c r="I33" s="150">
        <v>0.21</v>
      </c>
      <c r="J33" s="149">
        <f>ROUND(((SUM(BE89:BE187))*I33),2)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ROUND((SUM(BF89:BF187)),2)</f>
        <v>0</v>
      </c>
      <c r="G34" s="40"/>
      <c r="H34" s="40"/>
      <c r="I34" s="150">
        <v>0.12</v>
      </c>
      <c r="J34" s="149">
        <f>ROUND(((SUM(BF89:BF187))*I34),2)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ROUND((SUM(BG89:BG187)),2)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ROUND((SUM(BH89:BH187)),2)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ROUND((SUM(BI89:BI187)),2)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ZŠ Pionýrů, Sokolov - oprava šaten tělocvičny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12 - Koupelna v šatně - dveře č. 5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Sokolov, Pionýrů 1614</v>
      </c>
      <c r="G52" s="42"/>
      <c r="H52" s="42"/>
      <c r="I52" s="34" t="s">
        <v>23</v>
      </c>
      <c r="J52" s="74" t="str">
        <f>IF(J12="","",J12)</f>
        <v>8. 2. 2024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Sokolov</v>
      </c>
      <c r="G54" s="42"/>
      <c r="H54" s="42"/>
      <c r="I54" s="34" t="s">
        <v>31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Michal Kubelka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122</v>
      </c>
      <c r="D57" s="164"/>
      <c r="E57" s="164"/>
      <c r="F57" s="164"/>
      <c r="G57" s="164"/>
      <c r="H57" s="164"/>
      <c r="I57" s="164"/>
      <c r="J57" s="165" t="s">
        <v>123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J89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124</v>
      </c>
    </row>
    <row r="60" spans="1:31" s="9" customFormat="1" ht="24.95" customHeight="1">
      <c r="A60" s="9"/>
      <c r="B60" s="167"/>
      <c r="C60" s="168"/>
      <c r="D60" s="169" t="s">
        <v>125</v>
      </c>
      <c r="E60" s="170"/>
      <c r="F60" s="170"/>
      <c r="G60" s="170"/>
      <c r="H60" s="170"/>
      <c r="I60" s="170"/>
      <c r="J60" s="171">
        <f>J90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127</v>
      </c>
      <c r="E61" s="176"/>
      <c r="F61" s="176"/>
      <c r="G61" s="176"/>
      <c r="H61" s="176"/>
      <c r="I61" s="176"/>
      <c r="J61" s="177">
        <f>J91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128</v>
      </c>
      <c r="E62" s="176"/>
      <c r="F62" s="176"/>
      <c r="G62" s="176"/>
      <c r="H62" s="176"/>
      <c r="I62" s="176"/>
      <c r="J62" s="177">
        <f>J110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129</v>
      </c>
      <c r="E63" s="176"/>
      <c r="F63" s="176"/>
      <c r="G63" s="176"/>
      <c r="H63" s="176"/>
      <c r="I63" s="176"/>
      <c r="J63" s="177">
        <f>J119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130</v>
      </c>
      <c r="E64" s="176"/>
      <c r="F64" s="176"/>
      <c r="G64" s="176"/>
      <c r="H64" s="176"/>
      <c r="I64" s="176"/>
      <c r="J64" s="177">
        <f>J131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7"/>
      <c r="C65" s="168"/>
      <c r="D65" s="169" t="s">
        <v>131</v>
      </c>
      <c r="E65" s="170"/>
      <c r="F65" s="170"/>
      <c r="G65" s="170"/>
      <c r="H65" s="170"/>
      <c r="I65" s="170"/>
      <c r="J65" s="171">
        <f>J134</f>
        <v>0</v>
      </c>
      <c r="K65" s="168"/>
      <c r="L65" s="17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3"/>
      <c r="C66" s="174"/>
      <c r="D66" s="175" t="s">
        <v>676</v>
      </c>
      <c r="E66" s="176"/>
      <c r="F66" s="176"/>
      <c r="G66" s="176"/>
      <c r="H66" s="176"/>
      <c r="I66" s="176"/>
      <c r="J66" s="177">
        <f>J135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132</v>
      </c>
      <c r="E67" s="176"/>
      <c r="F67" s="176"/>
      <c r="G67" s="176"/>
      <c r="H67" s="176"/>
      <c r="I67" s="176"/>
      <c r="J67" s="177">
        <f>J153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135</v>
      </c>
      <c r="E68" s="176"/>
      <c r="F68" s="176"/>
      <c r="G68" s="176"/>
      <c r="H68" s="176"/>
      <c r="I68" s="176"/>
      <c r="J68" s="177">
        <f>J165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67"/>
      <c r="C69" s="168"/>
      <c r="D69" s="169" t="s">
        <v>136</v>
      </c>
      <c r="E69" s="170"/>
      <c r="F69" s="170"/>
      <c r="G69" s="170"/>
      <c r="H69" s="170"/>
      <c r="I69" s="170"/>
      <c r="J69" s="171">
        <f>J186</f>
        <v>0</v>
      </c>
      <c r="K69" s="168"/>
      <c r="L69" s="172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137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162" t="str">
        <f>E7</f>
        <v>ZŠ Pionýrů, Sokolov - oprava šaten tělocvičny</v>
      </c>
      <c r="F79" s="34"/>
      <c r="G79" s="34"/>
      <c r="H79" s="34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119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71" t="str">
        <f>E9</f>
        <v>12 - Koupelna v šatně - dveře č. 5</v>
      </c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21</v>
      </c>
      <c r="D83" s="42"/>
      <c r="E83" s="42"/>
      <c r="F83" s="29" t="str">
        <f>F12</f>
        <v>Sokolov, Pionýrů 1614</v>
      </c>
      <c r="G83" s="42"/>
      <c r="H83" s="42"/>
      <c r="I83" s="34" t="s">
        <v>23</v>
      </c>
      <c r="J83" s="74" t="str">
        <f>IF(J12="","",J12)</f>
        <v>8. 2. 2024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5.15" customHeight="1">
      <c r="A85" s="40"/>
      <c r="B85" s="41"/>
      <c r="C85" s="34" t="s">
        <v>25</v>
      </c>
      <c r="D85" s="42"/>
      <c r="E85" s="42"/>
      <c r="F85" s="29" t="str">
        <f>E15</f>
        <v>Město Sokolov</v>
      </c>
      <c r="G85" s="42"/>
      <c r="H85" s="42"/>
      <c r="I85" s="34" t="s">
        <v>31</v>
      </c>
      <c r="J85" s="38" t="str">
        <f>E21</f>
        <v xml:space="preserve"> 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5.15" customHeight="1">
      <c r="A86" s="40"/>
      <c r="B86" s="41"/>
      <c r="C86" s="34" t="s">
        <v>29</v>
      </c>
      <c r="D86" s="42"/>
      <c r="E86" s="42"/>
      <c r="F86" s="29" t="str">
        <f>IF(E18="","",E18)</f>
        <v>Vyplň údaj</v>
      </c>
      <c r="G86" s="42"/>
      <c r="H86" s="42"/>
      <c r="I86" s="34" t="s">
        <v>34</v>
      </c>
      <c r="J86" s="38" t="str">
        <f>E24</f>
        <v>Michal Kubelka</v>
      </c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0.3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11" customFormat="1" ht="29.25" customHeight="1">
      <c r="A88" s="179"/>
      <c r="B88" s="180"/>
      <c r="C88" s="181" t="s">
        <v>138</v>
      </c>
      <c r="D88" s="182" t="s">
        <v>57</v>
      </c>
      <c r="E88" s="182" t="s">
        <v>53</v>
      </c>
      <c r="F88" s="182" t="s">
        <v>54</v>
      </c>
      <c r="G88" s="182" t="s">
        <v>139</v>
      </c>
      <c r="H88" s="182" t="s">
        <v>140</v>
      </c>
      <c r="I88" s="182" t="s">
        <v>141</v>
      </c>
      <c r="J88" s="182" t="s">
        <v>123</v>
      </c>
      <c r="K88" s="183" t="s">
        <v>142</v>
      </c>
      <c r="L88" s="184"/>
      <c r="M88" s="94" t="s">
        <v>19</v>
      </c>
      <c r="N88" s="95" t="s">
        <v>42</v>
      </c>
      <c r="O88" s="95" t="s">
        <v>143</v>
      </c>
      <c r="P88" s="95" t="s">
        <v>144</v>
      </c>
      <c r="Q88" s="95" t="s">
        <v>145</v>
      </c>
      <c r="R88" s="95" t="s">
        <v>146</v>
      </c>
      <c r="S88" s="95" t="s">
        <v>147</v>
      </c>
      <c r="T88" s="96" t="s">
        <v>148</v>
      </c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</row>
    <row r="89" spans="1:63" s="2" customFormat="1" ht="22.8" customHeight="1">
      <c r="A89" s="40"/>
      <c r="B89" s="41"/>
      <c r="C89" s="101" t="s">
        <v>149</v>
      </c>
      <c r="D89" s="42"/>
      <c r="E89" s="42"/>
      <c r="F89" s="42"/>
      <c r="G89" s="42"/>
      <c r="H89" s="42"/>
      <c r="I89" s="42"/>
      <c r="J89" s="185">
        <f>BK89</f>
        <v>0</v>
      </c>
      <c r="K89" s="42"/>
      <c r="L89" s="46"/>
      <c r="M89" s="97"/>
      <c r="N89" s="186"/>
      <c r="O89" s="98"/>
      <c r="P89" s="187">
        <f>P90+P134+P186</f>
        <v>0</v>
      </c>
      <c r="Q89" s="98"/>
      <c r="R89" s="187">
        <f>R90+R134+R186</f>
        <v>0.28436700000000004</v>
      </c>
      <c r="S89" s="98"/>
      <c r="T89" s="188">
        <f>T90+T134+T186</f>
        <v>0.18774732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71</v>
      </c>
      <c r="AU89" s="19" t="s">
        <v>124</v>
      </c>
      <c r="BK89" s="189">
        <f>BK90+BK134+BK186</f>
        <v>0</v>
      </c>
    </row>
    <row r="90" spans="1:63" s="12" customFormat="1" ht="25.9" customHeight="1">
      <c r="A90" s="12"/>
      <c r="B90" s="190"/>
      <c r="C90" s="191"/>
      <c r="D90" s="192" t="s">
        <v>71</v>
      </c>
      <c r="E90" s="193" t="s">
        <v>150</v>
      </c>
      <c r="F90" s="193" t="s">
        <v>151</v>
      </c>
      <c r="G90" s="191"/>
      <c r="H90" s="191"/>
      <c r="I90" s="194"/>
      <c r="J90" s="195">
        <f>BK90</f>
        <v>0</v>
      </c>
      <c r="K90" s="191"/>
      <c r="L90" s="196"/>
      <c r="M90" s="197"/>
      <c r="N90" s="198"/>
      <c r="O90" s="198"/>
      <c r="P90" s="199">
        <f>P91+P110+P119+P131</f>
        <v>0</v>
      </c>
      <c r="Q90" s="198"/>
      <c r="R90" s="199">
        <f>R91+R110+R119+R131</f>
        <v>0.1761238</v>
      </c>
      <c r="S90" s="198"/>
      <c r="T90" s="200">
        <f>T91+T110+T119+T131</f>
        <v>0.0717836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1" t="s">
        <v>80</v>
      </c>
      <c r="AT90" s="202" t="s">
        <v>71</v>
      </c>
      <c r="AU90" s="202" t="s">
        <v>72</v>
      </c>
      <c r="AY90" s="201" t="s">
        <v>152</v>
      </c>
      <c r="BK90" s="203">
        <f>BK91+BK110+BK119+BK131</f>
        <v>0</v>
      </c>
    </row>
    <row r="91" spans="1:63" s="12" customFormat="1" ht="22.8" customHeight="1">
      <c r="A91" s="12"/>
      <c r="B91" s="190"/>
      <c r="C91" s="191"/>
      <c r="D91" s="192" t="s">
        <v>71</v>
      </c>
      <c r="E91" s="204" t="s">
        <v>177</v>
      </c>
      <c r="F91" s="204" t="s">
        <v>178</v>
      </c>
      <c r="G91" s="191"/>
      <c r="H91" s="191"/>
      <c r="I91" s="194"/>
      <c r="J91" s="205">
        <f>BK91</f>
        <v>0</v>
      </c>
      <c r="K91" s="191"/>
      <c r="L91" s="196"/>
      <c r="M91" s="197"/>
      <c r="N91" s="198"/>
      <c r="O91" s="198"/>
      <c r="P91" s="199">
        <f>SUM(P92:P109)</f>
        <v>0</v>
      </c>
      <c r="Q91" s="198"/>
      <c r="R91" s="199">
        <f>SUM(R92:R109)</f>
        <v>0.1756036</v>
      </c>
      <c r="S91" s="198"/>
      <c r="T91" s="200">
        <f>SUM(T92:T109)</f>
        <v>0.00018360000000000002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1" t="s">
        <v>80</v>
      </c>
      <c r="AT91" s="202" t="s">
        <v>71</v>
      </c>
      <c r="AU91" s="202" t="s">
        <v>80</v>
      </c>
      <c r="AY91" s="201" t="s">
        <v>152</v>
      </c>
      <c r="BK91" s="203">
        <f>SUM(BK92:BK109)</f>
        <v>0</v>
      </c>
    </row>
    <row r="92" spans="1:65" s="2" customFormat="1" ht="16.5" customHeight="1">
      <c r="A92" s="40"/>
      <c r="B92" s="41"/>
      <c r="C92" s="206" t="s">
        <v>80</v>
      </c>
      <c r="D92" s="206" t="s">
        <v>155</v>
      </c>
      <c r="E92" s="207" t="s">
        <v>179</v>
      </c>
      <c r="F92" s="208" t="s">
        <v>180</v>
      </c>
      <c r="G92" s="209" t="s">
        <v>158</v>
      </c>
      <c r="H92" s="210">
        <v>3.06</v>
      </c>
      <c r="I92" s="211"/>
      <c r="J92" s="212">
        <f>ROUND(I92*H92,2)</f>
        <v>0</v>
      </c>
      <c r="K92" s="208" t="s">
        <v>159</v>
      </c>
      <c r="L92" s="46"/>
      <c r="M92" s="213" t="s">
        <v>19</v>
      </c>
      <c r="N92" s="214" t="s">
        <v>43</v>
      </c>
      <c r="O92" s="86"/>
      <c r="P92" s="215">
        <f>O92*H92</f>
        <v>0</v>
      </c>
      <c r="Q92" s="215">
        <v>6E-05</v>
      </c>
      <c r="R92" s="215">
        <f>Q92*H92</f>
        <v>0.00018360000000000002</v>
      </c>
      <c r="S92" s="215">
        <v>6E-05</v>
      </c>
      <c r="T92" s="216">
        <f>S92*H92</f>
        <v>0.00018360000000000002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160</v>
      </c>
      <c r="AT92" s="217" t="s">
        <v>155</v>
      </c>
      <c r="AU92" s="217" t="s">
        <v>82</v>
      </c>
      <c r="AY92" s="19" t="s">
        <v>152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80</v>
      </c>
      <c r="BK92" s="218">
        <f>ROUND(I92*H92,2)</f>
        <v>0</v>
      </c>
      <c r="BL92" s="19" t="s">
        <v>160</v>
      </c>
      <c r="BM92" s="217" t="s">
        <v>677</v>
      </c>
    </row>
    <row r="93" spans="1:47" s="2" customFormat="1" ht="12">
      <c r="A93" s="40"/>
      <c r="B93" s="41"/>
      <c r="C93" s="42"/>
      <c r="D93" s="219" t="s">
        <v>162</v>
      </c>
      <c r="E93" s="42"/>
      <c r="F93" s="220" t="s">
        <v>182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162</v>
      </c>
      <c r="AU93" s="19" t="s">
        <v>82</v>
      </c>
    </row>
    <row r="94" spans="1:51" s="13" customFormat="1" ht="12">
      <c r="A94" s="13"/>
      <c r="B94" s="224"/>
      <c r="C94" s="225"/>
      <c r="D94" s="226" t="s">
        <v>164</v>
      </c>
      <c r="E94" s="227" t="s">
        <v>19</v>
      </c>
      <c r="F94" s="228" t="s">
        <v>786</v>
      </c>
      <c r="G94" s="225"/>
      <c r="H94" s="229">
        <v>3.06</v>
      </c>
      <c r="I94" s="230"/>
      <c r="J94" s="225"/>
      <c r="K94" s="225"/>
      <c r="L94" s="231"/>
      <c r="M94" s="232"/>
      <c r="N94" s="233"/>
      <c r="O94" s="233"/>
      <c r="P94" s="233"/>
      <c r="Q94" s="233"/>
      <c r="R94" s="233"/>
      <c r="S94" s="233"/>
      <c r="T94" s="23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5" t="s">
        <v>164</v>
      </c>
      <c r="AU94" s="235" t="s">
        <v>82</v>
      </c>
      <c r="AV94" s="13" t="s">
        <v>82</v>
      </c>
      <c r="AW94" s="13" t="s">
        <v>33</v>
      </c>
      <c r="AX94" s="13" t="s">
        <v>80</v>
      </c>
      <c r="AY94" s="235" t="s">
        <v>152</v>
      </c>
    </row>
    <row r="95" spans="1:65" s="2" customFormat="1" ht="24.15" customHeight="1">
      <c r="A95" s="40"/>
      <c r="B95" s="41"/>
      <c r="C95" s="206" t="s">
        <v>82</v>
      </c>
      <c r="D95" s="206" t="s">
        <v>155</v>
      </c>
      <c r="E95" s="207" t="s">
        <v>402</v>
      </c>
      <c r="F95" s="208" t="s">
        <v>403</v>
      </c>
      <c r="G95" s="209" t="s">
        <v>158</v>
      </c>
      <c r="H95" s="210">
        <v>7.16</v>
      </c>
      <c r="I95" s="211"/>
      <c r="J95" s="212">
        <f>ROUND(I95*H95,2)</f>
        <v>0</v>
      </c>
      <c r="K95" s="208" t="s">
        <v>159</v>
      </c>
      <c r="L95" s="46"/>
      <c r="M95" s="213" t="s">
        <v>19</v>
      </c>
      <c r="N95" s="214" t="s">
        <v>43</v>
      </c>
      <c r="O95" s="86"/>
      <c r="P95" s="215">
        <f>O95*H95</f>
        <v>0</v>
      </c>
      <c r="Q95" s="215">
        <v>0.0156</v>
      </c>
      <c r="R95" s="215">
        <f>Q95*H95</f>
        <v>0.111696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160</v>
      </c>
      <c r="AT95" s="217" t="s">
        <v>155</v>
      </c>
      <c r="AU95" s="217" t="s">
        <v>82</v>
      </c>
      <c r="AY95" s="19" t="s">
        <v>152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80</v>
      </c>
      <c r="BK95" s="218">
        <f>ROUND(I95*H95,2)</f>
        <v>0</v>
      </c>
      <c r="BL95" s="19" t="s">
        <v>160</v>
      </c>
      <c r="BM95" s="217" t="s">
        <v>679</v>
      </c>
    </row>
    <row r="96" spans="1:47" s="2" customFormat="1" ht="12">
      <c r="A96" s="40"/>
      <c r="B96" s="41"/>
      <c r="C96" s="42"/>
      <c r="D96" s="219" t="s">
        <v>162</v>
      </c>
      <c r="E96" s="42"/>
      <c r="F96" s="220" t="s">
        <v>405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162</v>
      </c>
      <c r="AU96" s="19" t="s">
        <v>82</v>
      </c>
    </row>
    <row r="97" spans="1:51" s="14" customFormat="1" ht="12">
      <c r="A97" s="14"/>
      <c r="B97" s="236"/>
      <c r="C97" s="237"/>
      <c r="D97" s="226" t="s">
        <v>164</v>
      </c>
      <c r="E97" s="238" t="s">
        <v>19</v>
      </c>
      <c r="F97" s="239" t="s">
        <v>680</v>
      </c>
      <c r="G97" s="237"/>
      <c r="H97" s="238" t="s">
        <v>19</v>
      </c>
      <c r="I97" s="240"/>
      <c r="J97" s="237"/>
      <c r="K97" s="237"/>
      <c r="L97" s="241"/>
      <c r="M97" s="242"/>
      <c r="N97" s="243"/>
      <c r="O97" s="243"/>
      <c r="P97" s="243"/>
      <c r="Q97" s="243"/>
      <c r="R97" s="243"/>
      <c r="S97" s="243"/>
      <c r="T97" s="24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5" t="s">
        <v>164</v>
      </c>
      <c r="AU97" s="245" t="s">
        <v>82</v>
      </c>
      <c r="AV97" s="14" t="s">
        <v>80</v>
      </c>
      <c r="AW97" s="14" t="s">
        <v>33</v>
      </c>
      <c r="AX97" s="14" t="s">
        <v>72</v>
      </c>
      <c r="AY97" s="245" t="s">
        <v>152</v>
      </c>
    </row>
    <row r="98" spans="1:51" s="13" customFormat="1" ht="12">
      <c r="A98" s="13"/>
      <c r="B98" s="224"/>
      <c r="C98" s="225"/>
      <c r="D98" s="226" t="s">
        <v>164</v>
      </c>
      <c r="E98" s="227" t="s">
        <v>19</v>
      </c>
      <c r="F98" s="228" t="s">
        <v>787</v>
      </c>
      <c r="G98" s="225"/>
      <c r="H98" s="229">
        <v>7.16</v>
      </c>
      <c r="I98" s="230"/>
      <c r="J98" s="225"/>
      <c r="K98" s="225"/>
      <c r="L98" s="231"/>
      <c r="M98" s="232"/>
      <c r="N98" s="233"/>
      <c r="O98" s="233"/>
      <c r="P98" s="233"/>
      <c r="Q98" s="233"/>
      <c r="R98" s="233"/>
      <c r="S98" s="233"/>
      <c r="T98" s="23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5" t="s">
        <v>164</v>
      </c>
      <c r="AU98" s="235" t="s">
        <v>82</v>
      </c>
      <c r="AV98" s="13" t="s">
        <v>82</v>
      </c>
      <c r="AW98" s="13" t="s">
        <v>33</v>
      </c>
      <c r="AX98" s="13" t="s">
        <v>80</v>
      </c>
      <c r="AY98" s="235" t="s">
        <v>152</v>
      </c>
    </row>
    <row r="99" spans="1:65" s="2" customFormat="1" ht="16.5" customHeight="1">
      <c r="A99" s="40"/>
      <c r="B99" s="41"/>
      <c r="C99" s="206" t="s">
        <v>153</v>
      </c>
      <c r="D99" s="206" t="s">
        <v>155</v>
      </c>
      <c r="E99" s="207" t="s">
        <v>197</v>
      </c>
      <c r="F99" s="208" t="s">
        <v>198</v>
      </c>
      <c r="G99" s="209" t="s">
        <v>158</v>
      </c>
      <c r="H99" s="210">
        <v>14.32</v>
      </c>
      <c r="I99" s="211"/>
      <c r="J99" s="212">
        <f>ROUND(I99*H99,2)</f>
        <v>0</v>
      </c>
      <c r="K99" s="208" t="s">
        <v>159</v>
      </c>
      <c r="L99" s="46"/>
      <c r="M99" s="213" t="s">
        <v>19</v>
      </c>
      <c r="N99" s="214" t="s">
        <v>43</v>
      </c>
      <c r="O99" s="86"/>
      <c r="P99" s="215">
        <f>O99*H99</f>
        <v>0</v>
      </c>
      <c r="Q99" s="215">
        <v>0.00026</v>
      </c>
      <c r="R99" s="215">
        <f>Q99*H99</f>
        <v>0.0037232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160</v>
      </c>
      <c r="AT99" s="217" t="s">
        <v>155</v>
      </c>
      <c r="AU99" s="217" t="s">
        <v>82</v>
      </c>
      <c r="AY99" s="19" t="s">
        <v>152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80</v>
      </c>
      <c r="BK99" s="218">
        <f>ROUND(I99*H99,2)</f>
        <v>0</v>
      </c>
      <c r="BL99" s="19" t="s">
        <v>160</v>
      </c>
      <c r="BM99" s="217" t="s">
        <v>682</v>
      </c>
    </row>
    <row r="100" spans="1:47" s="2" customFormat="1" ht="12">
      <c r="A100" s="40"/>
      <c r="B100" s="41"/>
      <c r="C100" s="42"/>
      <c r="D100" s="219" t="s">
        <v>162</v>
      </c>
      <c r="E100" s="42"/>
      <c r="F100" s="220" t="s">
        <v>200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162</v>
      </c>
      <c r="AU100" s="19" t="s">
        <v>82</v>
      </c>
    </row>
    <row r="101" spans="1:51" s="14" customFormat="1" ht="12">
      <c r="A101" s="14"/>
      <c r="B101" s="236"/>
      <c r="C101" s="237"/>
      <c r="D101" s="226" t="s">
        <v>164</v>
      </c>
      <c r="E101" s="238" t="s">
        <v>19</v>
      </c>
      <c r="F101" s="239" t="s">
        <v>407</v>
      </c>
      <c r="G101" s="237"/>
      <c r="H101" s="238" t="s">
        <v>19</v>
      </c>
      <c r="I101" s="240"/>
      <c r="J101" s="237"/>
      <c r="K101" s="237"/>
      <c r="L101" s="241"/>
      <c r="M101" s="242"/>
      <c r="N101" s="243"/>
      <c r="O101" s="243"/>
      <c r="P101" s="243"/>
      <c r="Q101" s="243"/>
      <c r="R101" s="243"/>
      <c r="S101" s="243"/>
      <c r="T101" s="24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5" t="s">
        <v>164</v>
      </c>
      <c r="AU101" s="245" t="s">
        <v>82</v>
      </c>
      <c r="AV101" s="14" t="s">
        <v>80</v>
      </c>
      <c r="AW101" s="14" t="s">
        <v>33</v>
      </c>
      <c r="AX101" s="14" t="s">
        <v>72</v>
      </c>
      <c r="AY101" s="245" t="s">
        <v>152</v>
      </c>
    </row>
    <row r="102" spans="1:51" s="13" customFormat="1" ht="12">
      <c r="A102" s="13"/>
      <c r="B102" s="224"/>
      <c r="C102" s="225"/>
      <c r="D102" s="226" t="s">
        <v>164</v>
      </c>
      <c r="E102" s="227" t="s">
        <v>19</v>
      </c>
      <c r="F102" s="228" t="s">
        <v>787</v>
      </c>
      <c r="G102" s="225"/>
      <c r="H102" s="229">
        <v>7.16</v>
      </c>
      <c r="I102" s="230"/>
      <c r="J102" s="225"/>
      <c r="K102" s="225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164</v>
      </c>
      <c r="AU102" s="235" t="s">
        <v>82</v>
      </c>
      <c r="AV102" s="13" t="s">
        <v>82</v>
      </c>
      <c r="AW102" s="13" t="s">
        <v>33</v>
      </c>
      <c r="AX102" s="13" t="s">
        <v>72</v>
      </c>
      <c r="AY102" s="235" t="s">
        <v>152</v>
      </c>
    </row>
    <row r="103" spans="1:51" s="14" customFormat="1" ht="12">
      <c r="A103" s="14"/>
      <c r="B103" s="236"/>
      <c r="C103" s="237"/>
      <c r="D103" s="226" t="s">
        <v>164</v>
      </c>
      <c r="E103" s="238" t="s">
        <v>19</v>
      </c>
      <c r="F103" s="239" t="s">
        <v>409</v>
      </c>
      <c r="G103" s="237"/>
      <c r="H103" s="238" t="s">
        <v>19</v>
      </c>
      <c r="I103" s="240"/>
      <c r="J103" s="237"/>
      <c r="K103" s="237"/>
      <c r="L103" s="241"/>
      <c r="M103" s="242"/>
      <c r="N103" s="243"/>
      <c r="O103" s="243"/>
      <c r="P103" s="243"/>
      <c r="Q103" s="243"/>
      <c r="R103" s="243"/>
      <c r="S103" s="243"/>
      <c r="T103" s="24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5" t="s">
        <v>164</v>
      </c>
      <c r="AU103" s="245" t="s">
        <v>82</v>
      </c>
      <c r="AV103" s="14" t="s">
        <v>80</v>
      </c>
      <c r="AW103" s="14" t="s">
        <v>33</v>
      </c>
      <c r="AX103" s="14" t="s">
        <v>72</v>
      </c>
      <c r="AY103" s="245" t="s">
        <v>152</v>
      </c>
    </row>
    <row r="104" spans="1:51" s="13" customFormat="1" ht="12">
      <c r="A104" s="13"/>
      <c r="B104" s="224"/>
      <c r="C104" s="225"/>
      <c r="D104" s="226" t="s">
        <v>164</v>
      </c>
      <c r="E104" s="227" t="s">
        <v>19</v>
      </c>
      <c r="F104" s="228" t="s">
        <v>788</v>
      </c>
      <c r="G104" s="225"/>
      <c r="H104" s="229">
        <v>7.16</v>
      </c>
      <c r="I104" s="230"/>
      <c r="J104" s="225"/>
      <c r="K104" s="225"/>
      <c r="L104" s="231"/>
      <c r="M104" s="232"/>
      <c r="N104" s="233"/>
      <c r="O104" s="233"/>
      <c r="P104" s="233"/>
      <c r="Q104" s="233"/>
      <c r="R104" s="233"/>
      <c r="S104" s="233"/>
      <c r="T104" s="23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5" t="s">
        <v>164</v>
      </c>
      <c r="AU104" s="235" t="s">
        <v>82</v>
      </c>
      <c r="AV104" s="13" t="s">
        <v>82</v>
      </c>
      <c r="AW104" s="13" t="s">
        <v>33</v>
      </c>
      <c r="AX104" s="13" t="s">
        <v>72</v>
      </c>
      <c r="AY104" s="235" t="s">
        <v>152</v>
      </c>
    </row>
    <row r="105" spans="1:51" s="15" customFormat="1" ht="12">
      <c r="A105" s="15"/>
      <c r="B105" s="257"/>
      <c r="C105" s="258"/>
      <c r="D105" s="226" t="s">
        <v>164</v>
      </c>
      <c r="E105" s="259" t="s">
        <v>19</v>
      </c>
      <c r="F105" s="260" t="s">
        <v>382</v>
      </c>
      <c r="G105" s="258"/>
      <c r="H105" s="261">
        <v>14.32</v>
      </c>
      <c r="I105" s="262"/>
      <c r="J105" s="258"/>
      <c r="K105" s="258"/>
      <c r="L105" s="263"/>
      <c r="M105" s="264"/>
      <c r="N105" s="265"/>
      <c r="O105" s="265"/>
      <c r="P105" s="265"/>
      <c r="Q105" s="265"/>
      <c r="R105" s="265"/>
      <c r="S105" s="265"/>
      <c r="T105" s="266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67" t="s">
        <v>164</v>
      </c>
      <c r="AU105" s="267" t="s">
        <v>82</v>
      </c>
      <c r="AV105" s="15" t="s">
        <v>160</v>
      </c>
      <c r="AW105" s="15" t="s">
        <v>33</v>
      </c>
      <c r="AX105" s="15" t="s">
        <v>80</v>
      </c>
      <c r="AY105" s="267" t="s">
        <v>152</v>
      </c>
    </row>
    <row r="106" spans="1:65" s="2" customFormat="1" ht="24.15" customHeight="1">
      <c r="A106" s="40"/>
      <c r="B106" s="41"/>
      <c r="C106" s="206" t="s">
        <v>160</v>
      </c>
      <c r="D106" s="206" t="s">
        <v>155</v>
      </c>
      <c r="E106" s="207" t="s">
        <v>190</v>
      </c>
      <c r="F106" s="208" t="s">
        <v>191</v>
      </c>
      <c r="G106" s="209" t="s">
        <v>158</v>
      </c>
      <c r="H106" s="210">
        <v>7.16</v>
      </c>
      <c r="I106" s="211"/>
      <c r="J106" s="212">
        <f>ROUND(I106*H106,2)</f>
        <v>0</v>
      </c>
      <c r="K106" s="208" t="s">
        <v>159</v>
      </c>
      <c r="L106" s="46"/>
      <c r="M106" s="213" t="s">
        <v>19</v>
      </c>
      <c r="N106" s="214" t="s">
        <v>43</v>
      </c>
      <c r="O106" s="86"/>
      <c r="P106" s="215">
        <f>O106*H106</f>
        <v>0</v>
      </c>
      <c r="Q106" s="215">
        <v>0.00438</v>
      </c>
      <c r="R106" s="215">
        <f>Q106*H106</f>
        <v>0.0313608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160</v>
      </c>
      <c r="AT106" s="217" t="s">
        <v>155</v>
      </c>
      <c r="AU106" s="217" t="s">
        <v>82</v>
      </c>
      <c r="AY106" s="19" t="s">
        <v>152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80</v>
      </c>
      <c r="BK106" s="218">
        <f>ROUND(I106*H106,2)</f>
        <v>0</v>
      </c>
      <c r="BL106" s="19" t="s">
        <v>160</v>
      </c>
      <c r="BM106" s="217" t="s">
        <v>684</v>
      </c>
    </row>
    <row r="107" spans="1:47" s="2" customFormat="1" ht="12">
      <c r="A107" s="40"/>
      <c r="B107" s="41"/>
      <c r="C107" s="42"/>
      <c r="D107" s="219" t="s">
        <v>162</v>
      </c>
      <c r="E107" s="42"/>
      <c r="F107" s="220" t="s">
        <v>193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162</v>
      </c>
      <c r="AU107" s="19" t="s">
        <v>82</v>
      </c>
    </row>
    <row r="108" spans="1:65" s="2" customFormat="1" ht="16.5" customHeight="1">
      <c r="A108" s="40"/>
      <c r="B108" s="41"/>
      <c r="C108" s="206" t="s">
        <v>183</v>
      </c>
      <c r="D108" s="206" t="s">
        <v>155</v>
      </c>
      <c r="E108" s="207" t="s">
        <v>202</v>
      </c>
      <c r="F108" s="208" t="s">
        <v>203</v>
      </c>
      <c r="G108" s="209" t="s">
        <v>158</v>
      </c>
      <c r="H108" s="210">
        <v>7.16</v>
      </c>
      <c r="I108" s="211"/>
      <c r="J108" s="212">
        <f>ROUND(I108*H108,2)</f>
        <v>0</v>
      </c>
      <c r="K108" s="208" t="s">
        <v>159</v>
      </c>
      <c r="L108" s="46"/>
      <c r="M108" s="213" t="s">
        <v>19</v>
      </c>
      <c r="N108" s="214" t="s">
        <v>43</v>
      </c>
      <c r="O108" s="86"/>
      <c r="P108" s="215">
        <f>O108*H108</f>
        <v>0</v>
      </c>
      <c r="Q108" s="215">
        <v>0.004</v>
      </c>
      <c r="R108" s="215">
        <f>Q108*H108</f>
        <v>0.028640000000000002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160</v>
      </c>
      <c r="AT108" s="217" t="s">
        <v>155</v>
      </c>
      <c r="AU108" s="217" t="s">
        <v>82</v>
      </c>
      <c r="AY108" s="19" t="s">
        <v>152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80</v>
      </c>
      <c r="BK108" s="218">
        <f>ROUND(I108*H108,2)</f>
        <v>0</v>
      </c>
      <c r="BL108" s="19" t="s">
        <v>160</v>
      </c>
      <c r="BM108" s="217" t="s">
        <v>685</v>
      </c>
    </row>
    <row r="109" spans="1:47" s="2" customFormat="1" ht="12">
      <c r="A109" s="40"/>
      <c r="B109" s="41"/>
      <c r="C109" s="42"/>
      <c r="D109" s="219" t="s">
        <v>162</v>
      </c>
      <c r="E109" s="42"/>
      <c r="F109" s="220" t="s">
        <v>205</v>
      </c>
      <c r="G109" s="42"/>
      <c r="H109" s="42"/>
      <c r="I109" s="221"/>
      <c r="J109" s="42"/>
      <c r="K109" s="42"/>
      <c r="L109" s="46"/>
      <c r="M109" s="222"/>
      <c r="N109" s="22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162</v>
      </c>
      <c r="AU109" s="19" t="s">
        <v>82</v>
      </c>
    </row>
    <row r="110" spans="1:63" s="12" customFormat="1" ht="22.8" customHeight="1">
      <c r="A110" s="12"/>
      <c r="B110" s="190"/>
      <c r="C110" s="191"/>
      <c r="D110" s="192" t="s">
        <v>71</v>
      </c>
      <c r="E110" s="204" t="s">
        <v>206</v>
      </c>
      <c r="F110" s="204" t="s">
        <v>222</v>
      </c>
      <c r="G110" s="191"/>
      <c r="H110" s="191"/>
      <c r="I110" s="194"/>
      <c r="J110" s="205">
        <f>BK110</f>
        <v>0</v>
      </c>
      <c r="K110" s="191"/>
      <c r="L110" s="196"/>
      <c r="M110" s="197"/>
      <c r="N110" s="198"/>
      <c r="O110" s="198"/>
      <c r="P110" s="199">
        <f>SUM(P111:P118)</f>
        <v>0</v>
      </c>
      <c r="Q110" s="198"/>
      <c r="R110" s="199">
        <f>SUM(R111:R118)</f>
        <v>0.0005202</v>
      </c>
      <c r="S110" s="198"/>
      <c r="T110" s="200">
        <f>SUM(T111:T118)</f>
        <v>0.0716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1" t="s">
        <v>80</v>
      </c>
      <c r="AT110" s="202" t="s">
        <v>71</v>
      </c>
      <c r="AU110" s="202" t="s">
        <v>80</v>
      </c>
      <c r="AY110" s="201" t="s">
        <v>152</v>
      </c>
      <c r="BK110" s="203">
        <f>SUM(BK111:BK118)</f>
        <v>0</v>
      </c>
    </row>
    <row r="111" spans="1:65" s="2" customFormat="1" ht="24.15" customHeight="1">
      <c r="A111" s="40"/>
      <c r="B111" s="41"/>
      <c r="C111" s="206" t="s">
        <v>177</v>
      </c>
      <c r="D111" s="206" t="s">
        <v>155</v>
      </c>
      <c r="E111" s="207" t="s">
        <v>425</v>
      </c>
      <c r="F111" s="208" t="s">
        <v>426</v>
      </c>
      <c r="G111" s="209" t="s">
        <v>158</v>
      </c>
      <c r="H111" s="210">
        <v>7.16</v>
      </c>
      <c r="I111" s="211"/>
      <c r="J111" s="212">
        <f>ROUND(I111*H111,2)</f>
        <v>0</v>
      </c>
      <c r="K111" s="208" t="s">
        <v>159</v>
      </c>
      <c r="L111" s="46"/>
      <c r="M111" s="213" t="s">
        <v>19</v>
      </c>
      <c r="N111" s="214" t="s">
        <v>43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0.01</v>
      </c>
      <c r="T111" s="216">
        <f>S111*H111</f>
        <v>0.0716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160</v>
      </c>
      <c r="AT111" s="217" t="s">
        <v>155</v>
      </c>
      <c r="AU111" s="217" t="s">
        <v>82</v>
      </c>
      <c r="AY111" s="19" t="s">
        <v>152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80</v>
      </c>
      <c r="BK111" s="218">
        <f>ROUND(I111*H111,2)</f>
        <v>0</v>
      </c>
      <c r="BL111" s="19" t="s">
        <v>160</v>
      </c>
      <c r="BM111" s="217" t="s">
        <v>686</v>
      </c>
    </row>
    <row r="112" spans="1:47" s="2" customFormat="1" ht="12">
      <c r="A112" s="40"/>
      <c r="B112" s="41"/>
      <c r="C112" s="42"/>
      <c r="D112" s="219" t="s">
        <v>162</v>
      </c>
      <c r="E112" s="42"/>
      <c r="F112" s="220" t="s">
        <v>428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162</v>
      </c>
      <c r="AU112" s="19" t="s">
        <v>82</v>
      </c>
    </row>
    <row r="113" spans="1:51" s="14" customFormat="1" ht="12">
      <c r="A113" s="14"/>
      <c r="B113" s="236"/>
      <c r="C113" s="237"/>
      <c r="D113" s="226" t="s">
        <v>164</v>
      </c>
      <c r="E113" s="238" t="s">
        <v>19</v>
      </c>
      <c r="F113" s="239" t="s">
        <v>680</v>
      </c>
      <c r="G113" s="237"/>
      <c r="H113" s="238" t="s">
        <v>19</v>
      </c>
      <c r="I113" s="240"/>
      <c r="J113" s="237"/>
      <c r="K113" s="237"/>
      <c r="L113" s="241"/>
      <c r="M113" s="242"/>
      <c r="N113" s="243"/>
      <c r="O113" s="243"/>
      <c r="P113" s="243"/>
      <c r="Q113" s="243"/>
      <c r="R113" s="243"/>
      <c r="S113" s="243"/>
      <c r="T113" s="24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5" t="s">
        <v>164</v>
      </c>
      <c r="AU113" s="245" t="s">
        <v>82</v>
      </c>
      <c r="AV113" s="14" t="s">
        <v>80</v>
      </c>
      <c r="AW113" s="14" t="s">
        <v>33</v>
      </c>
      <c r="AX113" s="14" t="s">
        <v>72</v>
      </c>
      <c r="AY113" s="245" t="s">
        <v>152</v>
      </c>
    </row>
    <row r="114" spans="1:51" s="13" customFormat="1" ht="12">
      <c r="A114" s="13"/>
      <c r="B114" s="224"/>
      <c r="C114" s="225"/>
      <c r="D114" s="226" t="s">
        <v>164</v>
      </c>
      <c r="E114" s="227" t="s">
        <v>19</v>
      </c>
      <c r="F114" s="228" t="s">
        <v>787</v>
      </c>
      <c r="G114" s="225"/>
      <c r="H114" s="229">
        <v>7.16</v>
      </c>
      <c r="I114" s="230"/>
      <c r="J114" s="225"/>
      <c r="K114" s="225"/>
      <c r="L114" s="231"/>
      <c r="M114" s="232"/>
      <c r="N114" s="233"/>
      <c r="O114" s="233"/>
      <c r="P114" s="233"/>
      <c r="Q114" s="233"/>
      <c r="R114" s="233"/>
      <c r="S114" s="233"/>
      <c r="T114" s="23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5" t="s">
        <v>164</v>
      </c>
      <c r="AU114" s="235" t="s">
        <v>82</v>
      </c>
      <c r="AV114" s="13" t="s">
        <v>82</v>
      </c>
      <c r="AW114" s="13" t="s">
        <v>33</v>
      </c>
      <c r="AX114" s="13" t="s">
        <v>80</v>
      </c>
      <c r="AY114" s="235" t="s">
        <v>152</v>
      </c>
    </row>
    <row r="115" spans="1:65" s="2" customFormat="1" ht="24.15" customHeight="1">
      <c r="A115" s="40"/>
      <c r="B115" s="41"/>
      <c r="C115" s="206" t="s">
        <v>196</v>
      </c>
      <c r="D115" s="206" t="s">
        <v>155</v>
      </c>
      <c r="E115" s="207" t="s">
        <v>254</v>
      </c>
      <c r="F115" s="208" t="s">
        <v>255</v>
      </c>
      <c r="G115" s="209" t="s">
        <v>158</v>
      </c>
      <c r="H115" s="210">
        <v>3.06</v>
      </c>
      <c r="I115" s="211"/>
      <c r="J115" s="212">
        <f>ROUND(I115*H115,2)</f>
        <v>0</v>
      </c>
      <c r="K115" s="208" t="s">
        <v>159</v>
      </c>
      <c r="L115" s="46"/>
      <c r="M115" s="213" t="s">
        <v>19</v>
      </c>
      <c r="N115" s="214" t="s">
        <v>43</v>
      </c>
      <c r="O115" s="86"/>
      <c r="P115" s="215">
        <f>O115*H115</f>
        <v>0</v>
      </c>
      <c r="Q115" s="215">
        <v>0.00013</v>
      </c>
      <c r="R115" s="215">
        <f>Q115*H115</f>
        <v>0.00039779999999999997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160</v>
      </c>
      <c r="AT115" s="217" t="s">
        <v>155</v>
      </c>
      <c r="AU115" s="217" t="s">
        <v>82</v>
      </c>
      <c r="AY115" s="19" t="s">
        <v>152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80</v>
      </c>
      <c r="BK115" s="218">
        <f>ROUND(I115*H115,2)</f>
        <v>0</v>
      </c>
      <c r="BL115" s="19" t="s">
        <v>160</v>
      </c>
      <c r="BM115" s="217" t="s">
        <v>687</v>
      </c>
    </row>
    <row r="116" spans="1:47" s="2" customFormat="1" ht="12">
      <c r="A116" s="40"/>
      <c r="B116" s="41"/>
      <c r="C116" s="42"/>
      <c r="D116" s="219" t="s">
        <v>162</v>
      </c>
      <c r="E116" s="42"/>
      <c r="F116" s="220" t="s">
        <v>257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162</v>
      </c>
      <c r="AU116" s="19" t="s">
        <v>82</v>
      </c>
    </row>
    <row r="117" spans="1:65" s="2" customFormat="1" ht="24.15" customHeight="1">
      <c r="A117" s="40"/>
      <c r="B117" s="41"/>
      <c r="C117" s="206" t="s">
        <v>201</v>
      </c>
      <c r="D117" s="206" t="s">
        <v>155</v>
      </c>
      <c r="E117" s="207" t="s">
        <v>260</v>
      </c>
      <c r="F117" s="208" t="s">
        <v>261</v>
      </c>
      <c r="G117" s="209" t="s">
        <v>158</v>
      </c>
      <c r="H117" s="210">
        <v>3.06</v>
      </c>
      <c r="I117" s="211"/>
      <c r="J117" s="212">
        <f>ROUND(I117*H117,2)</f>
        <v>0</v>
      </c>
      <c r="K117" s="208" t="s">
        <v>159</v>
      </c>
      <c r="L117" s="46"/>
      <c r="M117" s="213" t="s">
        <v>19</v>
      </c>
      <c r="N117" s="214" t="s">
        <v>43</v>
      </c>
      <c r="O117" s="86"/>
      <c r="P117" s="215">
        <f>O117*H117</f>
        <v>0</v>
      </c>
      <c r="Q117" s="215">
        <v>4E-05</v>
      </c>
      <c r="R117" s="215">
        <f>Q117*H117</f>
        <v>0.00012240000000000002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160</v>
      </c>
      <c r="AT117" s="217" t="s">
        <v>155</v>
      </c>
      <c r="AU117" s="217" t="s">
        <v>82</v>
      </c>
      <c r="AY117" s="19" t="s">
        <v>152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80</v>
      </c>
      <c r="BK117" s="218">
        <f>ROUND(I117*H117,2)</f>
        <v>0</v>
      </c>
      <c r="BL117" s="19" t="s">
        <v>160</v>
      </c>
      <c r="BM117" s="217" t="s">
        <v>688</v>
      </c>
    </row>
    <row r="118" spans="1:47" s="2" customFormat="1" ht="12">
      <c r="A118" s="40"/>
      <c r="B118" s="41"/>
      <c r="C118" s="42"/>
      <c r="D118" s="219" t="s">
        <v>162</v>
      </c>
      <c r="E118" s="42"/>
      <c r="F118" s="220" t="s">
        <v>263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162</v>
      </c>
      <c r="AU118" s="19" t="s">
        <v>82</v>
      </c>
    </row>
    <row r="119" spans="1:63" s="12" customFormat="1" ht="22.8" customHeight="1">
      <c r="A119" s="12"/>
      <c r="B119" s="190"/>
      <c r="C119" s="191"/>
      <c r="D119" s="192" t="s">
        <v>71</v>
      </c>
      <c r="E119" s="204" t="s">
        <v>264</v>
      </c>
      <c r="F119" s="204" t="s">
        <v>265</v>
      </c>
      <c r="G119" s="191"/>
      <c r="H119" s="191"/>
      <c r="I119" s="194"/>
      <c r="J119" s="205">
        <f>BK119</f>
        <v>0</v>
      </c>
      <c r="K119" s="191"/>
      <c r="L119" s="196"/>
      <c r="M119" s="197"/>
      <c r="N119" s="198"/>
      <c r="O119" s="198"/>
      <c r="P119" s="199">
        <f>SUM(P120:P130)</f>
        <v>0</v>
      </c>
      <c r="Q119" s="198"/>
      <c r="R119" s="199">
        <f>SUM(R120:R130)</f>
        <v>0</v>
      </c>
      <c r="S119" s="198"/>
      <c r="T119" s="200">
        <f>SUM(T120:T130)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1" t="s">
        <v>80</v>
      </c>
      <c r="AT119" s="202" t="s">
        <v>71</v>
      </c>
      <c r="AU119" s="202" t="s">
        <v>80</v>
      </c>
      <c r="AY119" s="201" t="s">
        <v>152</v>
      </c>
      <c r="BK119" s="203">
        <f>SUM(BK120:BK130)</f>
        <v>0</v>
      </c>
    </row>
    <row r="120" spans="1:65" s="2" customFormat="1" ht="16.5" customHeight="1">
      <c r="A120" s="40"/>
      <c r="B120" s="41"/>
      <c r="C120" s="206" t="s">
        <v>206</v>
      </c>
      <c r="D120" s="206" t="s">
        <v>155</v>
      </c>
      <c r="E120" s="207" t="s">
        <v>267</v>
      </c>
      <c r="F120" s="208" t="s">
        <v>268</v>
      </c>
      <c r="G120" s="209" t="s">
        <v>269</v>
      </c>
      <c r="H120" s="210">
        <v>0.188</v>
      </c>
      <c r="I120" s="211"/>
      <c r="J120" s="212">
        <f>ROUND(I120*H120,2)</f>
        <v>0</v>
      </c>
      <c r="K120" s="208" t="s">
        <v>159</v>
      </c>
      <c r="L120" s="46"/>
      <c r="M120" s="213" t="s">
        <v>19</v>
      </c>
      <c r="N120" s="214" t="s">
        <v>43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160</v>
      </c>
      <c r="AT120" s="217" t="s">
        <v>155</v>
      </c>
      <c r="AU120" s="217" t="s">
        <v>82</v>
      </c>
      <c r="AY120" s="19" t="s">
        <v>152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80</v>
      </c>
      <c r="BK120" s="218">
        <f>ROUND(I120*H120,2)</f>
        <v>0</v>
      </c>
      <c r="BL120" s="19" t="s">
        <v>160</v>
      </c>
      <c r="BM120" s="217" t="s">
        <v>689</v>
      </c>
    </row>
    <row r="121" spans="1:47" s="2" customFormat="1" ht="12">
      <c r="A121" s="40"/>
      <c r="B121" s="41"/>
      <c r="C121" s="42"/>
      <c r="D121" s="219" t="s">
        <v>162</v>
      </c>
      <c r="E121" s="42"/>
      <c r="F121" s="220" t="s">
        <v>271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162</v>
      </c>
      <c r="AU121" s="19" t="s">
        <v>82</v>
      </c>
    </row>
    <row r="122" spans="1:65" s="2" customFormat="1" ht="24.15" customHeight="1">
      <c r="A122" s="40"/>
      <c r="B122" s="41"/>
      <c r="C122" s="206" t="s">
        <v>107</v>
      </c>
      <c r="D122" s="206" t="s">
        <v>155</v>
      </c>
      <c r="E122" s="207" t="s">
        <v>273</v>
      </c>
      <c r="F122" s="208" t="s">
        <v>274</v>
      </c>
      <c r="G122" s="209" t="s">
        <v>269</v>
      </c>
      <c r="H122" s="210">
        <v>0.188</v>
      </c>
      <c r="I122" s="211"/>
      <c r="J122" s="212">
        <f>ROUND(I122*H122,2)</f>
        <v>0</v>
      </c>
      <c r="K122" s="208" t="s">
        <v>159</v>
      </c>
      <c r="L122" s="46"/>
      <c r="M122" s="213" t="s">
        <v>19</v>
      </c>
      <c r="N122" s="214" t="s">
        <v>43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160</v>
      </c>
      <c r="AT122" s="217" t="s">
        <v>155</v>
      </c>
      <c r="AU122" s="217" t="s">
        <v>82</v>
      </c>
      <c r="AY122" s="19" t="s">
        <v>152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80</v>
      </c>
      <c r="BK122" s="218">
        <f>ROUND(I122*H122,2)</f>
        <v>0</v>
      </c>
      <c r="BL122" s="19" t="s">
        <v>160</v>
      </c>
      <c r="BM122" s="217" t="s">
        <v>690</v>
      </c>
    </row>
    <row r="123" spans="1:47" s="2" customFormat="1" ht="12">
      <c r="A123" s="40"/>
      <c r="B123" s="41"/>
      <c r="C123" s="42"/>
      <c r="D123" s="219" t="s">
        <v>162</v>
      </c>
      <c r="E123" s="42"/>
      <c r="F123" s="220" t="s">
        <v>276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162</v>
      </c>
      <c r="AU123" s="19" t="s">
        <v>82</v>
      </c>
    </row>
    <row r="124" spans="1:65" s="2" customFormat="1" ht="21.75" customHeight="1">
      <c r="A124" s="40"/>
      <c r="B124" s="41"/>
      <c r="C124" s="206" t="s">
        <v>110</v>
      </c>
      <c r="D124" s="206" t="s">
        <v>155</v>
      </c>
      <c r="E124" s="207" t="s">
        <v>277</v>
      </c>
      <c r="F124" s="208" t="s">
        <v>278</v>
      </c>
      <c r="G124" s="209" t="s">
        <v>269</v>
      </c>
      <c r="H124" s="210">
        <v>0.188</v>
      </c>
      <c r="I124" s="211"/>
      <c r="J124" s="212">
        <f>ROUND(I124*H124,2)</f>
        <v>0</v>
      </c>
      <c r="K124" s="208" t="s">
        <v>159</v>
      </c>
      <c r="L124" s="46"/>
      <c r="M124" s="213" t="s">
        <v>19</v>
      </c>
      <c r="N124" s="214" t="s">
        <v>43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160</v>
      </c>
      <c r="AT124" s="217" t="s">
        <v>155</v>
      </c>
      <c r="AU124" s="217" t="s">
        <v>82</v>
      </c>
      <c r="AY124" s="19" t="s">
        <v>152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80</v>
      </c>
      <c r="BK124" s="218">
        <f>ROUND(I124*H124,2)</f>
        <v>0</v>
      </c>
      <c r="BL124" s="19" t="s">
        <v>160</v>
      </c>
      <c r="BM124" s="217" t="s">
        <v>691</v>
      </c>
    </row>
    <row r="125" spans="1:47" s="2" customFormat="1" ht="12">
      <c r="A125" s="40"/>
      <c r="B125" s="41"/>
      <c r="C125" s="42"/>
      <c r="D125" s="219" t="s">
        <v>162</v>
      </c>
      <c r="E125" s="42"/>
      <c r="F125" s="220" t="s">
        <v>280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162</v>
      </c>
      <c r="AU125" s="19" t="s">
        <v>82</v>
      </c>
    </row>
    <row r="126" spans="1:65" s="2" customFormat="1" ht="24.15" customHeight="1">
      <c r="A126" s="40"/>
      <c r="B126" s="41"/>
      <c r="C126" s="206" t="s">
        <v>8</v>
      </c>
      <c r="D126" s="206" t="s">
        <v>155</v>
      </c>
      <c r="E126" s="207" t="s">
        <v>282</v>
      </c>
      <c r="F126" s="208" t="s">
        <v>283</v>
      </c>
      <c r="G126" s="209" t="s">
        <v>269</v>
      </c>
      <c r="H126" s="210">
        <v>1.128</v>
      </c>
      <c r="I126" s="211"/>
      <c r="J126" s="212">
        <f>ROUND(I126*H126,2)</f>
        <v>0</v>
      </c>
      <c r="K126" s="208" t="s">
        <v>159</v>
      </c>
      <c r="L126" s="46"/>
      <c r="M126" s="213" t="s">
        <v>19</v>
      </c>
      <c r="N126" s="214" t="s">
        <v>43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160</v>
      </c>
      <c r="AT126" s="217" t="s">
        <v>155</v>
      </c>
      <c r="AU126" s="217" t="s">
        <v>82</v>
      </c>
      <c r="AY126" s="19" t="s">
        <v>152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80</v>
      </c>
      <c r="BK126" s="218">
        <f>ROUND(I126*H126,2)</f>
        <v>0</v>
      </c>
      <c r="BL126" s="19" t="s">
        <v>160</v>
      </c>
      <c r="BM126" s="217" t="s">
        <v>692</v>
      </c>
    </row>
    <row r="127" spans="1:47" s="2" customFormat="1" ht="12">
      <c r="A127" s="40"/>
      <c r="B127" s="41"/>
      <c r="C127" s="42"/>
      <c r="D127" s="219" t="s">
        <v>162</v>
      </c>
      <c r="E127" s="42"/>
      <c r="F127" s="220" t="s">
        <v>285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162</v>
      </c>
      <c r="AU127" s="19" t="s">
        <v>82</v>
      </c>
    </row>
    <row r="128" spans="1:51" s="13" customFormat="1" ht="12">
      <c r="A128" s="13"/>
      <c r="B128" s="224"/>
      <c r="C128" s="225"/>
      <c r="D128" s="226" t="s">
        <v>164</v>
      </c>
      <c r="E128" s="227" t="s">
        <v>19</v>
      </c>
      <c r="F128" s="228" t="s">
        <v>789</v>
      </c>
      <c r="G128" s="225"/>
      <c r="H128" s="229">
        <v>1.128</v>
      </c>
      <c r="I128" s="230"/>
      <c r="J128" s="225"/>
      <c r="K128" s="225"/>
      <c r="L128" s="231"/>
      <c r="M128" s="232"/>
      <c r="N128" s="233"/>
      <c r="O128" s="233"/>
      <c r="P128" s="233"/>
      <c r="Q128" s="233"/>
      <c r="R128" s="233"/>
      <c r="S128" s="233"/>
      <c r="T128" s="23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5" t="s">
        <v>164</v>
      </c>
      <c r="AU128" s="235" t="s">
        <v>82</v>
      </c>
      <c r="AV128" s="13" t="s">
        <v>82</v>
      </c>
      <c r="AW128" s="13" t="s">
        <v>33</v>
      </c>
      <c r="AX128" s="13" t="s">
        <v>80</v>
      </c>
      <c r="AY128" s="235" t="s">
        <v>152</v>
      </c>
    </row>
    <row r="129" spans="1:65" s="2" customFormat="1" ht="24.15" customHeight="1">
      <c r="A129" s="40"/>
      <c r="B129" s="41"/>
      <c r="C129" s="206" t="s">
        <v>115</v>
      </c>
      <c r="D129" s="206" t="s">
        <v>155</v>
      </c>
      <c r="E129" s="207" t="s">
        <v>288</v>
      </c>
      <c r="F129" s="208" t="s">
        <v>289</v>
      </c>
      <c r="G129" s="209" t="s">
        <v>269</v>
      </c>
      <c r="H129" s="210">
        <v>0.188</v>
      </c>
      <c r="I129" s="211"/>
      <c r="J129" s="212">
        <f>ROUND(I129*H129,2)</f>
        <v>0</v>
      </c>
      <c r="K129" s="208" t="s">
        <v>159</v>
      </c>
      <c r="L129" s="46"/>
      <c r="M129" s="213" t="s">
        <v>19</v>
      </c>
      <c r="N129" s="214" t="s">
        <v>43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160</v>
      </c>
      <c r="AT129" s="217" t="s">
        <v>155</v>
      </c>
      <c r="AU129" s="217" t="s">
        <v>82</v>
      </c>
      <c r="AY129" s="19" t="s">
        <v>152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80</v>
      </c>
      <c r="BK129" s="218">
        <f>ROUND(I129*H129,2)</f>
        <v>0</v>
      </c>
      <c r="BL129" s="19" t="s">
        <v>160</v>
      </c>
      <c r="BM129" s="217" t="s">
        <v>694</v>
      </c>
    </row>
    <row r="130" spans="1:47" s="2" customFormat="1" ht="12">
      <c r="A130" s="40"/>
      <c r="B130" s="41"/>
      <c r="C130" s="42"/>
      <c r="D130" s="219" t="s">
        <v>162</v>
      </c>
      <c r="E130" s="42"/>
      <c r="F130" s="220" t="s">
        <v>291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162</v>
      </c>
      <c r="AU130" s="19" t="s">
        <v>82</v>
      </c>
    </row>
    <row r="131" spans="1:63" s="12" customFormat="1" ht="22.8" customHeight="1">
      <c r="A131" s="12"/>
      <c r="B131" s="190"/>
      <c r="C131" s="191"/>
      <c r="D131" s="192" t="s">
        <v>71</v>
      </c>
      <c r="E131" s="204" t="s">
        <v>292</v>
      </c>
      <c r="F131" s="204" t="s">
        <v>293</v>
      </c>
      <c r="G131" s="191"/>
      <c r="H131" s="191"/>
      <c r="I131" s="194"/>
      <c r="J131" s="205">
        <f>BK131</f>
        <v>0</v>
      </c>
      <c r="K131" s="191"/>
      <c r="L131" s="196"/>
      <c r="M131" s="197"/>
      <c r="N131" s="198"/>
      <c r="O131" s="198"/>
      <c r="P131" s="199">
        <f>SUM(P132:P133)</f>
        <v>0</v>
      </c>
      <c r="Q131" s="198"/>
      <c r="R131" s="199">
        <f>SUM(R132:R133)</f>
        <v>0</v>
      </c>
      <c r="S131" s="198"/>
      <c r="T131" s="200">
        <f>SUM(T132:T133)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1" t="s">
        <v>80</v>
      </c>
      <c r="AT131" s="202" t="s">
        <v>71</v>
      </c>
      <c r="AU131" s="202" t="s">
        <v>80</v>
      </c>
      <c r="AY131" s="201" t="s">
        <v>152</v>
      </c>
      <c r="BK131" s="203">
        <f>SUM(BK132:BK133)</f>
        <v>0</v>
      </c>
    </row>
    <row r="132" spans="1:65" s="2" customFormat="1" ht="33" customHeight="1">
      <c r="A132" s="40"/>
      <c r="B132" s="41"/>
      <c r="C132" s="206" t="s">
        <v>233</v>
      </c>
      <c r="D132" s="206" t="s">
        <v>155</v>
      </c>
      <c r="E132" s="207" t="s">
        <v>295</v>
      </c>
      <c r="F132" s="208" t="s">
        <v>296</v>
      </c>
      <c r="G132" s="209" t="s">
        <v>269</v>
      </c>
      <c r="H132" s="210">
        <v>0.176</v>
      </c>
      <c r="I132" s="211"/>
      <c r="J132" s="212">
        <f>ROUND(I132*H132,2)</f>
        <v>0</v>
      </c>
      <c r="K132" s="208" t="s">
        <v>159</v>
      </c>
      <c r="L132" s="46"/>
      <c r="M132" s="213" t="s">
        <v>19</v>
      </c>
      <c r="N132" s="214" t="s">
        <v>43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160</v>
      </c>
      <c r="AT132" s="217" t="s">
        <v>155</v>
      </c>
      <c r="AU132" s="217" t="s">
        <v>82</v>
      </c>
      <c r="AY132" s="19" t="s">
        <v>152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80</v>
      </c>
      <c r="BK132" s="218">
        <f>ROUND(I132*H132,2)</f>
        <v>0</v>
      </c>
      <c r="BL132" s="19" t="s">
        <v>160</v>
      </c>
      <c r="BM132" s="217" t="s">
        <v>695</v>
      </c>
    </row>
    <row r="133" spans="1:47" s="2" customFormat="1" ht="12">
      <c r="A133" s="40"/>
      <c r="B133" s="41"/>
      <c r="C133" s="42"/>
      <c r="D133" s="219" t="s">
        <v>162</v>
      </c>
      <c r="E133" s="42"/>
      <c r="F133" s="220" t="s">
        <v>298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162</v>
      </c>
      <c r="AU133" s="19" t="s">
        <v>82</v>
      </c>
    </row>
    <row r="134" spans="1:63" s="12" customFormat="1" ht="25.9" customHeight="1">
      <c r="A134" s="12"/>
      <c r="B134" s="190"/>
      <c r="C134" s="191"/>
      <c r="D134" s="192" t="s">
        <v>71</v>
      </c>
      <c r="E134" s="193" t="s">
        <v>299</v>
      </c>
      <c r="F134" s="193" t="s">
        <v>300</v>
      </c>
      <c r="G134" s="191"/>
      <c r="H134" s="191"/>
      <c r="I134" s="194"/>
      <c r="J134" s="195">
        <f>BK134</f>
        <v>0</v>
      </c>
      <c r="K134" s="191"/>
      <c r="L134" s="196"/>
      <c r="M134" s="197"/>
      <c r="N134" s="198"/>
      <c r="O134" s="198"/>
      <c r="P134" s="199">
        <f>P135+P153+P165</f>
        <v>0</v>
      </c>
      <c r="Q134" s="198"/>
      <c r="R134" s="199">
        <f>R135+R153+R165</f>
        <v>0.10824320000000001</v>
      </c>
      <c r="S134" s="198"/>
      <c r="T134" s="200">
        <f>T135+T153+T165</f>
        <v>0.11596371999999998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1" t="s">
        <v>82</v>
      </c>
      <c r="AT134" s="202" t="s">
        <v>71</v>
      </c>
      <c r="AU134" s="202" t="s">
        <v>72</v>
      </c>
      <c r="AY134" s="201" t="s">
        <v>152</v>
      </c>
      <c r="BK134" s="203">
        <f>BK135+BK153+BK165</f>
        <v>0</v>
      </c>
    </row>
    <row r="135" spans="1:63" s="12" customFormat="1" ht="22.8" customHeight="1">
      <c r="A135" s="12"/>
      <c r="B135" s="190"/>
      <c r="C135" s="191"/>
      <c r="D135" s="192" t="s">
        <v>71</v>
      </c>
      <c r="E135" s="204" t="s">
        <v>696</v>
      </c>
      <c r="F135" s="204" t="s">
        <v>697</v>
      </c>
      <c r="G135" s="191"/>
      <c r="H135" s="191"/>
      <c r="I135" s="194"/>
      <c r="J135" s="205">
        <f>BK135</f>
        <v>0</v>
      </c>
      <c r="K135" s="191"/>
      <c r="L135" s="196"/>
      <c r="M135" s="197"/>
      <c r="N135" s="198"/>
      <c r="O135" s="198"/>
      <c r="P135" s="199">
        <f>SUM(P136:P152)</f>
        <v>0</v>
      </c>
      <c r="Q135" s="198"/>
      <c r="R135" s="199">
        <f>SUM(R136:R152)</f>
        <v>0.08333</v>
      </c>
      <c r="S135" s="198"/>
      <c r="T135" s="200">
        <f>SUM(T136:T152)</f>
        <v>0.09040999999999999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1" t="s">
        <v>82</v>
      </c>
      <c r="AT135" s="202" t="s">
        <v>71</v>
      </c>
      <c r="AU135" s="202" t="s">
        <v>80</v>
      </c>
      <c r="AY135" s="201" t="s">
        <v>152</v>
      </c>
      <c r="BK135" s="203">
        <f>SUM(BK136:BK152)</f>
        <v>0</v>
      </c>
    </row>
    <row r="136" spans="1:65" s="2" customFormat="1" ht="16.5" customHeight="1">
      <c r="A136" s="40"/>
      <c r="B136" s="41"/>
      <c r="C136" s="206" t="s">
        <v>240</v>
      </c>
      <c r="D136" s="206" t="s">
        <v>155</v>
      </c>
      <c r="E136" s="207" t="s">
        <v>698</v>
      </c>
      <c r="F136" s="208" t="s">
        <v>699</v>
      </c>
      <c r="G136" s="209" t="s">
        <v>393</v>
      </c>
      <c r="H136" s="210">
        <v>1</v>
      </c>
      <c r="I136" s="211"/>
      <c r="J136" s="212">
        <f>ROUND(I136*H136,2)</f>
        <v>0</v>
      </c>
      <c r="K136" s="208" t="s">
        <v>159</v>
      </c>
      <c r="L136" s="46"/>
      <c r="M136" s="213" t="s">
        <v>19</v>
      </c>
      <c r="N136" s="214" t="s">
        <v>43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0.088</v>
      </c>
      <c r="T136" s="216">
        <f>S136*H136</f>
        <v>0.088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247</v>
      </c>
      <c r="AT136" s="217" t="s">
        <v>155</v>
      </c>
      <c r="AU136" s="217" t="s">
        <v>82</v>
      </c>
      <c r="AY136" s="19" t="s">
        <v>152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80</v>
      </c>
      <c r="BK136" s="218">
        <f>ROUND(I136*H136,2)</f>
        <v>0</v>
      </c>
      <c r="BL136" s="19" t="s">
        <v>247</v>
      </c>
      <c r="BM136" s="217" t="s">
        <v>700</v>
      </c>
    </row>
    <row r="137" spans="1:47" s="2" customFormat="1" ht="12">
      <c r="A137" s="40"/>
      <c r="B137" s="41"/>
      <c r="C137" s="42"/>
      <c r="D137" s="219" t="s">
        <v>162</v>
      </c>
      <c r="E137" s="42"/>
      <c r="F137" s="220" t="s">
        <v>701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162</v>
      </c>
      <c r="AU137" s="19" t="s">
        <v>82</v>
      </c>
    </row>
    <row r="138" spans="1:65" s="2" customFormat="1" ht="16.5" customHeight="1">
      <c r="A138" s="40"/>
      <c r="B138" s="41"/>
      <c r="C138" s="206" t="s">
        <v>247</v>
      </c>
      <c r="D138" s="206" t="s">
        <v>155</v>
      </c>
      <c r="E138" s="207" t="s">
        <v>702</v>
      </c>
      <c r="F138" s="208" t="s">
        <v>703</v>
      </c>
      <c r="G138" s="209" t="s">
        <v>209</v>
      </c>
      <c r="H138" s="210">
        <v>1</v>
      </c>
      <c r="I138" s="211"/>
      <c r="J138" s="212">
        <f>ROUND(I138*H138,2)</f>
        <v>0</v>
      </c>
      <c r="K138" s="208" t="s">
        <v>159</v>
      </c>
      <c r="L138" s="46"/>
      <c r="M138" s="213" t="s">
        <v>19</v>
      </c>
      <c r="N138" s="214" t="s">
        <v>43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0.00085</v>
      </c>
      <c r="T138" s="216">
        <f>S138*H138</f>
        <v>0.00085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247</v>
      </c>
      <c r="AT138" s="217" t="s">
        <v>155</v>
      </c>
      <c r="AU138" s="217" t="s">
        <v>82</v>
      </c>
      <c r="AY138" s="19" t="s">
        <v>152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80</v>
      </c>
      <c r="BK138" s="218">
        <f>ROUND(I138*H138,2)</f>
        <v>0</v>
      </c>
      <c r="BL138" s="19" t="s">
        <v>247</v>
      </c>
      <c r="BM138" s="217" t="s">
        <v>704</v>
      </c>
    </row>
    <row r="139" spans="1:47" s="2" customFormat="1" ht="12">
      <c r="A139" s="40"/>
      <c r="B139" s="41"/>
      <c r="C139" s="42"/>
      <c r="D139" s="219" t="s">
        <v>162</v>
      </c>
      <c r="E139" s="42"/>
      <c r="F139" s="220" t="s">
        <v>705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162</v>
      </c>
      <c r="AU139" s="19" t="s">
        <v>82</v>
      </c>
    </row>
    <row r="140" spans="1:65" s="2" customFormat="1" ht="16.5" customHeight="1">
      <c r="A140" s="40"/>
      <c r="B140" s="41"/>
      <c r="C140" s="206" t="s">
        <v>253</v>
      </c>
      <c r="D140" s="206" t="s">
        <v>155</v>
      </c>
      <c r="E140" s="207" t="s">
        <v>706</v>
      </c>
      <c r="F140" s="208" t="s">
        <v>707</v>
      </c>
      <c r="G140" s="209" t="s">
        <v>393</v>
      </c>
      <c r="H140" s="210">
        <v>1</v>
      </c>
      <c r="I140" s="211"/>
      <c r="J140" s="212">
        <f>ROUND(I140*H140,2)</f>
        <v>0</v>
      </c>
      <c r="K140" s="208" t="s">
        <v>159</v>
      </c>
      <c r="L140" s="46"/>
      <c r="M140" s="213" t="s">
        <v>19</v>
      </c>
      <c r="N140" s="214" t="s">
        <v>43</v>
      </c>
      <c r="O140" s="86"/>
      <c r="P140" s="215">
        <f>O140*H140</f>
        <v>0</v>
      </c>
      <c r="Q140" s="215">
        <v>0</v>
      </c>
      <c r="R140" s="215">
        <f>Q140*H140</f>
        <v>0</v>
      </c>
      <c r="S140" s="215">
        <v>0.00156</v>
      </c>
      <c r="T140" s="216">
        <f>S140*H140</f>
        <v>0.00156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247</v>
      </c>
      <c r="AT140" s="217" t="s">
        <v>155</v>
      </c>
      <c r="AU140" s="217" t="s">
        <v>82</v>
      </c>
      <c r="AY140" s="19" t="s">
        <v>152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80</v>
      </c>
      <c r="BK140" s="218">
        <f>ROUND(I140*H140,2)</f>
        <v>0</v>
      </c>
      <c r="BL140" s="19" t="s">
        <v>247</v>
      </c>
      <c r="BM140" s="217" t="s">
        <v>708</v>
      </c>
    </row>
    <row r="141" spans="1:47" s="2" customFormat="1" ht="12">
      <c r="A141" s="40"/>
      <c r="B141" s="41"/>
      <c r="C141" s="42"/>
      <c r="D141" s="219" t="s">
        <v>162</v>
      </c>
      <c r="E141" s="42"/>
      <c r="F141" s="220" t="s">
        <v>709</v>
      </c>
      <c r="G141" s="42"/>
      <c r="H141" s="42"/>
      <c r="I141" s="221"/>
      <c r="J141" s="42"/>
      <c r="K141" s="42"/>
      <c r="L141" s="46"/>
      <c r="M141" s="222"/>
      <c r="N141" s="223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162</v>
      </c>
      <c r="AU141" s="19" t="s">
        <v>82</v>
      </c>
    </row>
    <row r="142" spans="1:65" s="2" customFormat="1" ht="16.5" customHeight="1">
      <c r="A142" s="40"/>
      <c r="B142" s="41"/>
      <c r="C142" s="206" t="s">
        <v>259</v>
      </c>
      <c r="D142" s="206" t="s">
        <v>155</v>
      </c>
      <c r="E142" s="207" t="s">
        <v>710</v>
      </c>
      <c r="F142" s="208" t="s">
        <v>711</v>
      </c>
      <c r="G142" s="209" t="s">
        <v>393</v>
      </c>
      <c r="H142" s="210">
        <v>1</v>
      </c>
      <c r="I142" s="211"/>
      <c r="J142" s="212">
        <f>ROUND(I142*H142,2)</f>
        <v>0</v>
      </c>
      <c r="K142" s="208" t="s">
        <v>159</v>
      </c>
      <c r="L142" s="46"/>
      <c r="M142" s="213" t="s">
        <v>19</v>
      </c>
      <c r="N142" s="214" t="s">
        <v>43</v>
      </c>
      <c r="O142" s="86"/>
      <c r="P142" s="215">
        <f>O142*H142</f>
        <v>0</v>
      </c>
      <c r="Q142" s="215">
        <v>0.04428</v>
      </c>
      <c r="R142" s="215">
        <f>Q142*H142</f>
        <v>0.04428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247</v>
      </c>
      <c r="AT142" s="217" t="s">
        <v>155</v>
      </c>
      <c r="AU142" s="217" t="s">
        <v>82</v>
      </c>
      <c r="AY142" s="19" t="s">
        <v>152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80</v>
      </c>
      <c r="BK142" s="218">
        <f>ROUND(I142*H142,2)</f>
        <v>0</v>
      </c>
      <c r="BL142" s="19" t="s">
        <v>247</v>
      </c>
      <c r="BM142" s="217" t="s">
        <v>712</v>
      </c>
    </row>
    <row r="143" spans="1:47" s="2" customFormat="1" ht="12">
      <c r="A143" s="40"/>
      <c r="B143" s="41"/>
      <c r="C143" s="42"/>
      <c r="D143" s="219" t="s">
        <v>162</v>
      </c>
      <c r="E143" s="42"/>
      <c r="F143" s="220" t="s">
        <v>713</v>
      </c>
      <c r="G143" s="42"/>
      <c r="H143" s="42"/>
      <c r="I143" s="221"/>
      <c r="J143" s="42"/>
      <c r="K143" s="42"/>
      <c r="L143" s="46"/>
      <c r="M143" s="222"/>
      <c r="N143" s="223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162</v>
      </c>
      <c r="AU143" s="19" t="s">
        <v>82</v>
      </c>
    </row>
    <row r="144" spans="1:65" s="2" customFormat="1" ht="16.5" customHeight="1">
      <c r="A144" s="40"/>
      <c r="B144" s="41"/>
      <c r="C144" s="206" t="s">
        <v>266</v>
      </c>
      <c r="D144" s="206" t="s">
        <v>155</v>
      </c>
      <c r="E144" s="207" t="s">
        <v>714</v>
      </c>
      <c r="F144" s="208" t="s">
        <v>715</v>
      </c>
      <c r="G144" s="209" t="s">
        <v>209</v>
      </c>
      <c r="H144" s="210">
        <v>1</v>
      </c>
      <c r="I144" s="211"/>
      <c r="J144" s="212">
        <f>ROUND(I144*H144,2)</f>
        <v>0</v>
      </c>
      <c r="K144" s="208" t="s">
        <v>19</v>
      </c>
      <c r="L144" s="46"/>
      <c r="M144" s="213" t="s">
        <v>19</v>
      </c>
      <c r="N144" s="214" t="s">
        <v>43</v>
      </c>
      <c r="O144" s="86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247</v>
      </c>
      <c r="AT144" s="217" t="s">
        <v>155</v>
      </c>
      <c r="AU144" s="217" t="s">
        <v>82</v>
      </c>
      <c r="AY144" s="19" t="s">
        <v>152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80</v>
      </c>
      <c r="BK144" s="218">
        <f>ROUND(I144*H144,2)</f>
        <v>0</v>
      </c>
      <c r="BL144" s="19" t="s">
        <v>247</v>
      </c>
      <c r="BM144" s="217" t="s">
        <v>716</v>
      </c>
    </row>
    <row r="145" spans="1:65" s="2" customFormat="1" ht="24.15" customHeight="1">
      <c r="A145" s="40"/>
      <c r="B145" s="41"/>
      <c r="C145" s="206" t="s">
        <v>272</v>
      </c>
      <c r="D145" s="206" t="s">
        <v>155</v>
      </c>
      <c r="E145" s="207" t="s">
        <v>717</v>
      </c>
      <c r="F145" s="208" t="s">
        <v>718</v>
      </c>
      <c r="G145" s="209" t="s">
        <v>393</v>
      </c>
      <c r="H145" s="210">
        <v>1</v>
      </c>
      <c r="I145" s="211"/>
      <c r="J145" s="212">
        <f>ROUND(I145*H145,2)</f>
        <v>0</v>
      </c>
      <c r="K145" s="208" t="s">
        <v>159</v>
      </c>
      <c r="L145" s="46"/>
      <c r="M145" s="213" t="s">
        <v>19</v>
      </c>
      <c r="N145" s="214" t="s">
        <v>43</v>
      </c>
      <c r="O145" s="86"/>
      <c r="P145" s="215">
        <f>O145*H145</f>
        <v>0</v>
      </c>
      <c r="Q145" s="215">
        <v>0.03646</v>
      </c>
      <c r="R145" s="215">
        <f>Q145*H145</f>
        <v>0.03646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247</v>
      </c>
      <c r="AT145" s="217" t="s">
        <v>155</v>
      </c>
      <c r="AU145" s="217" t="s">
        <v>82</v>
      </c>
      <c r="AY145" s="19" t="s">
        <v>152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80</v>
      </c>
      <c r="BK145" s="218">
        <f>ROUND(I145*H145,2)</f>
        <v>0</v>
      </c>
      <c r="BL145" s="19" t="s">
        <v>247</v>
      </c>
      <c r="BM145" s="217" t="s">
        <v>719</v>
      </c>
    </row>
    <row r="146" spans="1:47" s="2" customFormat="1" ht="12">
      <c r="A146" s="40"/>
      <c r="B146" s="41"/>
      <c r="C146" s="42"/>
      <c r="D146" s="219" t="s">
        <v>162</v>
      </c>
      <c r="E146" s="42"/>
      <c r="F146" s="220" t="s">
        <v>720</v>
      </c>
      <c r="G146" s="42"/>
      <c r="H146" s="42"/>
      <c r="I146" s="221"/>
      <c r="J146" s="42"/>
      <c r="K146" s="42"/>
      <c r="L146" s="46"/>
      <c r="M146" s="222"/>
      <c r="N146" s="223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162</v>
      </c>
      <c r="AU146" s="19" t="s">
        <v>82</v>
      </c>
    </row>
    <row r="147" spans="1:65" s="2" customFormat="1" ht="16.5" customHeight="1">
      <c r="A147" s="40"/>
      <c r="B147" s="41"/>
      <c r="C147" s="206" t="s">
        <v>7</v>
      </c>
      <c r="D147" s="206" t="s">
        <v>155</v>
      </c>
      <c r="E147" s="207" t="s">
        <v>721</v>
      </c>
      <c r="F147" s="208" t="s">
        <v>722</v>
      </c>
      <c r="G147" s="209" t="s">
        <v>393</v>
      </c>
      <c r="H147" s="210">
        <v>1</v>
      </c>
      <c r="I147" s="211"/>
      <c r="J147" s="212">
        <f>ROUND(I147*H147,2)</f>
        <v>0</v>
      </c>
      <c r="K147" s="208" t="s">
        <v>19</v>
      </c>
      <c r="L147" s="46"/>
      <c r="M147" s="213" t="s">
        <v>19</v>
      </c>
      <c r="N147" s="214" t="s">
        <v>43</v>
      </c>
      <c r="O147" s="86"/>
      <c r="P147" s="215">
        <f>O147*H147</f>
        <v>0</v>
      </c>
      <c r="Q147" s="215">
        <v>0.00184</v>
      </c>
      <c r="R147" s="215">
        <f>Q147*H147</f>
        <v>0.00184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247</v>
      </c>
      <c r="AT147" s="217" t="s">
        <v>155</v>
      </c>
      <c r="AU147" s="217" t="s">
        <v>82</v>
      </c>
      <c r="AY147" s="19" t="s">
        <v>152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80</v>
      </c>
      <c r="BK147" s="218">
        <f>ROUND(I147*H147,2)</f>
        <v>0</v>
      </c>
      <c r="BL147" s="19" t="s">
        <v>247</v>
      </c>
      <c r="BM147" s="217" t="s">
        <v>723</v>
      </c>
    </row>
    <row r="148" spans="1:65" s="2" customFormat="1" ht="21.75" customHeight="1">
      <c r="A148" s="40"/>
      <c r="B148" s="41"/>
      <c r="C148" s="206" t="s">
        <v>281</v>
      </c>
      <c r="D148" s="206" t="s">
        <v>155</v>
      </c>
      <c r="E148" s="207" t="s">
        <v>724</v>
      </c>
      <c r="F148" s="208" t="s">
        <v>725</v>
      </c>
      <c r="G148" s="209" t="s">
        <v>209</v>
      </c>
      <c r="H148" s="210">
        <v>1</v>
      </c>
      <c r="I148" s="211"/>
      <c r="J148" s="212">
        <f>ROUND(I148*H148,2)</f>
        <v>0</v>
      </c>
      <c r="K148" s="208" t="s">
        <v>159</v>
      </c>
      <c r="L148" s="46"/>
      <c r="M148" s="213" t="s">
        <v>19</v>
      </c>
      <c r="N148" s="214" t="s">
        <v>43</v>
      </c>
      <c r="O148" s="86"/>
      <c r="P148" s="215">
        <f>O148*H148</f>
        <v>0</v>
      </c>
      <c r="Q148" s="215">
        <v>0.00075</v>
      </c>
      <c r="R148" s="215">
        <f>Q148*H148</f>
        <v>0.00075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247</v>
      </c>
      <c r="AT148" s="217" t="s">
        <v>155</v>
      </c>
      <c r="AU148" s="217" t="s">
        <v>82</v>
      </c>
      <c r="AY148" s="19" t="s">
        <v>152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80</v>
      </c>
      <c r="BK148" s="218">
        <f>ROUND(I148*H148,2)</f>
        <v>0</v>
      </c>
      <c r="BL148" s="19" t="s">
        <v>247</v>
      </c>
      <c r="BM148" s="217" t="s">
        <v>726</v>
      </c>
    </row>
    <row r="149" spans="1:47" s="2" customFormat="1" ht="12">
      <c r="A149" s="40"/>
      <c r="B149" s="41"/>
      <c r="C149" s="42"/>
      <c r="D149" s="219" t="s">
        <v>162</v>
      </c>
      <c r="E149" s="42"/>
      <c r="F149" s="220" t="s">
        <v>727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162</v>
      </c>
      <c r="AU149" s="19" t="s">
        <v>82</v>
      </c>
    </row>
    <row r="150" spans="1:65" s="2" customFormat="1" ht="16.5" customHeight="1">
      <c r="A150" s="40"/>
      <c r="B150" s="41"/>
      <c r="C150" s="206" t="s">
        <v>287</v>
      </c>
      <c r="D150" s="206" t="s">
        <v>155</v>
      </c>
      <c r="E150" s="207" t="s">
        <v>728</v>
      </c>
      <c r="F150" s="208" t="s">
        <v>729</v>
      </c>
      <c r="G150" s="209" t="s">
        <v>393</v>
      </c>
      <c r="H150" s="210">
        <v>1</v>
      </c>
      <c r="I150" s="211"/>
      <c r="J150" s="212">
        <f>ROUND(I150*H150,2)</f>
        <v>0</v>
      </c>
      <c r="K150" s="208" t="s">
        <v>19</v>
      </c>
      <c r="L150" s="46"/>
      <c r="M150" s="213" t="s">
        <v>19</v>
      </c>
      <c r="N150" s="214" t="s">
        <v>43</v>
      </c>
      <c r="O150" s="86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247</v>
      </c>
      <c r="AT150" s="217" t="s">
        <v>155</v>
      </c>
      <c r="AU150" s="217" t="s">
        <v>82</v>
      </c>
      <c r="AY150" s="19" t="s">
        <v>152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80</v>
      </c>
      <c r="BK150" s="218">
        <f>ROUND(I150*H150,2)</f>
        <v>0</v>
      </c>
      <c r="BL150" s="19" t="s">
        <v>247</v>
      </c>
      <c r="BM150" s="217" t="s">
        <v>730</v>
      </c>
    </row>
    <row r="151" spans="1:65" s="2" customFormat="1" ht="24.15" customHeight="1">
      <c r="A151" s="40"/>
      <c r="B151" s="41"/>
      <c r="C151" s="206" t="s">
        <v>294</v>
      </c>
      <c r="D151" s="206" t="s">
        <v>155</v>
      </c>
      <c r="E151" s="207" t="s">
        <v>731</v>
      </c>
      <c r="F151" s="208" t="s">
        <v>732</v>
      </c>
      <c r="G151" s="209" t="s">
        <v>334</v>
      </c>
      <c r="H151" s="256"/>
      <c r="I151" s="211"/>
      <c r="J151" s="212">
        <f>ROUND(I151*H151,2)</f>
        <v>0</v>
      </c>
      <c r="K151" s="208" t="s">
        <v>159</v>
      </c>
      <c r="L151" s="46"/>
      <c r="M151" s="213" t="s">
        <v>19</v>
      </c>
      <c r="N151" s="214" t="s">
        <v>43</v>
      </c>
      <c r="O151" s="86"/>
      <c r="P151" s="215">
        <f>O151*H151</f>
        <v>0</v>
      </c>
      <c r="Q151" s="215">
        <v>0</v>
      </c>
      <c r="R151" s="215">
        <f>Q151*H151</f>
        <v>0</v>
      </c>
      <c r="S151" s="215">
        <v>0</v>
      </c>
      <c r="T151" s="21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7" t="s">
        <v>247</v>
      </c>
      <c r="AT151" s="217" t="s">
        <v>155</v>
      </c>
      <c r="AU151" s="217" t="s">
        <v>82</v>
      </c>
      <c r="AY151" s="19" t="s">
        <v>152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80</v>
      </c>
      <c r="BK151" s="218">
        <f>ROUND(I151*H151,2)</f>
        <v>0</v>
      </c>
      <c r="BL151" s="19" t="s">
        <v>247</v>
      </c>
      <c r="BM151" s="217" t="s">
        <v>733</v>
      </c>
    </row>
    <row r="152" spans="1:47" s="2" customFormat="1" ht="12">
      <c r="A152" s="40"/>
      <c r="B152" s="41"/>
      <c r="C152" s="42"/>
      <c r="D152" s="219" t="s">
        <v>162</v>
      </c>
      <c r="E152" s="42"/>
      <c r="F152" s="220" t="s">
        <v>734</v>
      </c>
      <c r="G152" s="42"/>
      <c r="H152" s="42"/>
      <c r="I152" s="221"/>
      <c r="J152" s="42"/>
      <c r="K152" s="42"/>
      <c r="L152" s="46"/>
      <c r="M152" s="222"/>
      <c r="N152" s="223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162</v>
      </c>
      <c r="AU152" s="19" t="s">
        <v>82</v>
      </c>
    </row>
    <row r="153" spans="1:63" s="12" customFormat="1" ht="22.8" customHeight="1">
      <c r="A153" s="12"/>
      <c r="B153" s="190"/>
      <c r="C153" s="191"/>
      <c r="D153" s="192" t="s">
        <v>71</v>
      </c>
      <c r="E153" s="204" t="s">
        <v>301</v>
      </c>
      <c r="F153" s="204" t="s">
        <v>302</v>
      </c>
      <c r="G153" s="191"/>
      <c r="H153" s="191"/>
      <c r="I153" s="194"/>
      <c r="J153" s="205">
        <f>BK153</f>
        <v>0</v>
      </c>
      <c r="K153" s="191"/>
      <c r="L153" s="196"/>
      <c r="M153" s="197"/>
      <c r="N153" s="198"/>
      <c r="O153" s="198"/>
      <c r="P153" s="199">
        <f>SUM(P154:P164)</f>
        <v>0</v>
      </c>
      <c r="Q153" s="198"/>
      <c r="R153" s="199">
        <f>SUM(R154:R164)</f>
        <v>0.0152</v>
      </c>
      <c r="S153" s="198"/>
      <c r="T153" s="200">
        <f>SUM(T154:T164)</f>
        <v>0.024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1" t="s">
        <v>82</v>
      </c>
      <c r="AT153" s="202" t="s">
        <v>71</v>
      </c>
      <c r="AU153" s="202" t="s">
        <v>80</v>
      </c>
      <c r="AY153" s="201" t="s">
        <v>152</v>
      </c>
      <c r="BK153" s="203">
        <f>SUM(BK154:BK164)</f>
        <v>0</v>
      </c>
    </row>
    <row r="154" spans="1:65" s="2" customFormat="1" ht="16.5" customHeight="1">
      <c r="A154" s="40"/>
      <c r="B154" s="41"/>
      <c r="C154" s="206" t="s">
        <v>303</v>
      </c>
      <c r="D154" s="206" t="s">
        <v>155</v>
      </c>
      <c r="E154" s="207" t="s">
        <v>448</v>
      </c>
      <c r="F154" s="208" t="s">
        <v>449</v>
      </c>
      <c r="G154" s="209" t="s">
        <v>209</v>
      </c>
      <c r="H154" s="210">
        <v>1</v>
      </c>
      <c r="I154" s="211"/>
      <c r="J154" s="212">
        <f>ROUND(I154*H154,2)</f>
        <v>0</v>
      </c>
      <c r="K154" s="208" t="s">
        <v>159</v>
      </c>
      <c r="L154" s="46"/>
      <c r="M154" s="213" t="s">
        <v>19</v>
      </c>
      <c r="N154" s="214" t="s">
        <v>43</v>
      </c>
      <c r="O154" s="86"/>
      <c r="P154" s="215">
        <f>O154*H154</f>
        <v>0</v>
      </c>
      <c r="Q154" s="215">
        <v>0</v>
      </c>
      <c r="R154" s="215">
        <f>Q154*H154</f>
        <v>0</v>
      </c>
      <c r="S154" s="215">
        <v>0.024</v>
      </c>
      <c r="T154" s="216">
        <f>S154*H154</f>
        <v>0.024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247</v>
      </c>
      <c r="AT154" s="217" t="s">
        <v>155</v>
      </c>
      <c r="AU154" s="217" t="s">
        <v>82</v>
      </c>
      <c r="AY154" s="19" t="s">
        <v>152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80</v>
      </c>
      <c r="BK154" s="218">
        <f>ROUND(I154*H154,2)</f>
        <v>0</v>
      </c>
      <c r="BL154" s="19" t="s">
        <v>247</v>
      </c>
      <c r="BM154" s="217" t="s">
        <v>735</v>
      </c>
    </row>
    <row r="155" spans="1:47" s="2" customFormat="1" ht="12">
      <c r="A155" s="40"/>
      <c r="B155" s="41"/>
      <c r="C155" s="42"/>
      <c r="D155" s="219" t="s">
        <v>162</v>
      </c>
      <c r="E155" s="42"/>
      <c r="F155" s="220" t="s">
        <v>451</v>
      </c>
      <c r="G155" s="42"/>
      <c r="H155" s="42"/>
      <c r="I155" s="221"/>
      <c r="J155" s="42"/>
      <c r="K155" s="42"/>
      <c r="L155" s="46"/>
      <c r="M155" s="222"/>
      <c r="N155" s="223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162</v>
      </c>
      <c r="AU155" s="19" t="s">
        <v>82</v>
      </c>
    </row>
    <row r="156" spans="1:51" s="13" customFormat="1" ht="12">
      <c r="A156" s="13"/>
      <c r="B156" s="224"/>
      <c r="C156" s="225"/>
      <c r="D156" s="226" t="s">
        <v>164</v>
      </c>
      <c r="E156" s="227" t="s">
        <v>19</v>
      </c>
      <c r="F156" s="228" t="s">
        <v>80</v>
      </c>
      <c r="G156" s="225"/>
      <c r="H156" s="229">
        <v>1</v>
      </c>
      <c r="I156" s="230"/>
      <c r="J156" s="225"/>
      <c r="K156" s="225"/>
      <c r="L156" s="231"/>
      <c r="M156" s="232"/>
      <c r="N156" s="233"/>
      <c r="O156" s="233"/>
      <c r="P156" s="233"/>
      <c r="Q156" s="233"/>
      <c r="R156" s="233"/>
      <c r="S156" s="233"/>
      <c r="T156" s="23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5" t="s">
        <v>164</v>
      </c>
      <c r="AU156" s="235" t="s">
        <v>82</v>
      </c>
      <c r="AV156" s="13" t="s">
        <v>82</v>
      </c>
      <c r="AW156" s="13" t="s">
        <v>33</v>
      </c>
      <c r="AX156" s="13" t="s">
        <v>80</v>
      </c>
      <c r="AY156" s="235" t="s">
        <v>152</v>
      </c>
    </row>
    <row r="157" spans="1:65" s="2" customFormat="1" ht="24.15" customHeight="1">
      <c r="A157" s="40"/>
      <c r="B157" s="41"/>
      <c r="C157" s="206" t="s">
        <v>308</v>
      </c>
      <c r="D157" s="206" t="s">
        <v>155</v>
      </c>
      <c r="E157" s="207" t="s">
        <v>453</v>
      </c>
      <c r="F157" s="208" t="s">
        <v>454</v>
      </c>
      <c r="G157" s="209" t="s">
        <v>209</v>
      </c>
      <c r="H157" s="210">
        <v>1</v>
      </c>
      <c r="I157" s="211"/>
      <c r="J157" s="212">
        <f>ROUND(I157*H157,2)</f>
        <v>0</v>
      </c>
      <c r="K157" s="208" t="s">
        <v>159</v>
      </c>
      <c r="L157" s="46"/>
      <c r="M157" s="213" t="s">
        <v>19</v>
      </c>
      <c r="N157" s="214" t="s">
        <v>43</v>
      </c>
      <c r="O157" s="86"/>
      <c r="P157" s="215">
        <f>O157*H157</f>
        <v>0</v>
      </c>
      <c r="Q157" s="215">
        <v>0</v>
      </c>
      <c r="R157" s="215">
        <f>Q157*H157</f>
        <v>0</v>
      </c>
      <c r="S157" s="215">
        <v>0</v>
      </c>
      <c r="T157" s="21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7" t="s">
        <v>247</v>
      </c>
      <c r="AT157" s="217" t="s">
        <v>155</v>
      </c>
      <c r="AU157" s="217" t="s">
        <v>82</v>
      </c>
      <c r="AY157" s="19" t="s">
        <v>152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80</v>
      </c>
      <c r="BK157" s="218">
        <f>ROUND(I157*H157,2)</f>
        <v>0</v>
      </c>
      <c r="BL157" s="19" t="s">
        <v>247</v>
      </c>
      <c r="BM157" s="217" t="s">
        <v>736</v>
      </c>
    </row>
    <row r="158" spans="1:47" s="2" customFormat="1" ht="12">
      <c r="A158" s="40"/>
      <c r="B158" s="41"/>
      <c r="C158" s="42"/>
      <c r="D158" s="219" t="s">
        <v>162</v>
      </c>
      <c r="E158" s="42"/>
      <c r="F158" s="220" t="s">
        <v>456</v>
      </c>
      <c r="G158" s="42"/>
      <c r="H158" s="42"/>
      <c r="I158" s="221"/>
      <c r="J158" s="42"/>
      <c r="K158" s="42"/>
      <c r="L158" s="46"/>
      <c r="M158" s="222"/>
      <c r="N158" s="223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162</v>
      </c>
      <c r="AU158" s="19" t="s">
        <v>82</v>
      </c>
    </row>
    <row r="159" spans="1:65" s="2" customFormat="1" ht="16.5" customHeight="1">
      <c r="A159" s="40"/>
      <c r="B159" s="41"/>
      <c r="C159" s="246" t="s">
        <v>313</v>
      </c>
      <c r="D159" s="246" t="s">
        <v>212</v>
      </c>
      <c r="E159" s="247" t="s">
        <v>518</v>
      </c>
      <c r="F159" s="248" t="s">
        <v>519</v>
      </c>
      <c r="G159" s="249" t="s">
        <v>209</v>
      </c>
      <c r="H159" s="250">
        <v>1</v>
      </c>
      <c r="I159" s="251"/>
      <c r="J159" s="252">
        <f>ROUND(I159*H159,2)</f>
        <v>0</v>
      </c>
      <c r="K159" s="248" t="s">
        <v>159</v>
      </c>
      <c r="L159" s="253"/>
      <c r="M159" s="254" t="s">
        <v>19</v>
      </c>
      <c r="N159" s="255" t="s">
        <v>43</v>
      </c>
      <c r="O159" s="86"/>
      <c r="P159" s="215">
        <f>O159*H159</f>
        <v>0</v>
      </c>
      <c r="Q159" s="215">
        <v>0.013</v>
      </c>
      <c r="R159" s="215">
        <f>Q159*H159</f>
        <v>0.013</v>
      </c>
      <c r="S159" s="215">
        <v>0</v>
      </c>
      <c r="T159" s="21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7" t="s">
        <v>311</v>
      </c>
      <c r="AT159" s="217" t="s">
        <v>212</v>
      </c>
      <c r="AU159" s="217" t="s">
        <v>82</v>
      </c>
      <c r="AY159" s="19" t="s">
        <v>152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9" t="s">
        <v>80</v>
      </c>
      <c r="BK159" s="218">
        <f>ROUND(I159*H159,2)</f>
        <v>0</v>
      </c>
      <c r="BL159" s="19" t="s">
        <v>247</v>
      </c>
      <c r="BM159" s="217" t="s">
        <v>790</v>
      </c>
    </row>
    <row r="160" spans="1:65" s="2" customFormat="1" ht="16.5" customHeight="1">
      <c r="A160" s="40"/>
      <c r="B160" s="41"/>
      <c r="C160" s="206" t="s">
        <v>318</v>
      </c>
      <c r="D160" s="206" t="s">
        <v>155</v>
      </c>
      <c r="E160" s="207" t="s">
        <v>314</v>
      </c>
      <c r="F160" s="208" t="s">
        <v>315</v>
      </c>
      <c r="G160" s="209" t="s">
        <v>209</v>
      </c>
      <c r="H160" s="210">
        <v>1</v>
      </c>
      <c r="I160" s="211"/>
      <c r="J160" s="212">
        <f>ROUND(I160*H160,2)</f>
        <v>0</v>
      </c>
      <c r="K160" s="208" t="s">
        <v>159</v>
      </c>
      <c r="L160" s="46"/>
      <c r="M160" s="213" t="s">
        <v>19</v>
      </c>
      <c r="N160" s="214" t="s">
        <v>43</v>
      </c>
      <c r="O160" s="86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247</v>
      </c>
      <c r="AT160" s="217" t="s">
        <v>155</v>
      </c>
      <c r="AU160" s="217" t="s">
        <v>82</v>
      </c>
      <c r="AY160" s="19" t="s">
        <v>152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80</v>
      </c>
      <c r="BK160" s="218">
        <f>ROUND(I160*H160,2)</f>
        <v>0</v>
      </c>
      <c r="BL160" s="19" t="s">
        <v>247</v>
      </c>
      <c r="BM160" s="217" t="s">
        <v>738</v>
      </c>
    </row>
    <row r="161" spans="1:47" s="2" customFormat="1" ht="12">
      <c r="A161" s="40"/>
      <c r="B161" s="41"/>
      <c r="C161" s="42"/>
      <c r="D161" s="219" t="s">
        <v>162</v>
      </c>
      <c r="E161" s="42"/>
      <c r="F161" s="220" t="s">
        <v>317</v>
      </c>
      <c r="G161" s="42"/>
      <c r="H161" s="42"/>
      <c r="I161" s="221"/>
      <c r="J161" s="42"/>
      <c r="K161" s="42"/>
      <c r="L161" s="46"/>
      <c r="M161" s="222"/>
      <c r="N161" s="223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162</v>
      </c>
      <c r="AU161" s="19" t="s">
        <v>82</v>
      </c>
    </row>
    <row r="162" spans="1:65" s="2" customFormat="1" ht="16.5" customHeight="1">
      <c r="A162" s="40"/>
      <c r="B162" s="41"/>
      <c r="C162" s="246" t="s">
        <v>322</v>
      </c>
      <c r="D162" s="246" t="s">
        <v>212</v>
      </c>
      <c r="E162" s="247" t="s">
        <v>319</v>
      </c>
      <c r="F162" s="248" t="s">
        <v>320</v>
      </c>
      <c r="G162" s="249" t="s">
        <v>209</v>
      </c>
      <c r="H162" s="250">
        <v>1</v>
      </c>
      <c r="I162" s="251"/>
      <c r="J162" s="252">
        <f>ROUND(I162*H162,2)</f>
        <v>0</v>
      </c>
      <c r="K162" s="248" t="s">
        <v>159</v>
      </c>
      <c r="L162" s="253"/>
      <c r="M162" s="254" t="s">
        <v>19</v>
      </c>
      <c r="N162" s="255" t="s">
        <v>43</v>
      </c>
      <c r="O162" s="86"/>
      <c r="P162" s="215">
        <f>O162*H162</f>
        <v>0</v>
      </c>
      <c r="Q162" s="215">
        <v>0.0022</v>
      </c>
      <c r="R162" s="215">
        <f>Q162*H162</f>
        <v>0.0022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311</v>
      </c>
      <c r="AT162" s="217" t="s">
        <v>212</v>
      </c>
      <c r="AU162" s="217" t="s">
        <v>82</v>
      </c>
      <c r="AY162" s="19" t="s">
        <v>152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80</v>
      </c>
      <c r="BK162" s="218">
        <f>ROUND(I162*H162,2)</f>
        <v>0</v>
      </c>
      <c r="BL162" s="19" t="s">
        <v>247</v>
      </c>
      <c r="BM162" s="217" t="s">
        <v>739</v>
      </c>
    </row>
    <row r="163" spans="1:65" s="2" customFormat="1" ht="24.15" customHeight="1">
      <c r="A163" s="40"/>
      <c r="B163" s="41"/>
      <c r="C163" s="206" t="s">
        <v>327</v>
      </c>
      <c r="D163" s="206" t="s">
        <v>155</v>
      </c>
      <c r="E163" s="207" t="s">
        <v>332</v>
      </c>
      <c r="F163" s="208" t="s">
        <v>333</v>
      </c>
      <c r="G163" s="209" t="s">
        <v>334</v>
      </c>
      <c r="H163" s="256"/>
      <c r="I163" s="211"/>
      <c r="J163" s="212">
        <f>ROUND(I163*H163,2)</f>
        <v>0</v>
      </c>
      <c r="K163" s="208" t="s">
        <v>159</v>
      </c>
      <c r="L163" s="46"/>
      <c r="M163" s="213" t="s">
        <v>19</v>
      </c>
      <c r="N163" s="214" t="s">
        <v>43</v>
      </c>
      <c r="O163" s="86"/>
      <c r="P163" s="215">
        <f>O163*H163</f>
        <v>0</v>
      </c>
      <c r="Q163" s="215">
        <v>0</v>
      </c>
      <c r="R163" s="215">
        <f>Q163*H163</f>
        <v>0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247</v>
      </c>
      <c r="AT163" s="217" t="s">
        <v>155</v>
      </c>
      <c r="AU163" s="217" t="s">
        <v>82</v>
      </c>
      <c r="AY163" s="19" t="s">
        <v>152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80</v>
      </c>
      <c r="BK163" s="218">
        <f>ROUND(I163*H163,2)</f>
        <v>0</v>
      </c>
      <c r="BL163" s="19" t="s">
        <v>247</v>
      </c>
      <c r="BM163" s="217" t="s">
        <v>740</v>
      </c>
    </row>
    <row r="164" spans="1:47" s="2" customFormat="1" ht="12">
      <c r="A164" s="40"/>
      <c r="B164" s="41"/>
      <c r="C164" s="42"/>
      <c r="D164" s="219" t="s">
        <v>162</v>
      </c>
      <c r="E164" s="42"/>
      <c r="F164" s="220" t="s">
        <v>336</v>
      </c>
      <c r="G164" s="42"/>
      <c r="H164" s="42"/>
      <c r="I164" s="221"/>
      <c r="J164" s="42"/>
      <c r="K164" s="42"/>
      <c r="L164" s="46"/>
      <c r="M164" s="222"/>
      <c r="N164" s="223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162</v>
      </c>
      <c r="AU164" s="19" t="s">
        <v>82</v>
      </c>
    </row>
    <row r="165" spans="1:63" s="12" customFormat="1" ht="22.8" customHeight="1">
      <c r="A165" s="12"/>
      <c r="B165" s="190"/>
      <c r="C165" s="191"/>
      <c r="D165" s="192" t="s">
        <v>71</v>
      </c>
      <c r="E165" s="204" t="s">
        <v>372</v>
      </c>
      <c r="F165" s="204" t="s">
        <v>373</v>
      </c>
      <c r="G165" s="191"/>
      <c r="H165" s="191"/>
      <c r="I165" s="194"/>
      <c r="J165" s="205">
        <f>BK165</f>
        <v>0</v>
      </c>
      <c r="K165" s="191"/>
      <c r="L165" s="196"/>
      <c r="M165" s="197"/>
      <c r="N165" s="198"/>
      <c r="O165" s="198"/>
      <c r="P165" s="199">
        <f>SUM(P166:P185)</f>
        <v>0</v>
      </c>
      <c r="Q165" s="198"/>
      <c r="R165" s="199">
        <f>SUM(R166:R185)</f>
        <v>0.0097132</v>
      </c>
      <c r="S165" s="198"/>
      <c r="T165" s="200">
        <f>SUM(T166:T185)</f>
        <v>0.00155372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01" t="s">
        <v>82</v>
      </c>
      <c r="AT165" s="202" t="s">
        <v>71</v>
      </c>
      <c r="AU165" s="202" t="s">
        <v>80</v>
      </c>
      <c r="AY165" s="201" t="s">
        <v>152</v>
      </c>
      <c r="BK165" s="203">
        <f>SUM(BK166:BK185)</f>
        <v>0</v>
      </c>
    </row>
    <row r="166" spans="1:65" s="2" customFormat="1" ht="16.5" customHeight="1">
      <c r="A166" s="40"/>
      <c r="B166" s="41"/>
      <c r="C166" s="206" t="s">
        <v>331</v>
      </c>
      <c r="D166" s="206" t="s">
        <v>155</v>
      </c>
      <c r="E166" s="207" t="s">
        <v>489</v>
      </c>
      <c r="F166" s="208" t="s">
        <v>490</v>
      </c>
      <c r="G166" s="209" t="s">
        <v>158</v>
      </c>
      <c r="H166" s="210">
        <v>5.012</v>
      </c>
      <c r="I166" s="211"/>
      <c r="J166" s="212">
        <f>ROUND(I166*H166,2)</f>
        <v>0</v>
      </c>
      <c r="K166" s="208" t="s">
        <v>159</v>
      </c>
      <c r="L166" s="46"/>
      <c r="M166" s="213" t="s">
        <v>19</v>
      </c>
      <c r="N166" s="214" t="s">
        <v>43</v>
      </c>
      <c r="O166" s="86"/>
      <c r="P166" s="215">
        <f>O166*H166</f>
        <v>0</v>
      </c>
      <c r="Q166" s="215">
        <v>0.001</v>
      </c>
      <c r="R166" s="215">
        <f>Q166*H166</f>
        <v>0.005012</v>
      </c>
      <c r="S166" s="215">
        <v>0.00031</v>
      </c>
      <c r="T166" s="216">
        <f>S166*H166</f>
        <v>0.00155372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247</v>
      </c>
      <c r="AT166" s="217" t="s">
        <v>155</v>
      </c>
      <c r="AU166" s="217" t="s">
        <v>82</v>
      </c>
      <c r="AY166" s="19" t="s">
        <v>152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80</v>
      </c>
      <c r="BK166" s="218">
        <f>ROUND(I166*H166,2)</f>
        <v>0</v>
      </c>
      <c r="BL166" s="19" t="s">
        <v>247</v>
      </c>
      <c r="BM166" s="217" t="s">
        <v>741</v>
      </c>
    </row>
    <row r="167" spans="1:47" s="2" customFormat="1" ht="12">
      <c r="A167" s="40"/>
      <c r="B167" s="41"/>
      <c r="C167" s="42"/>
      <c r="D167" s="219" t="s">
        <v>162</v>
      </c>
      <c r="E167" s="42"/>
      <c r="F167" s="220" t="s">
        <v>492</v>
      </c>
      <c r="G167" s="42"/>
      <c r="H167" s="42"/>
      <c r="I167" s="221"/>
      <c r="J167" s="42"/>
      <c r="K167" s="42"/>
      <c r="L167" s="46"/>
      <c r="M167" s="222"/>
      <c r="N167" s="22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162</v>
      </c>
      <c r="AU167" s="19" t="s">
        <v>82</v>
      </c>
    </row>
    <row r="168" spans="1:51" s="14" customFormat="1" ht="12">
      <c r="A168" s="14"/>
      <c r="B168" s="236"/>
      <c r="C168" s="237"/>
      <c r="D168" s="226" t="s">
        <v>164</v>
      </c>
      <c r="E168" s="238" t="s">
        <v>19</v>
      </c>
      <c r="F168" s="239" t="s">
        <v>493</v>
      </c>
      <c r="G168" s="237"/>
      <c r="H168" s="238" t="s">
        <v>19</v>
      </c>
      <c r="I168" s="240"/>
      <c r="J168" s="237"/>
      <c r="K168" s="237"/>
      <c r="L168" s="241"/>
      <c r="M168" s="242"/>
      <c r="N168" s="243"/>
      <c r="O168" s="243"/>
      <c r="P168" s="243"/>
      <c r="Q168" s="243"/>
      <c r="R168" s="243"/>
      <c r="S168" s="243"/>
      <c r="T168" s="24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5" t="s">
        <v>164</v>
      </c>
      <c r="AU168" s="245" t="s">
        <v>82</v>
      </c>
      <c r="AV168" s="14" t="s">
        <v>80</v>
      </c>
      <c r="AW168" s="14" t="s">
        <v>33</v>
      </c>
      <c r="AX168" s="14" t="s">
        <v>72</v>
      </c>
      <c r="AY168" s="245" t="s">
        <v>152</v>
      </c>
    </row>
    <row r="169" spans="1:51" s="13" customFormat="1" ht="12">
      <c r="A169" s="13"/>
      <c r="B169" s="224"/>
      <c r="C169" s="225"/>
      <c r="D169" s="226" t="s">
        <v>164</v>
      </c>
      <c r="E169" s="227" t="s">
        <v>19</v>
      </c>
      <c r="F169" s="228" t="s">
        <v>791</v>
      </c>
      <c r="G169" s="225"/>
      <c r="H169" s="229">
        <v>5.012</v>
      </c>
      <c r="I169" s="230"/>
      <c r="J169" s="225"/>
      <c r="K169" s="225"/>
      <c r="L169" s="231"/>
      <c r="M169" s="232"/>
      <c r="N169" s="233"/>
      <c r="O169" s="233"/>
      <c r="P169" s="233"/>
      <c r="Q169" s="233"/>
      <c r="R169" s="233"/>
      <c r="S169" s="233"/>
      <c r="T169" s="23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5" t="s">
        <v>164</v>
      </c>
      <c r="AU169" s="235" t="s">
        <v>82</v>
      </c>
      <c r="AV169" s="13" t="s">
        <v>82</v>
      </c>
      <c r="AW169" s="13" t="s">
        <v>33</v>
      </c>
      <c r="AX169" s="13" t="s">
        <v>80</v>
      </c>
      <c r="AY169" s="235" t="s">
        <v>152</v>
      </c>
    </row>
    <row r="170" spans="1:65" s="2" customFormat="1" ht="16.5" customHeight="1">
      <c r="A170" s="40"/>
      <c r="B170" s="41"/>
      <c r="C170" s="206" t="s">
        <v>311</v>
      </c>
      <c r="D170" s="206" t="s">
        <v>155</v>
      </c>
      <c r="E170" s="207" t="s">
        <v>494</v>
      </c>
      <c r="F170" s="208" t="s">
        <v>495</v>
      </c>
      <c r="G170" s="209" t="s">
        <v>158</v>
      </c>
      <c r="H170" s="210">
        <v>10.22</v>
      </c>
      <c r="I170" s="211"/>
      <c r="J170" s="212">
        <f>ROUND(I170*H170,2)</f>
        <v>0</v>
      </c>
      <c r="K170" s="208" t="s">
        <v>159</v>
      </c>
      <c r="L170" s="46"/>
      <c r="M170" s="213" t="s">
        <v>19</v>
      </c>
      <c r="N170" s="214" t="s">
        <v>43</v>
      </c>
      <c r="O170" s="86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160</v>
      </c>
      <c r="AT170" s="217" t="s">
        <v>155</v>
      </c>
      <c r="AU170" s="217" t="s">
        <v>82</v>
      </c>
      <c r="AY170" s="19" t="s">
        <v>152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80</v>
      </c>
      <c r="BK170" s="218">
        <f>ROUND(I170*H170,2)</f>
        <v>0</v>
      </c>
      <c r="BL170" s="19" t="s">
        <v>160</v>
      </c>
      <c r="BM170" s="217" t="s">
        <v>743</v>
      </c>
    </row>
    <row r="171" spans="1:47" s="2" customFormat="1" ht="12">
      <c r="A171" s="40"/>
      <c r="B171" s="41"/>
      <c r="C171" s="42"/>
      <c r="D171" s="219" t="s">
        <v>162</v>
      </c>
      <c r="E171" s="42"/>
      <c r="F171" s="220" t="s">
        <v>497</v>
      </c>
      <c r="G171" s="42"/>
      <c r="H171" s="42"/>
      <c r="I171" s="221"/>
      <c r="J171" s="42"/>
      <c r="K171" s="42"/>
      <c r="L171" s="46"/>
      <c r="M171" s="222"/>
      <c r="N171" s="223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162</v>
      </c>
      <c r="AU171" s="19" t="s">
        <v>82</v>
      </c>
    </row>
    <row r="172" spans="1:51" s="14" customFormat="1" ht="12">
      <c r="A172" s="14"/>
      <c r="B172" s="236"/>
      <c r="C172" s="237"/>
      <c r="D172" s="226" t="s">
        <v>164</v>
      </c>
      <c r="E172" s="238" t="s">
        <v>19</v>
      </c>
      <c r="F172" s="239" t="s">
        <v>744</v>
      </c>
      <c r="G172" s="237"/>
      <c r="H172" s="238" t="s">
        <v>19</v>
      </c>
      <c r="I172" s="240"/>
      <c r="J172" s="237"/>
      <c r="K172" s="237"/>
      <c r="L172" s="241"/>
      <c r="M172" s="242"/>
      <c r="N172" s="243"/>
      <c r="O172" s="243"/>
      <c r="P172" s="243"/>
      <c r="Q172" s="243"/>
      <c r="R172" s="243"/>
      <c r="S172" s="243"/>
      <c r="T172" s="24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5" t="s">
        <v>164</v>
      </c>
      <c r="AU172" s="245" t="s">
        <v>82</v>
      </c>
      <c r="AV172" s="14" t="s">
        <v>80</v>
      </c>
      <c r="AW172" s="14" t="s">
        <v>33</v>
      </c>
      <c r="AX172" s="14" t="s">
        <v>72</v>
      </c>
      <c r="AY172" s="245" t="s">
        <v>152</v>
      </c>
    </row>
    <row r="173" spans="1:51" s="13" customFormat="1" ht="12">
      <c r="A173" s="13"/>
      <c r="B173" s="224"/>
      <c r="C173" s="225"/>
      <c r="D173" s="226" t="s">
        <v>164</v>
      </c>
      <c r="E173" s="227" t="s">
        <v>19</v>
      </c>
      <c r="F173" s="228" t="s">
        <v>786</v>
      </c>
      <c r="G173" s="225"/>
      <c r="H173" s="229">
        <v>3.06</v>
      </c>
      <c r="I173" s="230"/>
      <c r="J173" s="225"/>
      <c r="K173" s="225"/>
      <c r="L173" s="231"/>
      <c r="M173" s="232"/>
      <c r="N173" s="233"/>
      <c r="O173" s="233"/>
      <c r="P173" s="233"/>
      <c r="Q173" s="233"/>
      <c r="R173" s="233"/>
      <c r="S173" s="233"/>
      <c r="T173" s="23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5" t="s">
        <v>164</v>
      </c>
      <c r="AU173" s="235" t="s">
        <v>82</v>
      </c>
      <c r="AV173" s="13" t="s">
        <v>82</v>
      </c>
      <c r="AW173" s="13" t="s">
        <v>33</v>
      </c>
      <c r="AX173" s="13" t="s">
        <v>72</v>
      </c>
      <c r="AY173" s="235" t="s">
        <v>152</v>
      </c>
    </row>
    <row r="174" spans="1:51" s="14" customFormat="1" ht="12">
      <c r="A174" s="14"/>
      <c r="B174" s="236"/>
      <c r="C174" s="237"/>
      <c r="D174" s="226" t="s">
        <v>164</v>
      </c>
      <c r="E174" s="238" t="s">
        <v>19</v>
      </c>
      <c r="F174" s="239" t="s">
        <v>493</v>
      </c>
      <c r="G174" s="237"/>
      <c r="H174" s="238" t="s">
        <v>19</v>
      </c>
      <c r="I174" s="240"/>
      <c r="J174" s="237"/>
      <c r="K174" s="237"/>
      <c r="L174" s="241"/>
      <c r="M174" s="242"/>
      <c r="N174" s="243"/>
      <c r="O174" s="243"/>
      <c r="P174" s="243"/>
      <c r="Q174" s="243"/>
      <c r="R174" s="243"/>
      <c r="S174" s="243"/>
      <c r="T174" s="24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5" t="s">
        <v>164</v>
      </c>
      <c r="AU174" s="245" t="s">
        <v>82</v>
      </c>
      <c r="AV174" s="14" t="s">
        <v>80</v>
      </c>
      <c r="AW174" s="14" t="s">
        <v>33</v>
      </c>
      <c r="AX174" s="14" t="s">
        <v>72</v>
      </c>
      <c r="AY174" s="245" t="s">
        <v>152</v>
      </c>
    </row>
    <row r="175" spans="1:51" s="13" customFormat="1" ht="12">
      <c r="A175" s="13"/>
      <c r="B175" s="224"/>
      <c r="C175" s="225"/>
      <c r="D175" s="226" t="s">
        <v>164</v>
      </c>
      <c r="E175" s="227" t="s">
        <v>19</v>
      </c>
      <c r="F175" s="228" t="s">
        <v>787</v>
      </c>
      <c r="G175" s="225"/>
      <c r="H175" s="229">
        <v>7.16</v>
      </c>
      <c r="I175" s="230"/>
      <c r="J175" s="225"/>
      <c r="K175" s="225"/>
      <c r="L175" s="231"/>
      <c r="M175" s="232"/>
      <c r="N175" s="233"/>
      <c r="O175" s="233"/>
      <c r="P175" s="233"/>
      <c r="Q175" s="233"/>
      <c r="R175" s="233"/>
      <c r="S175" s="233"/>
      <c r="T175" s="23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5" t="s">
        <v>164</v>
      </c>
      <c r="AU175" s="235" t="s">
        <v>82</v>
      </c>
      <c r="AV175" s="13" t="s">
        <v>82</v>
      </c>
      <c r="AW175" s="13" t="s">
        <v>33</v>
      </c>
      <c r="AX175" s="13" t="s">
        <v>72</v>
      </c>
      <c r="AY175" s="235" t="s">
        <v>152</v>
      </c>
    </row>
    <row r="176" spans="1:51" s="15" customFormat="1" ht="12">
      <c r="A176" s="15"/>
      <c r="B176" s="257"/>
      <c r="C176" s="258"/>
      <c r="D176" s="226" t="s">
        <v>164</v>
      </c>
      <c r="E176" s="259" t="s">
        <v>19</v>
      </c>
      <c r="F176" s="260" t="s">
        <v>382</v>
      </c>
      <c r="G176" s="258"/>
      <c r="H176" s="261">
        <v>10.22</v>
      </c>
      <c r="I176" s="262"/>
      <c r="J176" s="258"/>
      <c r="K176" s="258"/>
      <c r="L176" s="263"/>
      <c r="M176" s="264"/>
      <c r="N176" s="265"/>
      <c r="O176" s="265"/>
      <c r="P176" s="265"/>
      <c r="Q176" s="265"/>
      <c r="R176" s="265"/>
      <c r="S176" s="265"/>
      <c r="T176" s="266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67" t="s">
        <v>164</v>
      </c>
      <c r="AU176" s="267" t="s">
        <v>82</v>
      </c>
      <c r="AV176" s="15" t="s">
        <v>160</v>
      </c>
      <c r="AW176" s="15" t="s">
        <v>33</v>
      </c>
      <c r="AX176" s="15" t="s">
        <v>80</v>
      </c>
      <c r="AY176" s="267" t="s">
        <v>152</v>
      </c>
    </row>
    <row r="177" spans="1:65" s="2" customFormat="1" ht="16.5" customHeight="1">
      <c r="A177" s="40"/>
      <c r="B177" s="41"/>
      <c r="C177" s="206" t="s">
        <v>343</v>
      </c>
      <c r="D177" s="206" t="s">
        <v>155</v>
      </c>
      <c r="E177" s="207" t="s">
        <v>375</v>
      </c>
      <c r="F177" s="208" t="s">
        <v>376</v>
      </c>
      <c r="G177" s="209" t="s">
        <v>158</v>
      </c>
      <c r="H177" s="210">
        <v>10.22</v>
      </c>
      <c r="I177" s="211"/>
      <c r="J177" s="212">
        <f>ROUND(I177*H177,2)</f>
        <v>0</v>
      </c>
      <c r="K177" s="208" t="s">
        <v>159</v>
      </c>
      <c r="L177" s="46"/>
      <c r="M177" s="213" t="s">
        <v>19</v>
      </c>
      <c r="N177" s="214" t="s">
        <v>43</v>
      </c>
      <c r="O177" s="86"/>
      <c r="P177" s="215">
        <f>O177*H177</f>
        <v>0</v>
      </c>
      <c r="Q177" s="215">
        <v>0.0002</v>
      </c>
      <c r="R177" s="215">
        <f>Q177*H177</f>
        <v>0.0020440000000000002</v>
      </c>
      <c r="S177" s="215">
        <v>0</v>
      </c>
      <c r="T177" s="21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7" t="s">
        <v>247</v>
      </c>
      <c r="AT177" s="217" t="s">
        <v>155</v>
      </c>
      <c r="AU177" s="217" t="s">
        <v>82</v>
      </c>
      <c r="AY177" s="19" t="s">
        <v>152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80</v>
      </c>
      <c r="BK177" s="218">
        <f>ROUND(I177*H177,2)</f>
        <v>0</v>
      </c>
      <c r="BL177" s="19" t="s">
        <v>247</v>
      </c>
      <c r="BM177" s="217" t="s">
        <v>746</v>
      </c>
    </row>
    <row r="178" spans="1:47" s="2" customFormat="1" ht="12">
      <c r="A178" s="40"/>
      <c r="B178" s="41"/>
      <c r="C178" s="42"/>
      <c r="D178" s="219" t="s">
        <v>162</v>
      </c>
      <c r="E178" s="42"/>
      <c r="F178" s="220" t="s">
        <v>378</v>
      </c>
      <c r="G178" s="42"/>
      <c r="H178" s="42"/>
      <c r="I178" s="221"/>
      <c r="J178" s="42"/>
      <c r="K178" s="42"/>
      <c r="L178" s="46"/>
      <c r="M178" s="222"/>
      <c r="N178" s="223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162</v>
      </c>
      <c r="AU178" s="19" t="s">
        <v>82</v>
      </c>
    </row>
    <row r="179" spans="1:51" s="14" customFormat="1" ht="12">
      <c r="A179" s="14"/>
      <c r="B179" s="236"/>
      <c r="C179" s="237"/>
      <c r="D179" s="226" t="s">
        <v>164</v>
      </c>
      <c r="E179" s="238" t="s">
        <v>19</v>
      </c>
      <c r="F179" s="239" t="s">
        <v>744</v>
      </c>
      <c r="G179" s="237"/>
      <c r="H179" s="238" t="s">
        <v>19</v>
      </c>
      <c r="I179" s="240"/>
      <c r="J179" s="237"/>
      <c r="K179" s="237"/>
      <c r="L179" s="241"/>
      <c r="M179" s="242"/>
      <c r="N179" s="243"/>
      <c r="O179" s="243"/>
      <c r="P179" s="243"/>
      <c r="Q179" s="243"/>
      <c r="R179" s="243"/>
      <c r="S179" s="243"/>
      <c r="T179" s="24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5" t="s">
        <v>164</v>
      </c>
      <c r="AU179" s="245" t="s">
        <v>82</v>
      </c>
      <c r="AV179" s="14" t="s">
        <v>80</v>
      </c>
      <c r="AW179" s="14" t="s">
        <v>33</v>
      </c>
      <c r="AX179" s="14" t="s">
        <v>72</v>
      </c>
      <c r="AY179" s="245" t="s">
        <v>152</v>
      </c>
    </row>
    <row r="180" spans="1:51" s="13" customFormat="1" ht="12">
      <c r="A180" s="13"/>
      <c r="B180" s="224"/>
      <c r="C180" s="225"/>
      <c r="D180" s="226" t="s">
        <v>164</v>
      </c>
      <c r="E180" s="227" t="s">
        <v>19</v>
      </c>
      <c r="F180" s="228" t="s">
        <v>786</v>
      </c>
      <c r="G180" s="225"/>
      <c r="H180" s="229">
        <v>3.06</v>
      </c>
      <c r="I180" s="230"/>
      <c r="J180" s="225"/>
      <c r="K180" s="225"/>
      <c r="L180" s="231"/>
      <c r="M180" s="232"/>
      <c r="N180" s="233"/>
      <c r="O180" s="233"/>
      <c r="P180" s="233"/>
      <c r="Q180" s="233"/>
      <c r="R180" s="233"/>
      <c r="S180" s="233"/>
      <c r="T180" s="23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5" t="s">
        <v>164</v>
      </c>
      <c r="AU180" s="235" t="s">
        <v>82</v>
      </c>
      <c r="AV180" s="13" t="s">
        <v>82</v>
      </c>
      <c r="AW180" s="13" t="s">
        <v>33</v>
      </c>
      <c r="AX180" s="13" t="s">
        <v>72</v>
      </c>
      <c r="AY180" s="235" t="s">
        <v>152</v>
      </c>
    </row>
    <row r="181" spans="1:51" s="14" customFormat="1" ht="12">
      <c r="A181" s="14"/>
      <c r="B181" s="236"/>
      <c r="C181" s="237"/>
      <c r="D181" s="226" t="s">
        <v>164</v>
      </c>
      <c r="E181" s="238" t="s">
        <v>19</v>
      </c>
      <c r="F181" s="239" t="s">
        <v>493</v>
      </c>
      <c r="G181" s="237"/>
      <c r="H181" s="238" t="s">
        <v>19</v>
      </c>
      <c r="I181" s="240"/>
      <c r="J181" s="237"/>
      <c r="K181" s="237"/>
      <c r="L181" s="241"/>
      <c r="M181" s="242"/>
      <c r="N181" s="243"/>
      <c r="O181" s="243"/>
      <c r="P181" s="243"/>
      <c r="Q181" s="243"/>
      <c r="R181" s="243"/>
      <c r="S181" s="243"/>
      <c r="T181" s="24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5" t="s">
        <v>164</v>
      </c>
      <c r="AU181" s="245" t="s">
        <v>82</v>
      </c>
      <c r="AV181" s="14" t="s">
        <v>80</v>
      </c>
      <c r="AW181" s="14" t="s">
        <v>33</v>
      </c>
      <c r="AX181" s="14" t="s">
        <v>72</v>
      </c>
      <c r="AY181" s="245" t="s">
        <v>152</v>
      </c>
    </row>
    <row r="182" spans="1:51" s="13" customFormat="1" ht="12">
      <c r="A182" s="13"/>
      <c r="B182" s="224"/>
      <c r="C182" s="225"/>
      <c r="D182" s="226" t="s">
        <v>164</v>
      </c>
      <c r="E182" s="227" t="s">
        <v>19</v>
      </c>
      <c r="F182" s="228" t="s">
        <v>787</v>
      </c>
      <c r="G182" s="225"/>
      <c r="H182" s="229">
        <v>7.16</v>
      </c>
      <c r="I182" s="230"/>
      <c r="J182" s="225"/>
      <c r="K182" s="225"/>
      <c r="L182" s="231"/>
      <c r="M182" s="232"/>
      <c r="N182" s="233"/>
      <c r="O182" s="233"/>
      <c r="P182" s="233"/>
      <c r="Q182" s="233"/>
      <c r="R182" s="233"/>
      <c r="S182" s="233"/>
      <c r="T182" s="23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5" t="s">
        <v>164</v>
      </c>
      <c r="AU182" s="235" t="s">
        <v>82</v>
      </c>
      <c r="AV182" s="13" t="s">
        <v>82</v>
      </c>
      <c r="AW182" s="13" t="s">
        <v>33</v>
      </c>
      <c r="AX182" s="13" t="s">
        <v>72</v>
      </c>
      <c r="AY182" s="235" t="s">
        <v>152</v>
      </c>
    </row>
    <row r="183" spans="1:51" s="15" customFormat="1" ht="12">
      <c r="A183" s="15"/>
      <c r="B183" s="257"/>
      <c r="C183" s="258"/>
      <c r="D183" s="226" t="s">
        <v>164</v>
      </c>
      <c r="E183" s="259" t="s">
        <v>19</v>
      </c>
      <c r="F183" s="260" t="s">
        <v>382</v>
      </c>
      <c r="G183" s="258"/>
      <c r="H183" s="261">
        <v>10.22</v>
      </c>
      <c r="I183" s="262"/>
      <c r="J183" s="258"/>
      <c r="K183" s="258"/>
      <c r="L183" s="263"/>
      <c r="M183" s="264"/>
      <c r="N183" s="265"/>
      <c r="O183" s="265"/>
      <c r="P183" s="265"/>
      <c r="Q183" s="265"/>
      <c r="R183" s="265"/>
      <c r="S183" s="265"/>
      <c r="T183" s="266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67" t="s">
        <v>164</v>
      </c>
      <c r="AU183" s="267" t="s">
        <v>82</v>
      </c>
      <c r="AV183" s="15" t="s">
        <v>160</v>
      </c>
      <c r="AW183" s="15" t="s">
        <v>33</v>
      </c>
      <c r="AX183" s="15" t="s">
        <v>80</v>
      </c>
      <c r="AY183" s="267" t="s">
        <v>152</v>
      </c>
    </row>
    <row r="184" spans="1:65" s="2" customFormat="1" ht="24.15" customHeight="1">
      <c r="A184" s="40"/>
      <c r="B184" s="41"/>
      <c r="C184" s="206" t="s">
        <v>347</v>
      </c>
      <c r="D184" s="206" t="s">
        <v>155</v>
      </c>
      <c r="E184" s="207" t="s">
        <v>384</v>
      </c>
      <c r="F184" s="208" t="s">
        <v>385</v>
      </c>
      <c r="G184" s="209" t="s">
        <v>158</v>
      </c>
      <c r="H184" s="210">
        <v>10.22</v>
      </c>
      <c r="I184" s="211"/>
      <c r="J184" s="212">
        <f>ROUND(I184*H184,2)</f>
        <v>0</v>
      </c>
      <c r="K184" s="208" t="s">
        <v>159</v>
      </c>
      <c r="L184" s="46"/>
      <c r="M184" s="213" t="s">
        <v>19</v>
      </c>
      <c r="N184" s="214" t="s">
        <v>43</v>
      </c>
      <c r="O184" s="86"/>
      <c r="P184" s="215">
        <f>O184*H184</f>
        <v>0</v>
      </c>
      <c r="Q184" s="215">
        <v>0.00026</v>
      </c>
      <c r="R184" s="215">
        <f>Q184*H184</f>
        <v>0.0026571999999999998</v>
      </c>
      <c r="S184" s="215">
        <v>0</v>
      </c>
      <c r="T184" s="21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7" t="s">
        <v>247</v>
      </c>
      <c r="AT184" s="217" t="s">
        <v>155</v>
      </c>
      <c r="AU184" s="217" t="s">
        <v>82</v>
      </c>
      <c r="AY184" s="19" t="s">
        <v>152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9" t="s">
        <v>80</v>
      </c>
      <c r="BK184" s="218">
        <f>ROUND(I184*H184,2)</f>
        <v>0</v>
      </c>
      <c r="BL184" s="19" t="s">
        <v>247</v>
      </c>
      <c r="BM184" s="217" t="s">
        <v>747</v>
      </c>
    </row>
    <row r="185" spans="1:47" s="2" customFormat="1" ht="12">
      <c r="A185" s="40"/>
      <c r="B185" s="41"/>
      <c r="C185" s="42"/>
      <c r="D185" s="219" t="s">
        <v>162</v>
      </c>
      <c r="E185" s="42"/>
      <c r="F185" s="220" t="s">
        <v>387</v>
      </c>
      <c r="G185" s="42"/>
      <c r="H185" s="42"/>
      <c r="I185" s="221"/>
      <c r="J185" s="42"/>
      <c r="K185" s="42"/>
      <c r="L185" s="46"/>
      <c r="M185" s="222"/>
      <c r="N185" s="223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162</v>
      </c>
      <c r="AU185" s="19" t="s">
        <v>82</v>
      </c>
    </row>
    <row r="186" spans="1:63" s="12" customFormat="1" ht="25.9" customHeight="1">
      <c r="A186" s="12"/>
      <c r="B186" s="190"/>
      <c r="C186" s="191"/>
      <c r="D186" s="192" t="s">
        <v>71</v>
      </c>
      <c r="E186" s="193" t="s">
        <v>388</v>
      </c>
      <c r="F186" s="193" t="s">
        <v>389</v>
      </c>
      <c r="G186" s="191"/>
      <c r="H186" s="191"/>
      <c r="I186" s="194"/>
      <c r="J186" s="195">
        <f>BK186</f>
        <v>0</v>
      </c>
      <c r="K186" s="191"/>
      <c r="L186" s="196"/>
      <c r="M186" s="197"/>
      <c r="N186" s="198"/>
      <c r="O186" s="198"/>
      <c r="P186" s="199">
        <f>P187</f>
        <v>0</v>
      </c>
      <c r="Q186" s="198"/>
      <c r="R186" s="199">
        <f>R187</f>
        <v>0</v>
      </c>
      <c r="S186" s="198"/>
      <c r="T186" s="200">
        <f>T187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01" t="s">
        <v>183</v>
      </c>
      <c r="AT186" s="202" t="s">
        <v>71</v>
      </c>
      <c r="AU186" s="202" t="s">
        <v>72</v>
      </c>
      <c r="AY186" s="201" t="s">
        <v>152</v>
      </c>
      <c r="BK186" s="203">
        <f>BK187</f>
        <v>0</v>
      </c>
    </row>
    <row r="187" spans="1:65" s="2" customFormat="1" ht="21.75" customHeight="1">
      <c r="A187" s="40"/>
      <c r="B187" s="41"/>
      <c r="C187" s="206" t="s">
        <v>353</v>
      </c>
      <c r="D187" s="206" t="s">
        <v>155</v>
      </c>
      <c r="E187" s="207" t="s">
        <v>391</v>
      </c>
      <c r="F187" s="208" t="s">
        <v>392</v>
      </c>
      <c r="G187" s="209" t="s">
        <v>393</v>
      </c>
      <c r="H187" s="210">
        <v>1</v>
      </c>
      <c r="I187" s="211"/>
      <c r="J187" s="212">
        <f>ROUND(I187*H187,2)</f>
        <v>0</v>
      </c>
      <c r="K187" s="208" t="s">
        <v>19</v>
      </c>
      <c r="L187" s="46"/>
      <c r="M187" s="268" t="s">
        <v>19</v>
      </c>
      <c r="N187" s="269" t="s">
        <v>43</v>
      </c>
      <c r="O187" s="270"/>
      <c r="P187" s="271">
        <f>O187*H187</f>
        <v>0</v>
      </c>
      <c r="Q187" s="271">
        <v>0</v>
      </c>
      <c r="R187" s="271">
        <f>Q187*H187</f>
        <v>0</v>
      </c>
      <c r="S187" s="271">
        <v>0</v>
      </c>
      <c r="T187" s="272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7" t="s">
        <v>160</v>
      </c>
      <c r="AT187" s="217" t="s">
        <v>155</v>
      </c>
      <c r="AU187" s="217" t="s">
        <v>80</v>
      </c>
      <c r="AY187" s="19" t="s">
        <v>152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9" t="s">
        <v>80</v>
      </c>
      <c r="BK187" s="218">
        <f>ROUND(I187*H187,2)</f>
        <v>0</v>
      </c>
      <c r="BL187" s="19" t="s">
        <v>160</v>
      </c>
      <c r="BM187" s="217" t="s">
        <v>748</v>
      </c>
    </row>
    <row r="188" spans="1:31" s="2" customFormat="1" ht="6.95" customHeight="1">
      <c r="A188" s="40"/>
      <c r="B188" s="61"/>
      <c r="C188" s="62"/>
      <c r="D188" s="62"/>
      <c r="E188" s="62"/>
      <c r="F188" s="62"/>
      <c r="G188" s="62"/>
      <c r="H188" s="62"/>
      <c r="I188" s="62"/>
      <c r="J188" s="62"/>
      <c r="K188" s="62"/>
      <c r="L188" s="46"/>
      <c r="M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</row>
  </sheetData>
  <sheetProtection password="80EB" sheet="1" objects="1" scenarios="1" formatColumns="0" formatRows="0" autoFilter="0"/>
  <autoFilter ref="C88:K187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hyperlinks>
    <hyperlink ref="F93" r:id="rId1" display="https://podminky.urs.cz/item/CS_URS_2024_01/619991001"/>
    <hyperlink ref="F96" r:id="rId2" display="https://podminky.urs.cz/item/CS_URS_2024_01/612325412"/>
    <hyperlink ref="F100" r:id="rId3" display="https://podminky.urs.cz/item/CS_URS_2024_01/612131121"/>
    <hyperlink ref="F107" r:id="rId4" display="https://podminky.urs.cz/item/CS_URS_2024_01/612142001"/>
    <hyperlink ref="F109" r:id="rId5" display="https://podminky.urs.cz/item/CS_URS_2024_01/612311131"/>
    <hyperlink ref="F112" r:id="rId6" display="https://podminky.urs.cz/item/CS_URS_2024_01/978013141"/>
    <hyperlink ref="F116" r:id="rId7" display="https://podminky.urs.cz/item/CS_URS_2024_01/949101111"/>
    <hyperlink ref="F118" r:id="rId8" display="https://podminky.urs.cz/item/CS_URS_2024_01/952901111"/>
    <hyperlink ref="F121" r:id="rId9" display="https://podminky.urs.cz/item/CS_URS_2024_01/997002611"/>
    <hyperlink ref="F123" r:id="rId10" display="https://podminky.urs.cz/item/CS_URS_2024_01/997013211"/>
    <hyperlink ref="F125" r:id="rId11" display="https://podminky.urs.cz/item/CS_URS_2024_01/997013501"/>
    <hyperlink ref="F127" r:id="rId12" display="https://podminky.urs.cz/item/CS_URS_2024_01/997013509"/>
    <hyperlink ref="F130" r:id="rId13" display="https://podminky.urs.cz/item/CS_URS_2024_01/997013631"/>
    <hyperlink ref="F133" r:id="rId14" display="https://podminky.urs.cz/item/CS_URS_2024_01/998018001"/>
    <hyperlink ref="F137" r:id="rId15" display="https://podminky.urs.cz/item/CS_URS_2024_01/725240811"/>
    <hyperlink ref="F139" r:id="rId16" display="https://podminky.urs.cz/item/CS_URS_2024_01/725860811"/>
    <hyperlink ref="F141" r:id="rId17" display="https://podminky.urs.cz/item/CS_URS_2024_01/725820801"/>
    <hyperlink ref="F143" r:id="rId18" display="https://podminky.urs.cz/item/CS_URS_2024_01/725241532"/>
    <hyperlink ref="F146" r:id="rId19" display="https://podminky.urs.cz/item/CS_URS_2024_01/725244813"/>
    <hyperlink ref="F149" r:id="rId20" display="https://podminky.urs.cz/item/CS_URS_2024_01/725865311"/>
    <hyperlink ref="F152" r:id="rId21" display="https://podminky.urs.cz/item/CS_URS_2024_01/998725311"/>
    <hyperlink ref="F155" r:id="rId22" display="https://podminky.urs.cz/item/CS_URS_2024_01/766691914"/>
    <hyperlink ref="F158" r:id="rId23" display="https://podminky.urs.cz/item/CS_URS_2024_01/766660001"/>
    <hyperlink ref="F161" r:id="rId24" display="https://podminky.urs.cz/item/CS_URS_2024_01/766660729"/>
    <hyperlink ref="F164" r:id="rId25" display="https://podminky.urs.cz/item/CS_URS_2024_01/998766311"/>
    <hyperlink ref="F167" r:id="rId26" display="https://podminky.urs.cz/item/CS_URS_2024_01/784121001"/>
    <hyperlink ref="F171" r:id="rId27" display="https://podminky.urs.cz/item/CS_URS_2024_01/784111001"/>
    <hyperlink ref="F178" r:id="rId28" display="https://podminky.urs.cz/item/CS_URS_2024_01/784181121"/>
    <hyperlink ref="F185" r:id="rId29" display="https://podminky.urs.cz/item/CS_URS_2024_01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117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118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ZŠ Pionýrů, Sokolov - oprava šaten tělocvičny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119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792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8. 2. 2024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 xml:space="preserve"> </v>
      </c>
      <c r="F21" s="40"/>
      <c r="G21" s="40"/>
      <c r="H21" s="40"/>
      <c r="I21" s="134" t="s">
        <v>28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ROUND(J88,2)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ROUND((SUM(BE88:BE182)),2)</f>
        <v>0</v>
      </c>
      <c r="G33" s="40"/>
      <c r="H33" s="40"/>
      <c r="I33" s="150">
        <v>0.21</v>
      </c>
      <c r="J33" s="149">
        <f>ROUND(((SUM(BE88:BE182))*I33),2)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ROUND((SUM(BF88:BF182)),2)</f>
        <v>0</v>
      </c>
      <c r="G34" s="40"/>
      <c r="H34" s="40"/>
      <c r="I34" s="150">
        <v>0.12</v>
      </c>
      <c r="J34" s="149">
        <f>ROUND(((SUM(BF88:BF182))*I34),2)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ROUND((SUM(BG88:BG182)),2)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ROUND((SUM(BH88:BH182)),2)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ROUND((SUM(BI88:BI182)),2)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ZŠ Pionýrů, Sokolov - oprava šaten tělocvičny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13 - Kabinet - dveře č. 11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Sokolov, Pionýrů 1614</v>
      </c>
      <c r="G52" s="42"/>
      <c r="H52" s="42"/>
      <c r="I52" s="34" t="s">
        <v>23</v>
      </c>
      <c r="J52" s="74" t="str">
        <f>IF(J12="","",J12)</f>
        <v>8. 2. 2024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Sokolov</v>
      </c>
      <c r="G54" s="42"/>
      <c r="H54" s="42"/>
      <c r="I54" s="34" t="s">
        <v>31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Michal Kubelka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122</v>
      </c>
      <c r="D57" s="164"/>
      <c r="E57" s="164"/>
      <c r="F57" s="164"/>
      <c r="G57" s="164"/>
      <c r="H57" s="164"/>
      <c r="I57" s="164"/>
      <c r="J57" s="165" t="s">
        <v>123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J88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124</v>
      </c>
    </row>
    <row r="60" spans="1:31" s="9" customFormat="1" ht="24.95" customHeight="1">
      <c r="A60" s="9"/>
      <c r="B60" s="167"/>
      <c r="C60" s="168"/>
      <c r="D60" s="169" t="s">
        <v>125</v>
      </c>
      <c r="E60" s="170"/>
      <c r="F60" s="170"/>
      <c r="G60" s="170"/>
      <c r="H60" s="170"/>
      <c r="I60" s="170"/>
      <c r="J60" s="171">
        <f>J89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127</v>
      </c>
      <c r="E61" s="176"/>
      <c r="F61" s="176"/>
      <c r="G61" s="176"/>
      <c r="H61" s="176"/>
      <c r="I61" s="176"/>
      <c r="J61" s="177">
        <f>J90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128</v>
      </c>
      <c r="E62" s="176"/>
      <c r="F62" s="176"/>
      <c r="G62" s="176"/>
      <c r="H62" s="176"/>
      <c r="I62" s="176"/>
      <c r="J62" s="177">
        <f>J113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129</v>
      </c>
      <c r="E63" s="176"/>
      <c r="F63" s="176"/>
      <c r="G63" s="176"/>
      <c r="H63" s="176"/>
      <c r="I63" s="176"/>
      <c r="J63" s="177">
        <f>J126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130</v>
      </c>
      <c r="E64" s="176"/>
      <c r="F64" s="176"/>
      <c r="G64" s="176"/>
      <c r="H64" s="176"/>
      <c r="I64" s="176"/>
      <c r="J64" s="177">
        <f>J138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7"/>
      <c r="C65" s="168"/>
      <c r="D65" s="169" t="s">
        <v>131</v>
      </c>
      <c r="E65" s="170"/>
      <c r="F65" s="170"/>
      <c r="G65" s="170"/>
      <c r="H65" s="170"/>
      <c r="I65" s="170"/>
      <c r="J65" s="171">
        <f>J141</f>
        <v>0</v>
      </c>
      <c r="K65" s="168"/>
      <c r="L65" s="17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3"/>
      <c r="C66" s="174"/>
      <c r="D66" s="175" t="s">
        <v>134</v>
      </c>
      <c r="E66" s="176"/>
      <c r="F66" s="176"/>
      <c r="G66" s="176"/>
      <c r="H66" s="176"/>
      <c r="I66" s="176"/>
      <c r="J66" s="177">
        <f>J142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135</v>
      </c>
      <c r="E67" s="176"/>
      <c r="F67" s="176"/>
      <c r="G67" s="176"/>
      <c r="H67" s="176"/>
      <c r="I67" s="176"/>
      <c r="J67" s="177">
        <f>J150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7"/>
      <c r="C68" s="168"/>
      <c r="D68" s="169" t="s">
        <v>136</v>
      </c>
      <c r="E68" s="170"/>
      <c r="F68" s="170"/>
      <c r="G68" s="170"/>
      <c r="H68" s="170"/>
      <c r="I68" s="170"/>
      <c r="J68" s="171">
        <f>J181</f>
        <v>0</v>
      </c>
      <c r="K68" s="168"/>
      <c r="L68" s="17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2" customFormat="1" ht="21.8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5" t="s">
        <v>137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162" t="str">
        <f>E7</f>
        <v>ZŠ Pionýrů, Sokolov - oprava šaten tělocvičny</v>
      </c>
      <c r="F78" s="34"/>
      <c r="G78" s="34"/>
      <c r="H78" s="34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119</v>
      </c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71" t="str">
        <f>E9</f>
        <v>13 - Kabinet - dveře č. 11</v>
      </c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21</v>
      </c>
      <c r="D82" s="42"/>
      <c r="E82" s="42"/>
      <c r="F82" s="29" t="str">
        <f>F12</f>
        <v>Sokolov, Pionýrů 1614</v>
      </c>
      <c r="G82" s="42"/>
      <c r="H82" s="42"/>
      <c r="I82" s="34" t="s">
        <v>23</v>
      </c>
      <c r="J82" s="74" t="str">
        <f>IF(J12="","",J12)</f>
        <v>8. 2. 2024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25</v>
      </c>
      <c r="D84" s="42"/>
      <c r="E84" s="42"/>
      <c r="F84" s="29" t="str">
        <f>E15</f>
        <v>Město Sokolov</v>
      </c>
      <c r="G84" s="42"/>
      <c r="H84" s="42"/>
      <c r="I84" s="34" t="s">
        <v>31</v>
      </c>
      <c r="J84" s="38" t="str">
        <f>E21</f>
        <v xml:space="preserve"> 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5.15" customHeight="1">
      <c r="A85" s="40"/>
      <c r="B85" s="41"/>
      <c r="C85" s="34" t="s">
        <v>29</v>
      </c>
      <c r="D85" s="42"/>
      <c r="E85" s="42"/>
      <c r="F85" s="29" t="str">
        <f>IF(E18="","",E18)</f>
        <v>Vyplň údaj</v>
      </c>
      <c r="G85" s="42"/>
      <c r="H85" s="42"/>
      <c r="I85" s="34" t="s">
        <v>34</v>
      </c>
      <c r="J85" s="38" t="str">
        <f>E24</f>
        <v>Michal Kubelka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0.3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11" customFormat="1" ht="29.25" customHeight="1">
      <c r="A87" s="179"/>
      <c r="B87" s="180"/>
      <c r="C87" s="181" t="s">
        <v>138</v>
      </c>
      <c r="D87" s="182" t="s">
        <v>57</v>
      </c>
      <c r="E87" s="182" t="s">
        <v>53</v>
      </c>
      <c r="F87" s="182" t="s">
        <v>54</v>
      </c>
      <c r="G87" s="182" t="s">
        <v>139</v>
      </c>
      <c r="H87" s="182" t="s">
        <v>140</v>
      </c>
      <c r="I87" s="182" t="s">
        <v>141</v>
      </c>
      <c r="J87" s="182" t="s">
        <v>123</v>
      </c>
      <c r="K87" s="183" t="s">
        <v>142</v>
      </c>
      <c r="L87" s="184"/>
      <c r="M87" s="94" t="s">
        <v>19</v>
      </c>
      <c r="N87" s="95" t="s">
        <v>42</v>
      </c>
      <c r="O87" s="95" t="s">
        <v>143</v>
      </c>
      <c r="P87" s="95" t="s">
        <v>144</v>
      </c>
      <c r="Q87" s="95" t="s">
        <v>145</v>
      </c>
      <c r="R87" s="95" t="s">
        <v>146</v>
      </c>
      <c r="S87" s="95" t="s">
        <v>147</v>
      </c>
      <c r="T87" s="96" t="s">
        <v>148</v>
      </c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</row>
    <row r="88" spans="1:63" s="2" customFormat="1" ht="22.8" customHeight="1">
      <c r="A88" s="40"/>
      <c r="B88" s="41"/>
      <c r="C88" s="101" t="s">
        <v>149</v>
      </c>
      <c r="D88" s="42"/>
      <c r="E88" s="42"/>
      <c r="F88" s="42"/>
      <c r="G88" s="42"/>
      <c r="H88" s="42"/>
      <c r="I88" s="42"/>
      <c r="J88" s="185">
        <f>BK88</f>
        <v>0</v>
      </c>
      <c r="K88" s="42"/>
      <c r="L88" s="46"/>
      <c r="M88" s="97"/>
      <c r="N88" s="186"/>
      <c r="O88" s="98"/>
      <c r="P88" s="187">
        <f>P89+P141+P181</f>
        <v>0</v>
      </c>
      <c r="Q88" s="98"/>
      <c r="R88" s="187">
        <f>R89+R141+R181</f>
        <v>1.1385781799999999</v>
      </c>
      <c r="S88" s="98"/>
      <c r="T88" s="188">
        <f>T89+T141+T181</f>
        <v>0.45484990999999997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71</v>
      </c>
      <c r="AU88" s="19" t="s">
        <v>124</v>
      </c>
      <c r="BK88" s="189">
        <f>BK89+BK141+BK181</f>
        <v>0</v>
      </c>
    </row>
    <row r="89" spans="1:63" s="12" customFormat="1" ht="25.9" customHeight="1">
      <c r="A89" s="12"/>
      <c r="B89" s="190"/>
      <c r="C89" s="191"/>
      <c r="D89" s="192" t="s">
        <v>71</v>
      </c>
      <c r="E89" s="193" t="s">
        <v>150</v>
      </c>
      <c r="F89" s="193" t="s">
        <v>151</v>
      </c>
      <c r="G89" s="191"/>
      <c r="H89" s="191"/>
      <c r="I89" s="194"/>
      <c r="J89" s="195">
        <f>BK89</f>
        <v>0</v>
      </c>
      <c r="K89" s="191"/>
      <c r="L89" s="196"/>
      <c r="M89" s="197"/>
      <c r="N89" s="198"/>
      <c r="O89" s="198"/>
      <c r="P89" s="199">
        <f>P90+P113+P126+P138</f>
        <v>0</v>
      </c>
      <c r="Q89" s="198"/>
      <c r="R89" s="199">
        <f>R90+R113+R126+R138</f>
        <v>1.08941468</v>
      </c>
      <c r="S89" s="198"/>
      <c r="T89" s="200">
        <f>T90+T113+T126+T138</f>
        <v>0.44414696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1" t="s">
        <v>80</v>
      </c>
      <c r="AT89" s="202" t="s">
        <v>71</v>
      </c>
      <c r="AU89" s="202" t="s">
        <v>72</v>
      </c>
      <c r="AY89" s="201" t="s">
        <v>152</v>
      </c>
      <c r="BK89" s="203">
        <f>BK90+BK113+BK126+BK138</f>
        <v>0</v>
      </c>
    </row>
    <row r="90" spans="1:63" s="12" customFormat="1" ht="22.8" customHeight="1">
      <c r="A90" s="12"/>
      <c r="B90" s="190"/>
      <c r="C90" s="191"/>
      <c r="D90" s="192" t="s">
        <v>71</v>
      </c>
      <c r="E90" s="204" t="s">
        <v>177</v>
      </c>
      <c r="F90" s="204" t="s">
        <v>178</v>
      </c>
      <c r="G90" s="191"/>
      <c r="H90" s="191"/>
      <c r="I90" s="194"/>
      <c r="J90" s="205">
        <f>BK90</f>
        <v>0</v>
      </c>
      <c r="K90" s="191"/>
      <c r="L90" s="196"/>
      <c r="M90" s="197"/>
      <c r="N90" s="198"/>
      <c r="O90" s="198"/>
      <c r="P90" s="199">
        <f>SUM(P91:P112)</f>
        <v>0</v>
      </c>
      <c r="Q90" s="198"/>
      <c r="R90" s="199">
        <f>SUM(R91:R112)</f>
        <v>1.0868449599999999</v>
      </c>
      <c r="S90" s="198"/>
      <c r="T90" s="200">
        <f>SUM(T91:T112)</f>
        <v>0.00090696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1" t="s">
        <v>80</v>
      </c>
      <c r="AT90" s="202" t="s">
        <v>71</v>
      </c>
      <c r="AU90" s="202" t="s">
        <v>80</v>
      </c>
      <c r="AY90" s="201" t="s">
        <v>152</v>
      </c>
      <c r="BK90" s="203">
        <f>SUM(BK91:BK112)</f>
        <v>0</v>
      </c>
    </row>
    <row r="91" spans="1:65" s="2" customFormat="1" ht="16.5" customHeight="1">
      <c r="A91" s="40"/>
      <c r="B91" s="41"/>
      <c r="C91" s="206" t="s">
        <v>80</v>
      </c>
      <c r="D91" s="206" t="s">
        <v>155</v>
      </c>
      <c r="E91" s="207" t="s">
        <v>179</v>
      </c>
      <c r="F91" s="208" t="s">
        <v>180</v>
      </c>
      <c r="G91" s="209" t="s">
        <v>158</v>
      </c>
      <c r="H91" s="210">
        <v>15.116</v>
      </c>
      <c r="I91" s="211"/>
      <c r="J91" s="212">
        <f>ROUND(I91*H91,2)</f>
        <v>0</v>
      </c>
      <c r="K91" s="208" t="s">
        <v>159</v>
      </c>
      <c r="L91" s="46"/>
      <c r="M91" s="213" t="s">
        <v>19</v>
      </c>
      <c r="N91" s="214" t="s">
        <v>43</v>
      </c>
      <c r="O91" s="86"/>
      <c r="P91" s="215">
        <f>O91*H91</f>
        <v>0</v>
      </c>
      <c r="Q91" s="215">
        <v>6E-05</v>
      </c>
      <c r="R91" s="215">
        <f>Q91*H91</f>
        <v>0.00090696</v>
      </c>
      <c r="S91" s="215">
        <v>6E-05</v>
      </c>
      <c r="T91" s="216">
        <f>S91*H91</f>
        <v>0.00090696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160</v>
      </c>
      <c r="AT91" s="217" t="s">
        <v>155</v>
      </c>
      <c r="AU91" s="217" t="s">
        <v>82</v>
      </c>
      <c r="AY91" s="19" t="s">
        <v>152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80</v>
      </c>
      <c r="BK91" s="218">
        <f>ROUND(I91*H91,2)</f>
        <v>0</v>
      </c>
      <c r="BL91" s="19" t="s">
        <v>160</v>
      </c>
      <c r="BM91" s="217" t="s">
        <v>752</v>
      </c>
    </row>
    <row r="92" spans="1:47" s="2" customFormat="1" ht="12">
      <c r="A92" s="40"/>
      <c r="B92" s="41"/>
      <c r="C92" s="42"/>
      <c r="D92" s="219" t="s">
        <v>162</v>
      </c>
      <c r="E92" s="42"/>
      <c r="F92" s="220" t="s">
        <v>182</v>
      </c>
      <c r="G92" s="42"/>
      <c r="H92" s="42"/>
      <c r="I92" s="221"/>
      <c r="J92" s="42"/>
      <c r="K92" s="42"/>
      <c r="L92" s="46"/>
      <c r="M92" s="222"/>
      <c r="N92" s="22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162</v>
      </c>
      <c r="AU92" s="19" t="s">
        <v>82</v>
      </c>
    </row>
    <row r="93" spans="1:51" s="13" customFormat="1" ht="12">
      <c r="A93" s="13"/>
      <c r="B93" s="224"/>
      <c r="C93" s="225"/>
      <c r="D93" s="226" t="s">
        <v>164</v>
      </c>
      <c r="E93" s="227" t="s">
        <v>19</v>
      </c>
      <c r="F93" s="228" t="s">
        <v>793</v>
      </c>
      <c r="G93" s="225"/>
      <c r="H93" s="229">
        <v>15.116</v>
      </c>
      <c r="I93" s="230"/>
      <c r="J93" s="225"/>
      <c r="K93" s="225"/>
      <c r="L93" s="231"/>
      <c r="M93" s="232"/>
      <c r="N93" s="233"/>
      <c r="O93" s="233"/>
      <c r="P93" s="233"/>
      <c r="Q93" s="233"/>
      <c r="R93" s="233"/>
      <c r="S93" s="233"/>
      <c r="T93" s="23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5" t="s">
        <v>164</v>
      </c>
      <c r="AU93" s="235" t="s">
        <v>82</v>
      </c>
      <c r="AV93" s="13" t="s">
        <v>82</v>
      </c>
      <c r="AW93" s="13" t="s">
        <v>33</v>
      </c>
      <c r="AX93" s="13" t="s">
        <v>80</v>
      </c>
      <c r="AY93" s="235" t="s">
        <v>152</v>
      </c>
    </row>
    <row r="94" spans="1:65" s="2" customFormat="1" ht="24.15" customHeight="1">
      <c r="A94" s="40"/>
      <c r="B94" s="41"/>
      <c r="C94" s="206" t="s">
        <v>82</v>
      </c>
      <c r="D94" s="206" t="s">
        <v>155</v>
      </c>
      <c r="E94" s="207" t="s">
        <v>402</v>
      </c>
      <c r="F94" s="208" t="s">
        <v>403</v>
      </c>
      <c r="G94" s="209" t="s">
        <v>158</v>
      </c>
      <c r="H94" s="210">
        <v>44.324</v>
      </c>
      <c r="I94" s="211"/>
      <c r="J94" s="212">
        <f>ROUND(I94*H94,2)</f>
        <v>0</v>
      </c>
      <c r="K94" s="208" t="s">
        <v>159</v>
      </c>
      <c r="L94" s="46"/>
      <c r="M94" s="213" t="s">
        <v>19</v>
      </c>
      <c r="N94" s="214" t="s">
        <v>43</v>
      </c>
      <c r="O94" s="86"/>
      <c r="P94" s="215">
        <f>O94*H94</f>
        <v>0</v>
      </c>
      <c r="Q94" s="215">
        <v>0.0156</v>
      </c>
      <c r="R94" s="215">
        <f>Q94*H94</f>
        <v>0.6914543999999999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160</v>
      </c>
      <c r="AT94" s="217" t="s">
        <v>155</v>
      </c>
      <c r="AU94" s="217" t="s">
        <v>82</v>
      </c>
      <c r="AY94" s="19" t="s">
        <v>152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80</v>
      </c>
      <c r="BK94" s="218">
        <f>ROUND(I94*H94,2)</f>
        <v>0</v>
      </c>
      <c r="BL94" s="19" t="s">
        <v>160</v>
      </c>
      <c r="BM94" s="217" t="s">
        <v>754</v>
      </c>
    </row>
    <row r="95" spans="1:47" s="2" customFormat="1" ht="12">
      <c r="A95" s="40"/>
      <c r="B95" s="41"/>
      <c r="C95" s="42"/>
      <c r="D95" s="219" t="s">
        <v>162</v>
      </c>
      <c r="E95" s="42"/>
      <c r="F95" s="220" t="s">
        <v>405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162</v>
      </c>
      <c r="AU95" s="19" t="s">
        <v>82</v>
      </c>
    </row>
    <row r="96" spans="1:51" s="14" customFormat="1" ht="12">
      <c r="A96" s="14"/>
      <c r="B96" s="236"/>
      <c r="C96" s="237"/>
      <c r="D96" s="226" t="s">
        <v>164</v>
      </c>
      <c r="E96" s="238" t="s">
        <v>19</v>
      </c>
      <c r="F96" s="239" t="s">
        <v>680</v>
      </c>
      <c r="G96" s="237"/>
      <c r="H96" s="238" t="s">
        <v>19</v>
      </c>
      <c r="I96" s="240"/>
      <c r="J96" s="237"/>
      <c r="K96" s="237"/>
      <c r="L96" s="241"/>
      <c r="M96" s="242"/>
      <c r="N96" s="243"/>
      <c r="O96" s="243"/>
      <c r="P96" s="243"/>
      <c r="Q96" s="243"/>
      <c r="R96" s="243"/>
      <c r="S96" s="243"/>
      <c r="T96" s="24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5" t="s">
        <v>164</v>
      </c>
      <c r="AU96" s="245" t="s">
        <v>82</v>
      </c>
      <c r="AV96" s="14" t="s">
        <v>80</v>
      </c>
      <c r="AW96" s="14" t="s">
        <v>33</v>
      </c>
      <c r="AX96" s="14" t="s">
        <v>72</v>
      </c>
      <c r="AY96" s="245" t="s">
        <v>152</v>
      </c>
    </row>
    <row r="97" spans="1:51" s="13" customFormat="1" ht="12">
      <c r="A97" s="13"/>
      <c r="B97" s="224"/>
      <c r="C97" s="225"/>
      <c r="D97" s="226" t="s">
        <v>164</v>
      </c>
      <c r="E97" s="227" t="s">
        <v>19</v>
      </c>
      <c r="F97" s="228" t="s">
        <v>794</v>
      </c>
      <c r="G97" s="225"/>
      <c r="H97" s="229">
        <v>49.862</v>
      </c>
      <c r="I97" s="230"/>
      <c r="J97" s="225"/>
      <c r="K97" s="225"/>
      <c r="L97" s="231"/>
      <c r="M97" s="232"/>
      <c r="N97" s="233"/>
      <c r="O97" s="233"/>
      <c r="P97" s="233"/>
      <c r="Q97" s="233"/>
      <c r="R97" s="233"/>
      <c r="S97" s="233"/>
      <c r="T97" s="23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5" t="s">
        <v>164</v>
      </c>
      <c r="AU97" s="235" t="s">
        <v>82</v>
      </c>
      <c r="AV97" s="13" t="s">
        <v>82</v>
      </c>
      <c r="AW97" s="13" t="s">
        <v>33</v>
      </c>
      <c r="AX97" s="13" t="s">
        <v>72</v>
      </c>
      <c r="AY97" s="235" t="s">
        <v>152</v>
      </c>
    </row>
    <row r="98" spans="1:51" s="13" customFormat="1" ht="12">
      <c r="A98" s="13"/>
      <c r="B98" s="224"/>
      <c r="C98" s="225"/>
      <c r="D98" s="226" t="s">
        <v>164</v>
      </c>
      <c r="E98" s="227" t="s">
        <v>19</v>
      </c>
      <c r="F98" s="228" t="s">
        <v>532</v>
      </c>
      <c r="G98" s="225"/>
      <c r="H98" s="229">
        <v>-1.8</v>
      </c>
      <c r="I98" s="230"/>
      <c r="J98" s="225"/>
      <c r="K98" s="225"/>
      <c r="L98" s="231"/>
      <c r="M98" s="232"/>
      <c r="N98" s="233"/>
      <c r="O98" s="233"/>
      <c r="P98" s="233"/>
      <c r="Q98" s="233"/>
      <c r="R98" s="233"/>
      <c r="S98" s="233"/>
      <c r="T98" s="23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5" t="s">
        <v>164</v>
      </c>
      <c r="AU98" s="235" t="s">
        <v>82</v>
      </c>
      <c r="AV98" s="13" t="s">
        <v>82</v>
      </c>
      <c r="AW98" s="13" t="s">
        <v>33</v>
      </c>
      <c r="AX98" s="13" t="s">
        <v>72</v>
      </c>
      <c r="AY98" s="235" t="s">
        <v>152</v>
      </c>
    </row>
    <row r="99" spans="1:51" s="13" customFormat="1" ht="12">
      <c r="A99" s="13"/>
      <c r="B99" s="224"/>
      <c r="C99" s="225"/>
      <c r="D99" s="226" t="s">
        <v>164</v>
      </c>
      <c r="E99" s="227" t="s">
        <v>19</v>
      </c>
      <c r="F99" s="228" t="s">
        <v>795</v>
      </c>
      <c r="G99" s="225"/>
      <c r="H99" s="229">
        <v>-5.008</v>
      </c>
      <c r="I99" s="230"/>
      <c r="J99" s="225"/>
      <c r="K99" s="225"/>
      <c r="L99" s="231"/>
      <c r="M99" s="232"/>
      <c r="N99" s="233"/>
      <c r="O99" s="233"/>
      <c r="P99" s="233"/>
      <c r="Q99" s="233"/>
      <c r="R99" s="233"/>
      <c r="S99" s="233"/>
      <c r="T99" s="2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5" t="s">
        <v>164</v>
      </c>
      <c r="AU99" s="235" t="s">
        <v>82</v>
      </c>
      <c r="AV99" s="13" t="s">
        <v>82</v>
      </c>
      <c r="AW99" s="13" t="s">
        <v>33</v>
      </c>
      <c r="AX99" s="13" t="s">
        <v>72</v>
      </c>
      <c r="AY99" s="235" t="s">
        <v>152</v>
      </c>
    </row>
    <row r="100" spans="1:51" s="13" customFormat="1" ht="12">
      <c r="A100" s="13"/>
      <c r="B100" s="224"/>
      <c r="C100" s="225"/>
      <c r="D100" s="226" t="s">
        <v>164</v>
      </c>
      <c r="E100" s="227" t="s">
        <v>19</v>
      </c>
      <c r="F100" s="228" t="s">
        <v>796</v>
      </c>
      <c r="G100" s="225"/>
      <c r="H100" s="229">
        <v>1.27</v>
      </c>
      <c r="I100" s="230"/>
      <c r="J100" s="225"/>
      <c r="K100" s="225"/>
      <c r="L100" s="231"/>
      <c r="M100" s="232"/>
      <c r="N100" s="233"/>
      <c r="O100" s="233"/>
      <c r="P100" s="233"/>
      <c r="Q100" s="233"/>
      <c r="R100" s="233"/>
      <c r="S100" s="233"/>
      <c r="T100" s="23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5" t="s">
        <v>164</v>
      </c>
      <c r="AU100" s="235" t="s">
        <v>82</v>
      </c>
      <c r="AV100" s="13" t="s">
        <v>82</v>
      </c>
      <c r="AW100" s="13" t="s">
        <v>33</v>
      </c>
      <c r="AX100" s="13" t="s">
        <v>72</v>
      </c>
      <c r="AY100" s="235" t="s">
        <v>152</v>
      </c>
    </row>
    <row r="101" spans="1:51" s="15" customFormat="1" ht="12">
      <c r="A101" s="15"/>
      <c r="B101" s="257"/>
      <c r="C101" s="258"/>
      <c r="D101" s="226" t="s">
        <v>164</v>
      </c>
      <c r="E101" s="259" t="s">
        <v>19</v>
      </c>
      <c r="F101" s="260" t="s">
        <v>382</v>
      </c>
      <c r="G101" s="258"/>
      <c r="H101" s="261">
        <v>44.324000000000005</v>
      </c>
      <c r="I101" s="262"/>
      <c r="J101" s="258"/>
      <c r="K101" s="258"/>
      <c r="L101" s="263"/>
      <c r="M101" s="264"/>
      <c r="N101" s="265"/>
      <c r="O101" s="265"/>
      <c r="P101" s="265"/>
      <c r="Q101" s="265"/>
      <c r="R101" s="265"/>
      <c r="S101" s="265"/>
      <c r="T101" s="266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67" t="s">
        <v>164</v>
      </c>
      <c r="AU101" s="267" t="s">
        <v>82</v>
      </c>
      <c r="AV101" s="15" t="s">
        <v>160</v>
      </c>
      <c r="AW101" s="15" t="s">
        <v>33</v>
      </c>
      <c r="AX101" s="15" t="s">
        <v>80</v>
      </c>
      <c r="AY101" s="267" t="s">
        <v>152</v>
      </c>
    </row>
    <row r="102" spans="1:65" s="2" customFormat="1" ht="16.5" customHeight="1">
      <c r="A102" s="40"/>
      <c r="B102" s="41"/>
      <c r="C102" s="206" t="s">
        <v>153</v>
      </c>
      <c r="D102" s="206" t="s">
        <v>155</v>
      </c>
      <c r="E102" s="207" t="s">
        <v>197</v>
      </c>
      <c r="F102" s="208" t="s">
        <v>198</v>
      </c>
      <c r="G102" s="209" t="s">
        <v>158</v>
      </c>
      <c r="H102" s="210">
        <v>88.648</v>
      </c>
      <c r="I102" s="211"/>
      <c r="J102" s="212">
        <f>ROUND(I102*H102,2)</f>
        <v>0</v>
      </c>
      <c r="K102" s="208" t="s">
        <v>159</v>
      </c>
      <c r="L102" s="46"/>
      <c r="M102" s="213" t="s">
        <v>19</v>
      </c>
      <c r="N102" s="214" t="s">
        <v>43</v>
      </c>
      <c r="O102" s="86"/>
      <c r="P102" s="215">
        <f>O102*H102</f>
        <v>0</v>
      </c>
      <c r="Q102" s="215">
        <v>0.00026</v>
      </c>
      <c r="R102" s="215">
        <f>Q102*H102</f>
        <v>0.023048479999999996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160</v>
      </c>
      <c r="AT102" s="217" t="s">
        <v>155</v>
      </c>
      <c r="AU102" s="217" t="s">
        <v>82</v>
      </c>
      <c r="AY102" s="19" t="s">
        <v>152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80</v>
      </c>
      <c r="BK102" s="218">
        <f>ROUND(I102*H102,2)</f>
        <v>0</v>
      </c>
      <c r="BL102" s="19" t="s">
        <v>160</v>
      </c>
      <c r="BM102" s="217" t="s">
        <v>755</v>
      </c>
    </row>
    <row r="103" spans="1:47" s="2" customFormat="1" ht="12">
      <c r="A103" s="40"/>
      <c r="B103" s="41"/>
      <c r="C103" s="42"/>
      <c r="D103" s="219" t="s">
        <v>162</v>
      </c>
      <c r="E103" s="42"/>
      <c r="F103" s="220" t="s">
        <v>200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162</v>
      </c>
      <c r="AU103" s="19" t="s">
        <v>82</v>
      </c>
    </row>
    <row r="104" spans="1:51" s="14" customFormat="1" ht="12">
      <c r="A104" s="14"/>
      <c r="B104" s="236"/>
      <c r="C104" s="237"/>
      <c r="D104" s="226" t="s">
        <v>164</v>
      </c>
      <c r="E104" s="238" t="s">
        <v>19</v>
      </c>
      <c r="F104" s="239" t="s">
        <v>407</v>
      </c>
      <c r="G104" s="237"/>
      <c r="H104" s="238" t="s">
        <v>19</v>
      </c>
      <c r="I104" s="240"/>
      <c r="J104" s="237"/>
      <c r="K104" s="237"/>
      <c r="L104" s="241"/>
      <c r="M104" s="242"/>
      <c r="N104" s="243"/>
      <c r="O104" s="243"/>
      <c r="P104" s="243"/>
      <c r="Q104" s="243"/>
      <c r="R104" s="243"/>
      <c r="S104" s="243"/>
      <c r="T104" s="24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5" t="s">
        <v>164</v>
      </c>
      <c r="AU104" s="245" t="s">
        <v>82</v>
      </c>
      <c r="AV104" s="14" t="s">
        <v>80</v>
      </c>
      <c r="AW104" s="14" t="s">
        <v>33</v>
      </c>
      <c r="AX104" s="14" t="s">
        <v>72</v>
      </c>
      <c r="AY104" s="245" t="s">
        <v>152</v>
      </c>
    </row>
    <row r="105" spans="1:51" s="13" customFormat="1" ht="12">
      <c r="A105" s="13"/>
      <c r="B105" s="224"/>
      <c r="C105" s="225"/>
      <c r="D105" s="226" t="s">
        <v>164</v>
      </c>
      <c r="E105" s="227" t="s">
        <v>19</v>
      </c>
      <c r="F105" s="228" t="s">
        <v>797</v>
      </c>
      <c r="G105" s="225"/>
      <c r="H105" s="229">
        <v>44.324</v>
      </c>
      <c r="I105" s="230"/>
      <c r="J105" s="225"/>
      <c r="K105" s="225"/>
      <c r="L105" s="231"/>
      <c r="M105" s="232"/>
      <c r="N105" s="233"/>
      <c r="O105" s="233"/>
      <c r="P105" s="233"/>
      <c r="Q105" s="233"/>
      <c r="R105" s="233"/>
      <c r="S105" s="233"/>
      <c r="T105" s="23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5" t="s">
        <v>164</v>
      </c>
      <c r="AU105" s="235" t="s">
        <v>82</v>
      </c>
      <c r="AV105" s="13" t="s">
        <v>82</v>
      </c>
      <c r="AW105" s="13" t="s">
        <v>33</v>
      </c>
      <c r="AX105" s="13" t="s">
        <v>72</v>
      </c>
      <c r="AY105" s="235" t="s">
        <v>152</v>
      </c>
    </row>
    <row r="106" spans="1:51" s="14" customFormat="1" ht="12">
      <c r="A106" s="14"/>
      <c r="B106" s="236"/>
      <c r="C106" s="237"/>
      <c r="D106" s="226" t="s">
        <v>164</v>
      </c>
      <c r="E106" s="238" t="s">
        <v>19</v>
      </c>
      <c r="F106" s="239" t="s">
        <v>409</v>
      </c>
      <c r="G106" s="237"/>
      <c r="H106" s="238" t="s">
        <v>19</v>
      </c>
      <c r="I106" s="240"/>
      <c r="J106" s="237"/>
      <c r="K106" s="237"/>
      <c r="L106" s="241"/>
      <c r="M106" s="242"/>
      <c r="N106" s="243"/>
      <c r="O106" s="243"/>
      <c r="P106" s="243"/>
      <c r="Q106" s="243"/>
      <c r="R106" s="243"/>
      <c r="S106" s="243"/>
      <c r="T106" s="24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5" t="s">
        <v>164</v>
      </c>
      <c r="AU106" s="245" t="s">
        <v>82</v>
      </c>
      <c r="AV106" s="14" t="s">
        <v>80</v>
      </c>
      <c r="AW106" s="14" t="s">
        <v>33</v>
      </c>
      <c r="AX106" s="14" t="s">
        <v>72</v>
      </c>
      <c r="AY106" s="245" t="s">
        <v>152</v>
      </c>
    </row>
    <row r="107" spans="1:51" s="13" customFormat="1" ht="12">
      <c r="A107" s="13"/>
      <c r="B107" s="224"/>
      <c r="C107" s="225"/>
      <c r="D107" s="226" t="s">
        <v>164</v>
      </c>
      <c r="E107" s="227" t="s">
        <v>19</v>
      </c>
      <c r="F107" s="228" t="s">
        <v>797</v>
      </c>
      <c r="G107" s="225"/>
      <c r="H107" s="229">
        <v>44.324</v>
      </c>
      <c r="I107" s="230"/>
      <c r="J107" s="225"/>
      <c r="K107" s="225"/>
      <c r="L107" s="231"/>
      <c r="M107" s="232"/>
      <c r="N107" s="233"/>
      <c r="O107" s="233"/>
      <c r="P107" s="233"/>
      <c r="Q107" s="233"/>
      <c r="R107" s="233"/>
      <c r="S107" s="233"/>
      <c r="T107" s="23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5" t="s">
        <v>164</v>
      </c>
      <c r="AU107" s="235" t="s">
        <v>82</v>
      </c>
      <c r="AV107" s="13" t="s">
        <v>82</v>
      </c>
      <c r="AW107" s="13" t="s">
        <v>33</v>
      </c>
      <c r="AX107" s="13" t="s">
        <v>72</v>
      </c>
      <c r="AY107" s="235" t="s">
        <v>152</v>
      </c>
    </row>
    <row r="108" spans="1:51" s="15" customFormat="1" ht="12">
      <c r="A108" s="15"/>
      <c r="B108" s="257"/>
      <c r="C108" s="258"/>
      <c r="D108" s="226" t="s">
        <v>164</v>
      </c>
      <c r="E108" s="259" t="s">
        <v>19</v>
      </c>
      <c r="F108" s="260" t="s">
        <v>382</v>
      </c>
      <c r="G108" s="258"/>
      <c r="H108" s="261">
        <v>88.648</v>
      </c>
      <c r="I108" s="262"/>
      <c r="J108" s="258"/>
      <c r="K108" s="258"/>
      <c r="L108" s="263"/>
      <c r="M108" s="264"/>
      <c r="N108" s="265"/>
      <c r="O108" s="265"/>
      <c r="P108" s="265"/>
      <c r="Q108" s="265"/>
      <c r="R108" s="265"/>
      <c r="S108" s="265"/>
      <c r="T108" s="266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67" t="s">
        <v>164</v>
      </c>
      <c r="AU108" s="267" t="s">
        <v>82</v>
      </c>
      <c r="AV108" s="15" t="s">
        <v>160</v>
      </c>
      <c r="AW108" s="15" t="s">
        <v>33</v>
      </c>
      <c r="AX108" s="15" t="s">
        <v>80</v>
      </c>
      <c r="AY108" s="267" t="s">
        <v>152</v>
      </c>
    </row>
    <row r="109" spans="1:65" s="2" customFormat="1" ht="24.15" customHeight="1">
      <c r="A109" s="40"/>
      <c r="B109" s="41"/>
      <c r="C109" s="206" t="s">
        <v>160</v>
      </c>
      <c r="D109" s="206" t="s">
        <v>155</v>
      </c>
      <c r="E109" s="207" t="s">
        <v>190</v>
      </c>
      <c r="F109" s="208" t="s">
        <v>191</v>
      </c>
      <c r="G109" s="209" t="s">
        <v>158</v>
      </c>
      <c r="H109" s="210">
        <v>44.324</v>
      </c>
      <c r="I109" s="211"/>
      <c r="J109" s="212">
        <f>ROUND(I109*H109,2)</f>
        <v>0</v>
      </c>
      <c r="K109" s="208" t="s">
        <v>159</v>
      </c>
      <c r="L109" s="46"/>
      <c r="M109" s="213" t="s">
        <v>19</v>
      </c>
      <c r="N109" s="214" t="s">
        <v>43</v>
      </c>
      <c r="O109" s="86"/>
      <c r="P109" s="215">
        <f>O109*H109</f>
        <v>0</v>
      </c>
      <c r="Q109" s="215">
        <v>0.00438</v>
      </c>
      <c r="R109" s="215">
        <f>Q109*H109</f>
        <v>0.19413912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160</v>
      </c>
      <c r="AT109" s="217" t="s">
        <v>155</v>
      </c>
      <c r="AU109" s="217" t="s">
        <v>82</v>
      </c>
      <c r="AY109" s="19" t="s">
        <v>152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80</v>
      </c>
      <c r="BK109" s="218">
        <f>ROUND(I109*H109,2)</f>
        <v>0</v>
      </c>
      <c r="BL109" s="19" t="s">
        <v>160</v>
      </c>
      <c r="BM109" s="217" t="s">
        <v>757</v>
      </c>
    </row>
    <row r="110" spans="1:47" s="2" customFormat="1" ht="12">
      <c r="A110" s="40"/>
      <c r="B110" s="41"/>
      <c r="C110" s="42"/>
      <c r="D110" s="219" t="s">
        <v>162</v>
      </c>
      <c r="E110" s="42"/>
      <c r="F110" s="220" t="s">
        <v>193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162</v>
      </c>
      <c r="AU110" s="19" t="s">
        <v>82</v>
      </c>
    </row>
    <row r="111" spans="1:65" s="2" customFormat="1" ht="16.5" customHeight="1">
      <c r="A111" s="40"/>
      <c r="B111" s="41"/>
      <c r="C111" s="206" t="s">
        <v>183</v>
      </c>
      <c r="D111" s="206" t="s">
        <v>155</v>
      </c>
      <c r="E111" s="207" t="s">
        <v>202</v>
      </c>
      <c r="F111" s="208" t="s">
        <v>203</v>
      </c>
      <c r="G111" s="209" t="s">
        <v>158</v>
      </c>
      <c r="H111" s="210">
        <v>44.324</v>
      </c>
      <c r="I111" s="211"/>
      <c r="J111" s="212">
        <f>ROUND(I111*H111,2)</f>
        <v>0</v>
      </c>
      <c r="K111" s="208" t="s">
        <v>159</v>
      </c>
      <c r="L111" s="46"/>
      <c r="M111" s="213" t="s">
        <v>19</v>
      </c>
      <c r="N111" s="214" t="s">
        <v>43</v>
      </c>
      <c r="O111" s="86"/>
      <c r="P111" s="215">
        <f>O111*H111</f>
        <v>0</v>
      </c>
      <c r="Q111" s="215">
        <v>0.004</v>
      </c>
      <c r="R111" s="215">
        <f>Q111*H111</f>
        <v>0.177296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160</v>
      </c>
      <c r="AT111" s="217" t="s">
        <v>155</v>
      </c>
      <c r="AU111" s="217" t="s">
        <v>82</v>
      </c>
      <c r="AY111" s="19" t="s">
        <v>152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80</v>
      </c>
      <c r="BK111" s="218">
        <f>ROUND(I111*H111,2)</f>
        <v>0</v>
      </c>
      <c r="BL111" s="19" t="s">
        <v>160</v>
      </c>
      <c r="BM111" s="217" t="s">
        <v>758</v>
      </c>
    </row>
    <row r="112" spans="1:47" s="2" customFormat="1" ht="12">
      <c r="A112" s="40"/>
      <c r="B112" s="41"/>
      <c r="C112" s="42"/>
      <c r="D112" s="219" t="s">
        <v>162</v>
      </c>
      <c r="E112" s="42"/>
      <c r="F112" s="220" t="s">
        <v>205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162</v>
      </c>
      <c r="AU112" s="19" t="s">
        <v>82</v>
      </c>
    </row>
    <row r="113" spans="1:63" s="12" customFormat="1" ht="22.8" customHeight="1">
      <c r="A113" s="12"/>
      <c r="B113" s="190"/>
      <c r="C113" s="191"/>
      <c r="D113" s="192" t="s">
        <v>71</v>
      </c>
      <c r="E113" s="204" t="s">
        <v>206</v>
      </c>
      <c r="F113" s="204" t="s">
        <v>222</v>
      </c>
      <c r="G113" s="191"/>
      <c r="H113" s="191"/>
      <c r="I113" s="194"/>
      <c r="J113" s="205">
        <f>BK113</f>
        <v>0</v>
      </c>
      <c r="K113" s="191"/>
      <c r="L113" s="196"/>
      <c r="M113" s="197"/>
      <c r="N113" s="198"/>
      <c r="O113" s="198"/>
      <c r="P113" s="199">
        <f>SUM(P114:P125)</f>
        <v>0</v>
      </c>
      <c r="Q113" s="198"/>
      <c r="R113" s="199">
        <f>SUM(R114:R125)</f>
        <v>0.0025697199999999997</v>
      </c>
      <c r="S113" s="198"/>
      <c r="T113" s="200">
        <f>SUM(T114:T125)</f>
        <v>0.44323999999999997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1" t="s">
        <v>80</v>
      </c>
      <c r="AT113" s="202" t="s">
        <v>71</v>
      </c>
      <c r="AU113" s="202" t="s">
        <v>80</v>
      </c>
      <c r="AY113" s="201" t="s">
        <v>152</v>
      </c>
      <c r="BK113" s="203">
        <f>SUM(BK114:BK125)</f>
        <v>0</v>
      </c>
    </row>
    <row r="114" spans="1:65" s="2" customFormat="1" ht="24.15" customHeight="1">
      <c r="A114" s="40"/>
      <c r="B114" s="41"/>
      <c r="C114" s="206" t="s">
        <v>177</v>
      </c>
      <c r="D114" s="206" t="s">
        <v>155</v>
      </c>
      <c r="E114" s="207" t="s">
        <v>425</v>
      </c>
      <c r="F114" s="208" t="s">
        <v>426</v>
      </c>
      <c r="G114" s="209" t="s">
        <v>158</v>
      </c>
      <c r="H114" s="210">
        <v>44.324</v>
      </c>
      <c r="I114" s="211"/>
      <c r="J114" s="212">
        <f>ROUND(I114*H114,2)</f>
        <v>0</v>
      </c>
      <c r="K114" s="208" t="s">
        <v>159</v>
      </c>
      <c r="L114" s="46"/>
      <c r="M114" s="213" t="s">
        <v>19</v>
      </c>
      <c r="N114" s="214" t="s">
        <v>43</v>
      </c>
      <c r="O114" s="86"/>
      <c r="P114" s="215">
        <f>O114*H114</f>
        <v>0</v>
      </c>
      <c r="Q114" s="215">
        <v>0</v>
      </c>
      <c r="R114" s="215">
        <f>Q114*H114</f>
        <v>0</v>
      </c>
      <c r="S114" s="215">
        <v>0.01</v>
      </c>
      <c r="T114" s="216">
        <f>S114*H114</f>
        <v>0.44323999999999997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160</v>
      </c>
      <c r="AT114" s="217" t="s">
        <v>155</v>
      </c>
      <c r="AU114" s="217" t="s">
        <v>82</v>
      </c>
      <c r="AY114" s="19" t="s">
        <v>152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80</v>
      </c>
      <c r="BK114" s="218">
        <f>ROUND(I114*H114,2)</f>
        <v>0</v>
      </c>
      <c r="BL114" s="19" t="s">
        <v>160</v>
      </c>
      <c r="BM114" s="217" t="s">
        <v>759</v>
      </c>
    </row>
    <row r="115" spans="1:47" s="2" customFormat="1" ht="12">
      <c r="A115" s="40"/>
      <c r="B115" s="41"/>
      <c r="C115" s="42"/>
      <c r="D115" s="219" t="s">
        <v>162</v>
      </c>
      <c r="E115" s="42"/>
      <c r="F115" s="220" t="s">
        <v>428</v>
      </c>
      <c r="G115" s="42"/>
      <c r="H115" s="42"/>
      <c r="I115" s="221"/>
      <c r="J115" s="42"/>
      <c r="K115" s="42"/>
      <c r="L115" s="46"/>
      <c r="M115" s="222"/>
      <c r="N115" s="22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162</v>
      </c>
      <c r="AU115" s="19" t="s">
        <v>82</v>
      </c>
    </row>
    <row r="116" spans="1:51" s="14" customFormat="1" ht="12">
      <c r="A116" s="14"/>
      <c r="B116" s="236"/>
      <c r="C116" s="237"/>
      <c r="D116" s="226" t="s">
        <v>164</v>
      </c>
      <c r="E116" s="238" t="s">
        <v>19</v>
      </c>
      <c r="F116" s="239" t="s">
        <v>680</v>
      </c>
      <c r="G116" s="237"/>
      <c r="H116" s="238" t="s">
        <v>19</v>
      </c>
      <c r="I116" s="240"/>
      <c r="J116" s="237"/>
      <c r="K116" s="237"/>
      <c r="L116" s="241"/>
      <c r="M116" s="242"/>
      <c r="N116" s="243"/>
      <c r="O116" s="243"/>
      <c r="P116" s="243"/>
      <c r="Q116" s="243"/>
      <c r="R116" s="243"/>
      <c r="S116" s="243"/>
      <c r="T116" s="24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5" t="s">
        <v>164</v>
      </c>
      <c r="AU116" s="245" t="s">
        <v>82</v>
      </c>
      <c r="AV116" s="14" t="s">
        <v>80</v>
      </c>
      <c r="AW116" s="14" t="s">
        <v>33</v>
      </c>
      <c r="AX116" s="14" t="s">
        <v>72</v>
      </c>
      <c r="AY116" s="245" t="s">
        <v>152</v>
      </c>
    </row>
    <row r="117" spans="1:51" s="13" customFormat="1" ht="12">
      <c r="A117" s="13"/>
      <c r="B117" s="224"/>
      <c r="C117" s="225"/>
      <c r="D117" s="226" t="s">
        <v>164</v>
      </c>
      <c r="E117" s="227" t="s">
        <v>19</v>
      </c>
      <c r="F117" s="228" t="s">
        <v>794</v>
      </c>
      <c r="G117" s="225"/>
      <c r="H117" s="229">
        <v>49.862</v>
      </c>
      <c r="I117" s="230"/>
      <c r="J117" s="225"/>
      <c r="K117" s="225"/>
      <c r="L117" s="231"/>
      <c r="M117" s="232"/>
      <c r="N117" s="233"/>
      <c r="O117" s="233"/>
      <c r="P117" s="233"/>
      <c r="Q117" s="233"/>
      <c r="R117" s="233"/>
      <c r="S117" s="233"/>
      <c r="T117" s="23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5" t="s">
        <v>164</v>
      </c>
      <c r="AU117" s="235" t="s">
        <v>82</v>
      </c>
      <c r="AV117" s="13" t="s">
        <v>82</v>
      </c>
      <c r="AW117" s="13" t="s">
        <v>33</v>
      </c>
      <c r="AX117" s="13" t="s">
        <v>72</v>
      </c>
      <c r="AY117" s="235" t="s">
        <v>152</v>
      </c>
    </row>
    <row r="118" spans="1:51" s="13" customFormat="1" ht="12">
      <c r="A118" s="13"/>
      <c r="B118" s="224"/>
      <c r="C118" s="225"/>
      <c r="D118" s="226" t="s">
        <v>164</v>
      </c>
      <c r="E118" s="227" t="s">
        <v>19</v>
      </c>
      <c r="F118" s="228" t="s">
        <v>532</v>
      </c>
      <c r="G118" s="225"/>
      <c r="H118" s="229">
        <v>-1.8</v>
      </c>
      <c r="I118" s="230"/>
      <c r="J118" s="225"/>
      <c r="K118" s="225"/>
      <c r="L118" s="231"/>
      <c r="M118" s="232"/>
      <c r="N118" s="233"/>
      <c r="O118" s="233"/>
      <c r="P118" s="233"/>
      <c r="Q118" s="233"/>
      <c r="R118" s="233"/>
      <c r="S118" s="233"/>
      <c r="T118" s="23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5" t="s">
        <v>164</v>
      </c>
      <c r="AU118" s="235" t="s">
        <v>82</v>
      </c>
      <c r="AV118" s="13" t="s">
        <v>82</v>
      </c>
      <c r="AW118" s="13" t="s">
        <v>33</v>
      </c>
      <c r="AX118" s="13" t="s">
        <v>72</v>
      </c>
      <c r="AY118" s="235" t="s">
        <v>152</v>
      </c>
    </row>
    <row r="119" spans="1:51" s="13" customFormat="1" ht="12">
      <c r="A119" s="13"/>
      <c r="B119" s="224"/>
      <c r="C119" s="225"/>
      <c r="D119" s="226" t="s">
        <v>164</v>
      </c>
      <c r="E119" s="227" t="s">
        <v>19</v>
      </c>
      <c r="F119" s="228" t="s">
        <v>795</v>
      </c>
      <c r="G119" s="225"/>
      <c r="H119" s="229">
        <v>-5.008</v>
      </c>
      <c r="I119" s="230"/>
      <c r="J119" s="225"/>
      <c r="K119" s="225"/>
      <c r="L119" s="231"/>
      <c r="M119" s="232"/>
      <c r="N119" s="233"/>
      <c r="O119" s="233"/>
      <c r="P119" s="233"/>
      <c r="Q119" s="233"/>
      <c r="R119" s="233"/>
      <c r="S119" s="233"/>
      <c r="T119" s="23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5" t="s">
        <v>164</v>
      </c>
      <c r="AU119" s="235" t="s">
        <v>82</v>
      </c>
      <c r="AV119" s="13" t="s">
        <v>82</v>
      </c>
      <c r="AW119" s="13" t="s">
        <v>33</v>
      </c>
      <c r="AX119" s="13" t="s">
        <v>72</v>
      </c>
      <c r="AY119" s="235" t="s">
        <v>152</v>
      </c>
    </row>
    <row r="120" spans="1:51" s="13" customFormat="1" ht="12">
      <c r="A120" s="13"/>
      <c r="B120" s="224"/>
      <c r="C120" s="225"/>
      <c r="D120" s="226" t="s">
        <v>164</v>
      </c>
      <c r="E120" s="227" t="s">
        <v>19</v>
      </c>
      <c r="F120" s="228" t="s">
        <v>796</v>
      </c>
      <c r="G120" s="225"/>
      <c r="H120" s="229">
        <v>1.27</v>
      </c>
      <c r="I120" s="230"/>
      <c r="J120" s="225"/>
      <c r="K120" s="225"/>
      <c r="L120" s="231"/>
      <c r="M120" s="232"/>
      <c r="N120" s="233"/>
      <c r="O120" s="233"/>
      <c r="P120" s="233"/>
      <c r="Q120" s="233"/>
      <c r="R120" s="233"/>
      <c r="S120" s="233"/>
      <c r="T120" s="23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5" t="s">
        <v>164</v>
      </c>
      <c r="AU120" s="235" t="s">
        <v>82</v>
      </c>
      <c r="AV120" s="13" t="s">
        <v>82</v>
      </c>
      <c r="AW120" s="13" t="s">
        <v>33</v>
      </c>
      <c r="AX120" s="13" t="s">
        <v>72</v>
      </c>
      <c r="AY120" s="235" t="s">
        <v>152</v>
      </c>
    </row>
    <row r="121" spans="1:51" s="15" customFormat="1" ht="12">
      <c r="A121" s="15"/>
      <c r="B121" s="257"/>
      <c r="C121" s="258"/>
      <c r="D121" s="226" t="s">
        <v>164</v>
      </c>
      <c r="E121" s="259" t="s">
        <v>19</v>
      </c>
      <c r="F121" s="260" t="s">
        <v>382</v>
      </c>
      <c r="G121" s="258"/>
      <c r="H121" s="261">
        <v>44.324000000000005</v>
      </c>
      <c r="I121" s="262"/>
      <c r="J121" s="258"/>
      <c r="K121" s="258"/>
      <c r="L121" s="263"/>
      <c r="M121" s="264"/>
      <c r="N121" s="265"/>
      <c r="O121" s="265"/>
      <c r="P121" s="265"/>
      <c r="Q121" s="265"/>
      <c r="R121" s="265"/>
      <c r="S121" s="265"/>
      <c r="T121" s="266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67" t="s">
        <v>164</v>
      </c>
      <c r="AU121" s="267" t="s">
        <v>82</v>
      </c>
      <c r="AV121" s="15" t="s">
        <v>160</v>
      </c>
      <c r="AW121" s="15" t="s">
        <v>33</v>
      </c>
      <c r="AX121" s="15" t="s">
        <v>80</v>
      </c>
      <c r="AY121" s="267" t="s">
        <v>152</v>
      </c>
    </row>
    <row r="122" spans="1:65" s="2" customFormat="1" ht="24.15" customHeight="1">
      <c r="A122" s="40"/>
      <c r="B122" s="41"/>
      <c r="C122" s="206" t="s">
        <v>196</v>
      </c>
      <c r="D122" s="206" t="s">
        <v>155</v>
      </c>
      <c r="E122" s="207" t="s">
        <v>254</v>
      </c>
      <c r="F122" s="208" t="s">
        <v>255</v>
      </c>
      <c r="G122" s="209" t="s">
        <v>158</v>
      </c>
      <c r="H122" s="210">
        <v>15.116</v>
      </c>
      <c r="I122" s="211"/>
      <c r="J122" s="212">
        <f>ROUND(I122*H122,2)</f>
        <v>0</v>
      </c>
      <c r="K122" s="208" t="s">
        <v>159</v>
      </c>
      <c r="L122" s="46"/>
      <c r="M122" s="213" t="s">
        <v>19</v>
      </c>
      <c r="N122" s="214" t="s">
        <v>43</v>
      </c>
      <c r="O122" s="86"/>
      <c r="P122" s="215">
        <f>O122*H122</f>
        <v>0</v>
      </c>
      <c r="Q122" s="215">
        <v>0.00013</v>
      </c>
      <c r="R122" s="215">
        <f>Q122*H122</f>
        <v>0.0019650799999999997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160</v>
      </c>
      <c r="AT122" s="217" t="s">
        <v>155</v>
      </c>
      <c r="AU122" s="217" t="s">
        <v>82</v>
      </c>
      <c r="AY122" s="19" t="s">
        <v>152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80</v>
      </c>
      <c r="BK122" s="218">
        <f>ROUND(I122*H122,2)</f>
        <v>0</v>
      </c>
      <c r="BL122" s="19" t="s">
        <v>160</v>
      </c>
      <c r="BM122" s="217" t="s">
        <v>761</v>
      </c>
    </row>
    <row r="123" spans="1:47" s="2" customFormat="1" ht="12">
      <c r="A123" s="40"/>
      <c r="B123" s="41"/>
      <c r="C123" s="42"/>
      <c r="D123" s="219" t="s">
        <v>162</v>
      </c>
      <c r="E123" s="42"/>
      <c r="F123" s="220" t="s">
        <v>257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162</v>
      </c>
      <c r="AU123" s="19" t="s">
        <v>82</v>
      </c>
    </row>
    <row r="124" spans="1:65" s="2" customFormat="1" ht="24.15" customHeight="1">
      <c r="A124" s="40"/>
      <c r="B124" s="41"/>
      <c r="C124" s="206" t="s">
        <v>201</v>
      </c>
      <c r="D124" s="206" t="s">
        <v>155</v>
      </c>
      <c r="E124" s="207" t="s">
        <v>260</v>
      </c>
      <c r="F124" s="208" t="s">
        <v>261</v>
      </c>
      <c r="G124" s="209" t="s">
        <v>158</v>
      </c>
      <c r="H124" s="210">
        <v>15.116</v>
      </c>
      <c r="I124" s="211"/>
      <c r="J124" s="212">
        <f>ROUND(I124*H124,2)</f>
        <v>0</v>
      </c>
      <c r="K124" s="208" t="s">
        <v>159</v>
      </c>
      <c r="L124" s="46"/>
      <c r="M124" s="213" t="s">
        <v>19</v>
      </c>
      <c r="N124" s="214" t="s">
        <v>43</v>
      </c>
      <c r="O124" s="86"/>
      <c r="P124" s="215">
        <f>O124*H124</f>
        <v>0</v>
      </c>
      <c r="Q124" s="215">
        <v>4E-05</v>
      </c>
      <c r="R124" s="215">
        <f>Q124*H124</f>
        <v>0.00060464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160</v>
      </c>
      <c r="AT124" s="217" t="s">
        <v>155</v>
      </c>
      <c r="AU124" s="217" t="s">
        <v>82</v>
      </c>
      <c r="AY124" s="19" t="s">
        <v>152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80</v>
      </c>
      <c r="BK124" s="218">
        <f>ROUND(I124*H124,2)</f>
        <v>0</v>
      </c>
      <c r="BL124" s="19" t="s">
        <v>160</v>
      </c>
      <c r="BM124" s="217" t="s">
        <v>762</v>
      </c>
    </row>
    <row r="125" spans="1:47" s="2" customFormat="1" ht="12">
      <c r="A125" s="40"/>
      <c r="B125" s="41"/>
      <c r="C125" s="42"/>
      <c r="D125" s="219" t="s">
        <v>162</v>
      </c>
      <c r="E125" s="42"/>
      <c r="F125" s="220" t="s">
        <v>263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162</v>
      </c>
      <c r="AU125" s="19" t="s">
        <v>82</v>
      </c>
    </row>
    <row r="126" spans="1:63" s="12" customFormat="1" ht="22.8" customHeight="1">
      <c r="A126" s="12"/>
      <c r="B126" s="190"/>
      <c r="C126" s="191"/>
      <c r="D126" s="192" t="s">
        <v>71</v>
      </c>
      <c r="E126" s="204" t="s">
        <v>264</v>
      </c>
      <c r="F126" s="204" t="s">
        <v>265</v>
      </c>
      <c r="G126" s="191"/>
      <c r="H126" s="191"/>
      <c r="I126" s="194"/>
      <c r="J126" s="205">
        <f>BK126</f>
        <v>0</v>
      </c>
      <c r="K126" s="191"/>
      <c r="L126" s="196"/>
      <c r="M126" s="197"/>
      <c r="N126" s="198"/>
      <c r="O126" s="198"/>
      <c r="P126" s="199">
        <f>SUM(P127:P137)</f>
        <v>0</v>
      </c>
      <c r="Q126" s="198"/>
      <c r="R126" s="199">
        <f>SUM(R127:R137)</f>
        <v>0</v>
      </c>
      <c r="S126" s="198"/>
      <c r="T126" s="200">
        <f>SUM(T127:T137)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1" t="s">
        <v>80</v>
      </c>
      <c r="AT126" s="202" t="s">
        <v>71</v>
      </c>
      <c r="AU126" s="202" t="s">
        <v>80</v>
      </c>
      <c r="AY126" s="201" t="s">
        <v>152</v>
      </c>
      <c r="BK126" s="203">
        <f>SUM(BK127:BK137)</f>
        <v>0</v>
      </c>
    </row>
    <row r="127" spans="1:65" s="2" customFormat="1" ht="16.5" customHeight="1">
      <c r="A127" s="40"/>
      <c r="B127" s="41"/>
      <c r="C127" s="206" t="s">
        <v>206</v>
      </c>
      <c r="D127" s="206" t="s">
        <v>155</v>
      </c>
      <c r="E127" s="207" t="s">
        <v>267</v>
      </c>
      <c r="F127" s="208" t="s">
        <v>268</v>
      </c>
      <c r="G127" s="209" t="s">
        <v>269</v>
      </c>
      <c r="H127" s="210">
        <v>0.455</v>
      </c>
      <c r="I127" s="211"/>
      <c r="J127" s="212">
        <f>ROUND(I127*H127,2)</f>
        <v>0</v>
      </c>
      <c r="K127" s="208" t="s">
        <v>159</v>
      </c>
      <c r="L127" s="46"/>
      <c r="M127" s="213" t="s">
        <v>19</v>
      </c>
      <c r="N127" s="214" t="s">
        <v>43</v>
      </c>
      <c r="O127" s="86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160</v>
      </c>
      <c r="AT127" s="217" t="s">
        <v>155</v>
      </c>
      <c r="AU127" s="217" t="s">
        <v>82</v>
      </c>
      <c r="AY127" s="19" t="s">
        <v>152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80</v>
      </c>
      <c r="BK127" s="218">
        <f>ROUND(I127*H127,2)</f>
        <v>0</v>
      </c>
      <c r="BL127" s="19" t="s">
        <v>160</v>
      </c>
      <c r="BM127" s="217" t="s">
        <v>763</v>
      </c>
    </row>
    <row r="128" spans="1:47" s="2" customFormat="1" ht="12">
      <c r="A128" s="40"/>
      <c r="B128" s="41"/>
      <c r="C128" s="42"/>
      <c r="D128" s="219" t="s">
        <v>162</v>
      </c>
      <c r="E128" s="42"/>
      <c r="F128" s="220" t="s">
        <v>271</v>
      </c>
      <c r="G128" s="42"/>
      <c r="H128" s="42"/>
      <c r="I128" s="221"/>
      <c r="J128" s="42"/>
      <c r="K128" s="42"/>
      <c r="L128" s="46"/>
      <c r="M128" s="222"/>
      <c r="N128" s="223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162</v>
      </c>
      <c r="AU128" s="19" t="s">
        <v>82</v>
      </c>
    </row>
    <row r="129" spans="1:65" s="2" customFormat="1" ht="24.15" customHeight="1">
      <c r="A129" s="40"/>
      <c r="B129" s="41"/>
      <c r="C129" s="206" t="s">
        <v>107</v>
      </c>
      <c r="D129" s="206" t="s">
        <v>155</v>
      </c>
      <c r="E129" s="207" t="s">
        <v>273</v>
      </c>
      <c r="F129" s="208" t="s">
        <v>274</v>
      </c>
      <c r="G129" s="209" t="s">
        <v>269</v>
      </c>
      <c r="H129" s="210">
        <v>0.455</v>
      </c>
      <c r="I129" s="211"/>
      <c r="J129" s="212">
        <f>ROUND(I129*H129,2)</f>
        <v>0</v>
      </c>
      <c r="K129" s="208" t="s">
        <v>159</v>
      </c>
      <c r="L129" s="46"/>
      <c r="M129" s="213" t="s">
        <v>19</v>
      </c>
      <c r="N129" s="214" t="s">
        <v>43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160</v>
      </c>
      <c r="AT129" s="217" t="s">
        <v>155</v>
      </c>
      <c r="AU129" s="217" t="s">
        <v>82</v>
      </c>
      <c r="AY129" s="19" t="s">
        <v>152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80</v>
      </c>
      <c r="BK129" s="218">
        <f>ROUND(I129*H129,2)</f>
        <v>0</v>
      </c>
      <c r="BL129" s="19" t="s">
        <v>160</v>
      </c>
      <c r="BM129" s="217" t="s">
        <v>764</v>
      </c>
    </row>
    <row r="130" spans="1:47" s="2" customFormat="1" ht="12">
      <c r="A130" s="40"/>
      <c r="B130" s="41"/>
      <c r="C130" s="42"/>
      <c r="D130" s="219" t="s">
        <v>162</v>
      </c>
      <c r="E130" s="42"/>
      <c r="F130" s="220" t="s">
        <v>276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162</v>
      </c>
      <c r="AU130" s="19" t="s">
        <v>82</v>
      </c>
    </row>
    <row r="131" spans="1:65" s="2" customFormat="1" ht="21.75" customHeight="1">
      <c r="A131" s="40"/>
      <c r="B131" s="41"/>
      <c r="C131" s="206" t="s">
        <v>110</v>
      </c>
      <c r="D131" s="206" t="s">
        <v>155</v>
      </c>
      <c r="E131" s="207" t="s">
        <v>277</v>
      </c>
      <c r="F131" s="208" t="s">
        <v>278</v>
      </c>
      <c r="G131" s="209" t="s">
        <v>269</v>
      </c>
      <c r="H131" s="210">
        <v>0.455</v>
      </c>
      <c r="I131" s="211"/>
      <c r="J131" s="212">
        <f>ROUND(I131*H131,2)</f>
        <v>0</v>
      </c>
      <c r="K131" s="208" t="s">
        <v>159</v>
      </c>
      <c r="L131" s="46"/>
      <c r="M131" s="213" t="s">
        <v>19</v>
      </c>
      <c r="N131" s="214" t="s">
        <v>43</v>
      </c>
      <c r="O131" s="86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160</v>
      </c>
      <c r="AT131" s="217" t="s">
        <v>155</v>
      </c>
      <c r="AU131" s="217" t="s">
        <v>82</v>
      </c>
      <c r="AY131" s="19" t="s">
        <v>152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80</v>
      </c>
      <c r="BK131" s="218">
        <f>ROUND(I131*H131,2)</f>
        <v>0</v>
      </c>
      <c r="BL131" s="19" t="s">
        <v>160</v>
      </c>
      <c r="BM131" s="217" t="s">
        <v>765</v>
      </c>
    </row>
    <row r="132" spans="1:47" s="2" customFormat="1" ht="12">
      <c r="A132" s="40"/>
      <c r="B132" s="41"/>
      <c r="C132" s="42"/>
      <c r="D132" s="219" t="s">
        <v>162</v>
      </c>
      <c r="E132" s="42"/>
      <c r="F132" s="220" t="s">
        <v>280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162</v>
      </c>
      <c r="AU132" s="19" t="s">
        <v>82</v>
      </c>
    </row>
    <row r="133" spans="1:65" s="2" customFormat="1" ht="24.15" customHeight="1">
      <c r="A133" s="40"/>
      <c r="B133" s="41"/>
      <c r="C133" s="206" t="s">
        <v>8</v>
      </c>
      <c r="D133" s="206" t="s">
        <v>155</v>
      </c>
      <c r="E133" s="207" t="s">
        <v>282</v>
      </c>
      <c r="F133" s="208" t="s">
        <v>283</v>
      </c>
      <c r="G133" s="209" t="s">
        <v>269</v>
      </c>
      <c r="H133" s="210">
        <v>2.73</v>
      </c>
      <c r="I133" s="211"/>
      <c r="J133" s="212">
        <f>ROUND(I133*H133,2)</f>
        <v>0</v>
      </c>
      <c r="K133" s="208" t="s">
        <v>159</v>
      </c>
      <c r="L133" s="46"/>
      <c r="M133" s="213" t="s">
        <v>19</v>
      </c>
      <c r="N133" s="214" t="s">
        <v>43</v>
      </c>
      <c r="O133" s="86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160</v>
      </c>
      <c r="AT133" s="217" t="s">
        <v>155</v>
      </c>
      <c r="AU133" s="217" t="s">
        <v>82</v>
      </c>
      <c r="AY133" s="19" t="s">
        <v>152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80</v>
      </c>
      <c r="BK133" s="218">
        <f>ROUND(I133*H133,2)</f>
        <v>0</v>
      </c>
      <c r="BL133" s="19" t="s">
        <v>160</v>
      </c>
      <c r="BM133" s="217" t="s">
        <v>766</v>
      </c>
    </row>
    <row r="134" spans="1:47" s="2" customFormat="1" ht="12">
      <c r="A134" s="40"/>
      <c r="B134" s="41"/>
      <c r="C134" s="42"/>
      <c r="D134" s="219" t="s">
        <v>162</v>
      </c>
      <c r="E134" s="42"/>
      <c r="F134" s="220" t="s">
        <v>285</v>
      </c>
      <c r="G134" s="42"/>
      <c r="H134" s="42"/>
      <c r="I134" s="221"/>
      <c r="J134" s="42"/>
      <c r="K134" s="42"/>
      <c r="L134" s="46"/>
      <c r="M134" s="222"/>
      <c r="N134" s="223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162</v>
      </c>
      <c r="AU134" s="19" t="s">
        <v>82</v>
      </c>
    </row>
    <row r="135" spans="1:51" s="13" customFormat="1" ht="12">
      <c r="A135" s="13"/>
      <c r="B135" s="224"/>
      <c r="C135" s="225"/>
      <c r="D135" s="226" t="s">
        <v>164</v>
      </c>
      <c r="E135" s="227" t="s">
        <v>19</v>
      </c>
      <c r="F135" s="228" t="s">
        <v>798</v>
      </c>
      <c r="G135" s="225"/>
      <c r="H135" s="229">
        <v>2.73</v>
      </c>
      <c r="I135" s="230"/>
      <c r="J135" s="225"/>
      <c r="K135" s="225"/>
      <c r="L135" s="231"/>
      <c r="M135" s="232"/>
      <c r="N135" s="233"/>
      <c r="O135" s="233"/>
      <c r="P135" s="233"/>
      <c r="Q135" s="233"/>
      <c r="R135" s="233"/>
      <c r="S135" s="233"/>
      <c r="T135" s="23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5" t="s">
        <v>164</v>
      </c>
      <c r="AU135" s="235" t="s">
        <v>82</v>
      </c>
      <c r="AV135" s="13" t="s">
        <v>82</v>
      </c>
      <c r="AW135" s="13" t="s">
        <v>33</v>
      </c>
      <c r="AX135" s="13" t="s">
        <v>80</v>
      </c>
      <c r="AY135" s="235" t="s">
        <v>152</v>
      </c>
    </row>
    <row r="136" spans="1:65" s="2" customFormat="1" ht="24.15" customHeight="1">
      <c r="A136" s="40"/>
      <c r="B136" s="41"/>
      <c r="C136" s="206" t="s">
        <v>115</v>
      </c>
      <c r="D136" s="206" t="s">
        <v>155</v>
      </c>
      <c r="E136" s="207" t="s">
        <v>288</v>
      </c>
      <c r="F136" s="208" t="s">
        <v>289</v>
      </c>
      <c r="G136" s="209" t="s">
        <v>269</v>
      </c>
      <c r="H136" s="210">
        <v>0.455</v>
      </c>
      <c r="I136" s="211"/>
      <c r="J136" s="212">
        <f>ROUND(I136*H136,2)</f>
        <v>0</v>
      </c>
      <c r="K136" s="208" t="s">
        <v>159</v>
      </c>
      <c r="L136" s="46"/>
      <c r="M136" s="213" t="s">
        <v>19</v>
      </c>
      <c r="N136" s="214" t="s">
        <v>43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160</v>
      </c>
      <c r="AT136" s="217" t="s">
        <v>155</v>
      </c>
      <c r="AU136" s="217" t="s">
        <v>82</v>
      </c>
      <c r="AY136" s="19" t="s">
        <v>152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80</v>
      </c>
      <c r="BK136" s="218">
        <f>ROUND(I136*H136,2)</f>
        <v>0</v>
      </c>
      <c r="BL136" s="19" t="s">
        <v>160</v>
      </c>
      <c r="BM136" s="217" t="s">
        <v>768</v>
      </c>
    </row>
    <row r="137" spans="1:47" s="2" customFormat="1" ht="12">
      <c r="A137" s="40"/>
      <c r="B137" s="41"/>
      <c r="C137" s="42"/>
      <c r="D137" s="219" t="s">
        <v>162</v>
      </c>
      <c r="E137" s="42"/>
      <c r="F137" s="220" t="s">
        <v>291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162</v>
      </c>
      <c r="AU137" s="19" t="s">
        <v>82</v>
      </c>
    </row>
    <row r="138" spans="1:63" s="12" customFormat="1" ht="22.8" customHeight="1">
      <c r="A138" s="12"/>
      <c r="B138" s="190"/>
      <c r="C138" s="191"/>
      <c r="D138" s="192" t="s">
        <v>71</v>
      </c>
      <c r="E138" s="204" t="s">
        <v>292</v>
      </c>
      <c r="F138" s="204" t="s">
        <v>293</v>
      </c>
      <c r="G138" s="191"/>
      <c r="H138" s="191"/>
      <c r="I138" s="194"/>
      <c r="J138" s="205">
        <f>BK138</f>
        <v>0</v>
      </c>
      <c r="K138" s="191"/>
      <c r="L138" s="196"/>
      <c r="M138" s="197"/>
      <c r="N138" s="198"/>
      <c r="O138" s="198"/>
      <c r="P138" s="199">
        <f>SUM(P139:P140)</f>
        <v>0</v>
      </c>
      <c r="Q138" s="198"/>
      <c r="R138" s="199">
        <f>SUM(R139:R140)</f>
        <v>0</v>
      </c>
      <c r="S138" s="198"/>
      <c r="T138" s="200">
        <f>SUM(T139:T140)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1" t="s">
        <v>80</v>
      </c>
      <c r="AT138" s="202" t="s">
        <v>71</v>
      </c>
      <c r="AU138" s="202" t="s">
        <v>80</v>
      </c>
      <c r="AY138" s="201" t="s">
        <v>152</v>
      </c>
      <c r="BK138" s="203">
        <f>SUM(BK139:BK140)</f>
        <v>0</v>
      </c>
    </row>
    <row r="139" spans="1:65" s="2" customFormat="1" ht="33" customHeight="1">
      <c r="A139" s="40"/>
      <c r="B139" s="41"/>
      <c r="C139" s="206" t="s">
        <v>233</v>
      </c>
      <c r="D139" s="206" t="s">
        <v>155</v>
      </c>
      <c r="E139" s="207" t="s">
        <v>295</v>
      </c>
      <c r="F139" s="208" t="s">
        <v>296</v>
      </c>
      <c r="G139" s="209" t="s">
        <v>269</v>
      </c>
      <c r="H139" s="210">
        <v>1.089</v>
      </c>
      <c r="I139" s="211"/>
      <c r="J139" s="212">
        <f>ROUND(I139*H139,2)</f>
        <v>0</v>
      </c>
      <c r="K139" s="208" t="s">
        <v>159</v>
      </c>
      <c r="L139" s="46"/>
      <c r="M139" s="213" t="s">
        <v>19</v>
      </c>
      <c r="N139" s="214" t="s">
        <v>43</v>
      </c>
      <c r="O139" s="86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7" t="s">
        <v>160</v>
      </c>
      <c r="AT139" s="217" t="s">
        <v>155</v>
      </c>
      <c r="AU139" s="217" t="s">
        <v>82</v>
      </c>
      <c r="AY139" s="19" t="s">
        <v>152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9" t="s">
        <v>80</v>
      </c>
      <c r="BK139" s="218">
        <f>ROUND(I139*H139,2)</f>
        <v>0</v>
      </c>
      <c r="BL139" s="19" t="s">
        <v>160</v>
      </c>
      <c r="BM139" s="217" t="s">
        <v>769</v>
      </c>
    </row>
    <row r="140" spans="1:47" s="2" customFormat="1" ht="12">
      <c r="A140" s="40"/>
      <c r="B140" s="41"/>
      <c r="C140" s="42"/>
      <c r="D140" s="219" t="s">
        <v>162</v>
      </c>
      <c r="E140" s="42"/>
      <c r="F140" s="220" t="s">
        <v>298</v>
      </c>
      <c r="G140" s="42"/>
      <c r="H140" s="42"/>
      <c r="I140" s="221"/>
      <c r="J140" s="42"/>
      <c r="K140" s="42"/>
      <c r="L140" s="46"/>
      <c r="M140" s="222"/>
      <c r="N140" s="223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162</v>
      </c>
      <c r="AU140" s="19" t="s">
        <v>82</v>
      </c>
    </row>
    <row r="141" spans="1:63" s="12" customFormat="1" ht="25.9" customHeight="1">
      <c r="A141" s="12"/>
      <c r="B141" s="190"/>
      <c r="C141" s="191"/>
      <c r="D141" s="192" t="s">
        <v>71</v>
      </c>
      <c r="E141" s="193" t="s">
        <v>299</v>
      </c>
      <c r="F141" s="193" t="s">
        <v>300</v>
      </c>
      <c r="G141" s="191"/>
      <c r="H141" s="191"/>
      <c r="I141" s="194"/>
      <c r="J141" s="195">
        <f>BK141</f>
        <v>0</v>
      </c>
      <c r="K141" s="191"/>
      <c r="L141" s="196"/>
      <c r="M141" s="197"/>
      <c r="N141" s="198"/>
      <c r="O141" s="198"/>
      <c r="P141" s="199">
        <f>P142+P150</f>
        <v>0</v>
      </c>
      <c r="Q141" s="198"/>
      <c r="R141" s="199">
        <f>R142+R150</f>
        <v>0.04916349999999999</v>
      </c>
      <c r="S141" s="198"/>
      <c r="T141" s="200">
        <f>T142+T150</f>
        <v>0.01070295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1" t="s">
        <v>82</v>
      </c>
      <c r="AT141" s="202" t="s">
        <v>71</v>
      </c>
      <c r="AU141" s="202" t="s">
        <v>72</v>
      </c>
      <c r="AY141" s="201" t="s">
        <v>152</v>
      </c>
      <c r="BK141" s="203">
        <f>BK142+BK150</f>
        <v>0</v>
      </c>
    </row>
    <row r="142" spans="1:63" s="12" customFormat="1" ht="22.8" customHeight="1">
      <c r="A142" s="12"/>
      <c r="B142" s="190"/>
      <c r="C142" s="191"/>
      <c r="D142" s="192" t="s">
        <v>71</v>
      </c>
      <c r="E142" s="204" t="s">
        <v>358</v>
      </c>
      <c r="F142" s="204" t="s">
        <v>359</v>
      </c>
      <c r="G142" s="191"/>
      <c r="H142" s="191"/>
      <c r="I142" s="194"/>
      <c r="J142" s="205">
        <f>BK142</f>
        <v>0</v>
      </c>
      <c r="K142" s="191"/>
      <c r="L142" s="196"/>
      <c r="M142" s="197"/>
      <c r="N142" s="198"/>
      <c r="O142" s="198"/>
      <c r="P142" s="199">
        <f>SUM(P143:P149)</f>
        <v>0</v>
      </c>
      <c r="Q142" s="198"/>
      <c r="R142" s="199">
        <f>SUM(R143:R149)</f>
        <v>0</v>
      </c>
      <c r="S142" s="198"/>
      <c r="T142" s="200">
        <f>SUM(T143:T149)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1" t="s">
        <v>82</v>
      </c>
      <c r="AT142" s="202" t="s">
        <v>71</v>
      </c>
      <c r="AU142" s="202" t="s">
        <v>80</v>
      </c>
      <c r="AY142" s="201" t="s">
        <v>152</v>
      </c>
      <c r="BK142" s="203">
        <f>SUM(BK143:BK149)</f>
        <v>0</v>
      </c>
    </row>
    <row r="143" spans="1:65" s="2" customFormat="1" ht="16.5" customHeight="1">
      <c r="A143" s="40"/>
      <c r="B143" s="41"/>
      <c r="C143" s="206" t="s">
        <v>240</v>
      </c>
      <c r="D143" s="206" t="s">
        <v>155</v>
      </c>
      <c r="E143" s="207" t="s">
        <v>474</v>
      </c>
      <c r="F143" s="208" t="s">
        <v>475</v>
      </c>
      <c r="G143" s="209" t="s">
        <v>158</v>
      </c>
      <c r="H143" s="210">
        <v>10.944</v>
      </c>
      <c r="I143" s="211"/>
      <c r="J143" s="212">
        <f>ROUND(I143*H143,2)</f>
        <v>0</v>
      </c>
      <c r="K143" s="208" t="s">
        <v>159</v>
      </c>
      <c r="L143" s="46"/>
      <c r="M143" s="213" t="s">
        <v>19</v>
      </c>
      <c r="N143" s="214" t="s">
        <v>43</v>
      </c>
      <c r="O143" s="86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247</v>
      </c>
      <c r="AT143" s="217" t="s">
        <v>155</v>
      </c>
      <c r="AU143" s="217" t="s">
        <v>82</v>
      </c>
      <c r="AY143" s="19" t="s">
        <v>152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80</v>
      </c>
      <c r="BK143" s="218">
        <f>ROUND(I143*H143,2)</f>
        <v>0</v>
      </c>
      <c r="BL143" s="19" t="s">
        <v>247</v>
      </c>
      <c r="BM143" s="217" t="s">
        <v>770</v>
      </c>
    </row>
    <row r="144" spans="1:47" s="2" customFormat="1" ht="12">
      <c r="A144" s="40"/>
      <c r="B144" s="41"/>
      <c r="C144" s="42"/>
      <c r="D144" s="219" t="s">
        <v>162</v>
      </c>
      <c r="E144" s="42"/>
      <c r="F144" s="220" t="s">
        <v>477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162</v>
      </c>
      <c r="AU144" s="19" t="s">
        <v>82</v>
      </c>
    </row>
    <row r="145" spans="1:51" s="13" customFormat="1" ht="12">
      <c r="A145" s="13"/>
      <c r="B145" s="224"/>
      <c r="C145" s="225"/>
      <c r="D145" s="226" t="s">
        <v>164</v>
      </c>
      <c r="E145" s="227" t="s">
        <v>19</v>
      </c>
      <c r="F145" s="228" t="s">
        <v>799</v>
      </c>
      <c r="G145" s="225"/>
      <c r="H145" s="229">
        <v>10.944</v>
      </c>
      <c r="I145" s="230"/>
      <c r="J145" s="225"/>
      <c r="K145" s="225"/>
      <c r="L145" s="231"/>
      <c r="M145" s="232"/>
      <c r="N145" s="233"/>
      <c r="O145" s="233"/>
      <c r="P145" s="233"/>
      <c r="Q145" s="233"/>
      <c r="R145" s="233"/>
      <c r="S145" s="233"/>
      <c r="T145" s="23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5" t="s">
        <v>164</v>
      </c>
      <c r="AU145" s="235" t="s">
        <v>82</v>
      </c>
      <c r="AV145" s="13" t="s">
        <v>82</v>
      </c>
      <c r="AW145" s="13" t="s">
        <v>33</v>
      </c>
      <c r="AX145" s="13" t="s">
        <v>80</v>
      </c>
      <c r="AY145" s="235" t="s">
        <v>152</v>
      </c>
    </row>
    <row r="146" spans="1:65" s="2" customFormat="1" ht="16.5" customHeight="1">
      <c r="A146" s="40"/>
      <c r="B146" s="41"/>
      <c r="C146" s="206" t="s">
        <v>247</v>
      </c>
      <c r="D146" s="206" t="s">
        <v>155</v>
      </c>
      <c r="E146" s="207" t="s">
        <v>486</v>
      </c>
      <c r="F146" s="208" t="s">
        <v>487</v>
      </c>
      <c r="G146" s="209" t="s">
        <v>158</v>
      </c>
      <c r="H146" s="210">
        <v>25.787</v>
      </c>
      <c r="I146" s="211"/>
      <c r="J146" s="212">
        <f>ROUND(I146*H146,2)</f>
        <v>0</v>
      </c>
      <c r="K146" s="208" t="s">
        <v>19</v>
      </c>
      <c r="L146" s="46"/>
      <c r="M146" s="213" t="s">
        <v>19</v>
      </c>
      <c r="N146" s="214" t="s">
        <v>43</v>
      </c>
      <c r="O146" s="86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247</v>
      </c>
      <c r="AT146" s="217" t="s">
        <v>155</v>
      </c>
      <c r="AU146" s="217" t="s">
        <v>82</v>
      </c>
      <c r="AY146" s="19" t="s">
        <v>152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80</v>
      </c>
      <c r="BK146" s="218">
        <f>ROUND(I146*H146,2)</f>
        <v>0</v>
      </c>
      <c r="BL146" s="19" t="s">
        <v>247</v>
      </c>
      <c r="BM146" s="217" t="s">
        <v>772</v>
      </c>
    </row>
    <row r="147" spans="1:51" s="13" customFormat="1" ht="12">
      <c r="A147" s="13"/>
      <c r="B147" s="224"/>
      <c r="C147" s="225"/>
      <c r="D147" s="226" t="s">
        <v>164</v>
      </c>
      <c r="E147" s="227" t="s">
        <v>19</v>
      </c>
      <c r="F147" s="228" t="s">
        <v>800</v>
      </c>
      <c r="G147" s="225"/>
      <c r="H147" s="229">
        <v>29.56</v>
      </c>
      <c r="I147" s="230"/>
      <c r="J147" s="225"/>
      <c r="K147" s="225"/>
      <c r="L147" s="231"/>
      <c r="M147" s="232"/>
      <c r="N147" s="233"/>
      <c r="O147" s="233"/>
      <c r="P147" s="233"/>
      <c r="Q147" s="233"/>
      <c r="R147" s="233"/>
      <c r="S147" s="233"/>
      <c r="T147" s="23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5" t="s">
        <v>164</v>
      </c>
      <c r="AU147" s="235" t="s">
        <v>82</v>
      </c>
      <c r="AV147" s="13" t="s">
        <v>82</v>
      </c>
      <c r="AW147" s="13" t="s">
        <v>33</v>
      </c>
      <c r="AX147" s="13" t="s">
        <v>72</v>
      </c>
      <c r="AY147" s="235" t="s">
        <v>152</v>
      </c>
    </row>
    <row r="148" spans="1:51" s="13" customFormat="1" ht="12">
      <c r="A148" s="13"/>
      <c r="B148" s="224"/>
      <c r="C148" s="225"/>
      <c r="D148" s="226" t="s">
        <v>164</v>
      </c>
      <c r="E148" s="227" t="s">
        <v>19</v>
      </c>
      <c r="F148" s="228" t="s">
        <v>801</v>
      </c>
      <c r="G148" s="225"/>
      <c r="H148" s="229">
        <v>-3.773</v>
      </c>
      <c r="I148" s="230"/>
      <c r="J148" s="225"/>
      <c r="K148" s="225"/>
      <c r="L148" s="231"/>
      <c r="M148" s="232"/>
      <c r="N148" s="233"/>
      <c r="O148" s="233"/>
      <c r="P148" s="233"/>
      <c r="Q148" s="233"/>
      <c r="R148" s="233"/>
      <c r="S148" s="233"/>
      <c r="T148" s="23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5" t="s">
        <v>164</v>
      </c>
      <c r="AU148" s="235" t="s">
        <v>82</v>
      </c>
      <c r="AV148" s="13" t="s">
        <v>82</v>
      </c>
      <c r="AW148" s="13" t="s">
        <v>33</v>
      </c>
      <c r="AX148" s="13" t="s">
        <v>72</v>
      </c>
      <c r="AY148" s="235" t="s">
        <v>152</v>
      </c>
    </row>
    <row r="149" spans="1:51" s="15" customFormat="1" ht="12">
      <c r="A149" s="15"/>
      <c r="B149" s="257"/>
      <c r="C149" s="258"/>
      <c r="D149" s="226" t="s">
        <v>164</v>
      </c>
      <c r="E149" s="259" t="s">
        <v>19</v>
      </c>
      <c r="F149" s="260" t="s">
        <v>382</v>
      </c>
      <c r="G149" s="258"/>
      <c r="H149" s="261">
        <v>25.787</v>
      </c>
      <c r="I149" s="262"/>
      <c r="J149" s="258"/>
      <c r="K149" s="258"/>
      <c r="L149" s="263"/>
      <c r="M149" s="264"/>
      <c r="N149" s="265"/>
      <c r="O149" s="265"/>
      <c r="P149" s="265"/>
      <c r="Q149" s="265"/>
      <c r="R149" s="265"/>
      <c r="S149" s="265"/>
      <c r="T149" s="266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67" t="s">
        <v>164</v>
      </c>
      <c r="AU149" s="267" t="s">
        <v>82</v>
      </c>
      <c r="AV149" s="15" t="s">
        <v>160</v>
      </c>
      <c r="AW149" s="15" t="s">
        <v>33</v>
      </c>
      <c r="AX149" s="15" t="s">
        <v>80</v>
      </c>
      <c r="AY149" s="267" t="s">
        <v>152</v>
      </c>
    </row>
    <row r="150" spans="1:63" s="12" customFormat="1" ht="22.8" customHeight="1">
      <c r="A150" s="12"/>
      <c r="B150" s="190"/>
      <c r="C150" s="191"/>
      <c r="D150" s="192" t="s">
        <v>71</v>
      </c>
      <c r="E150" s="204" t="s">
        <v>372</v>
      </c>
      <c r="F150" s="204" t="s">
        <v>373</v>
      </c>
      <c r="G150" s="191"/>
      <c r="H150" s="191"/>
      <c r="I150" s="194"/>
      <c r="J150" s="205">
        <f>BK150</f>
        <v>0</v>
      </c>
      <c r="K150" s="191"/>
      <c r="L150" s="196"/>
      <c r="M150" s="197"/>
      <c r="N150" s="198"/>
      <c r="O150" s="198"/>
      <c r="P150" s="199">
        <f>SUM(P151:P180)</f>
        <v>0</v>
      </c>
      <c r="Q150" s="198"/>
      <c r="R150" s="199">
        <f>SUM(R151:R180)</f>
        <v>0.04916349999999999</v>
      </c>
      <c r="S150" s="198"/>
      <c r="T150" s="200">
        <f>SUM(T151:T180)</f>
        <v>0.01070295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1" t="s">
        <v>82</v>
      </c>
      <c r="AT150" s="202" t="s">
        <v>71</v>
      </c>
      <c r="AU150" s="202" t="s">
        <v>80</v>
      </c>
      <c r="AY150" s="201" t="s">
        <v>152</v>
      </c>
      <c r="BK150" s="203">
        <f>SUM(BK151:BK180)</f>
        <v>0</v>
      </c>
    </row>
    <row r="151" spans="1:65" s="2" customFormat="1" ht="24.15" customHeight="1">
      <c r="A151" s="40"/>
      <c r="B151" s="41"/>
      <c r="C151" s="206" t="s">
        <v>253</v>
      </c>
      <c r="D151" s="206" t="s">
        <v>155</v>
      </c>
      <c r="E151" s="207" t="s">
        <v>802</v>
      </c>
      <c r="F151" s="208" t="s">
        <v>803</v>
      </c>
      <c r="G151" s="209" t="s">
        <v>168</v>
      </c>
      <c r="H151" s="210">
        <v>9.78</v>
      </c>
      <c r="I151" s="211"/>
      <c r="J151" s="212">
        <f>ROUND(I151*H151,2)</f>
        <v>0</v>
      </c>
      <c r="K151" s="208" t="s">
        <v>159</v>
      </c>
      <c r="L151" s="46"/>
      <c r="M151" s="213" t="s">
        <v>19</v>
      </c>
      <c r="N151" s="214" t="s">
        <v>43</v>
      </c>
      <c r="O151" s="86"/>
      <c r="P151" s="215">
        <f>O151*H151</f>
        <v>0</v>
      </c>
      <c r="Q151" s="215">
        <v>0</v>
      </c>
      <c r="R151" s="215">
        <f>Q151*H151</f>
        <v>0</v>
      </c>
      <c r="S151" s="215">
        <v>0</v>
      </c>
      <c r="T151" s="21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7" t="s">
        <v>247</v>
      </c>
      <c r="AT151" s="217" t="s">
        <v>155</v>
      </c>
      <c r="AU151" s="217" t="s">
        <v>82</v>
      </c>
      <c r="AY151" s="19" t="s">
        <v>152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80</v>
      </c>
      <c r="BK151" s="218">
        <f>ROUND(I151*H151,2)</f>
        <v>0</v>
      </c>
      <c r="BL151" s="19" t="s">
        <v>247</v>
      </c>
      <c r="BM151" s="217" t="s">
        <v>804</v>
      </c>
    </row>
    <row r="152" spans="1:47" s="2" customFormat="1" ht="12">
      <c r="A152" s="40"/>
      <c r="B152" s="41"/>
      <c r="C152" s="42"/>
      <c r="D152" s="219" t="s">
        <v>162</v>
      </c>
      <c r="E152" s="42"/>
      <c r="F152" s="220" t="s">
        <v>805</v>
      </c>
      <c r="G152" s="42"/>
      <c r="H152" s="42"/>
      <c r="I152" s="221"/>
      <c r="J152" s="42"/>
      <c r="K152" s="42"/>
      <c r="L152" s="46"/>
      <c r="M152" s="222"/>
      <c r="N152" s="223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162</v>
      </c>
      <c r="AU152" s="19" t="s">
        <v>82</v>
      </c>
    </row>
    <row r="153" spans="1:51" s="13" customFormat="1" ht="12">
      <c r="A153" s="13"/>
      <c r="B153" s="224"/>
      <c r="C153" s="225"/>
      <c r="D153" s="226" t="s">
        <v>164</v>
      </c>
      <c r="E153" s="227" t="s">
        <v>19</v>
      </c>
      <c r="F153" s="228" t="s">
        <v>806</v>
      </c>
      <c r="G153" s="225"/>
      <c r="H153" s="229">
        <v>9.78</v>
      </c>
      <c r="I153" s="230"/>
      <c r="J153" s="225"/>
      <c r="K153" s="225"/>
      <c r="L153" s="231"/>
      <c r="M153" s="232"/>
      <c r="N153" s="233"/>
      <c r="O153" s="233"/>
      <c r="P153" s="233"/>
      <c r="Q153" s="233"/>
      <c r="R153" s="233"/>
      <c r="S153" s="233"/>
      <c r="T153" s="23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5" t="s">
        <v>164</v>
      </c>
      <c r="AU153" s="235" t="s">
        <v>82</v>
      </c>
      <c r="AV153" s="13" t="s">
        <v>82</v>
      </c>
      <c r="AW153" s="13" t="s">
        <v>33</v>
      </c>
      <c r="AX153" s="13" t="s">
        <v>80</v>
      </c>
      <c r="AY153" s="235" t="s">
        <v>152</v>
      </c>
    </row>
    <row r="154" spans="1:65" s="2" customFormat="1" ht="16.5" customHeight="1">
      <c r="A154" s="40"/>
      <c r="B154" s="41"/>
      <c r="C154" s="246" t="s">
        <v>259</v>
      </c>
      <c r="D154" s="246" t="s">
        <v>212</v>
      </c>
      <c r="E154" s="247" t="s">
        <v>807</v>
      </c>
      <c r="F154" s="248" t="s">
        <v>808</v>
      </c>
      <c r="G154" s="249" t="s">
        <v>168</v>
      </c>
      <c r="H154" s="250">
        <v>11.736</v>
      </c>
      <c r="I154" s="251"/>
      <c r="J154" s="252">
        <f>ROUND(I154*H154,2)</f>
        <v>0</v>
      </c>
      <c r="K154" s="248" t="s">
        <v>159</v>
      </c>
      <c r="L154" s="253"/>
      <c r="M154" s="254" t="s">
        <v>19</v>
      </c>
      <c r="N154" s="255" t="s">
        <v>43</v>
      </c>
      <c r="O154" s="86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311</v>
      </c>
      <c r="AT154" s="217" t="s">
        <v>212</v>
      </c>
      <c r="AU154" s="217" t="s">
        <v>82</v>
      </c>
      <c r="AY154" s="19" t="s">
        <v>152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80</v>
      </c>
      <c r="BK154" s="218">
        <f>ROUND(I154*H154,2)</f>
        <v>0</v>
      </c>
      <c r="BL154" s="19" t="s">
        <v>247</v>
      </c>
      <c r="BM154" s="217" t="s">
        <v>809</v>
      </c>
    </row>
    <row r="155" spans="1:51" s="13" customFormat="1" ht="12">
      <c r="A155" s="13"/>
      <c r="B155" s="224"/>
      <c r="C155" s="225"/>
      <c r="D155" s="226" t="s">
        <v>164</v>
      </c>
      <c r="E155" s="225"/>
      <c r="F155" s="228" t="s">
        <v>810</v>
      </c>
      <c r="G155" s="225"/>
      <c r="H155" s="229">
        <v>11.736</v>
      </c>
      <c r="I155" s="230"/>
      <c r="J155" s="225"/>
      <c r="K155" s="225"/>
      <c r="L155" s="231"/>
      <c r="M155" s="232"/>
      <c r="N155" s="233"/>
      <c r="O155" s="233"/>
      <c r="P155" s="233"/>
      <c r="Q155" s="233"/>
      <c r="R155" s="233"/>
      <c r="S155" s="233"/>
      <c r="T155" s="23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5" t="s">
        <v>164</v>
      </c>
      <c r="AU155" s="235" t="s">
        <v>82</v>
      </c>
      <c r="AV155" s="13" t="s">
        <v>82</v>
      </c>
      <c r="AW155" s="13" t="s">
        <v>4</v>
      </c>
      <c r="AX155" s="13" t="s">
        <v>80</v>
      </c>
      <c r="AY155" s="235" t="s">
        <v>152</v>
      </c>
    </row>
    <row r="156" spans="1:65" s="2" customFormat="1" ht="24.15" customHeight="1">
      <c r="A156" s="40"/>
      <c r="B156" s="41"/>
      <c r="C156" s="206" t="s">
        <v>266</v>
      </c>
      <c r="D156" s="206" t="s">
        <v>155</v>
      </c>
      <c r="E156" s="207" t="s">
        <v>811</v>
      </c>
      <c r="F156" s="208" t="s">
        <v>812</v>
      </c>
      <c r="G156" s="209" t="s">
        <v>158</v>
      </c>
      <c r="H156" s="210">
        <v>5.008</v>
      </c>
      <c r="I156" s="211"/>
      <c r="J156" s="212">
        <f>ROUND(I156*H156,2)</f>
        <v>0</v>
      </c>
      <c r="K156" s="208" t="s">
        <v>159</v>
      </c>
      <c r="L156" s="46"/>
      <c r="M156" s="213" t="s">
        <v>19</v>
      </c>
      <c r="N156" s="214" t="s">
        <v>43</v>
      </c>
      <c r="O156" s="86"/>
      <c r="P156" s="215">
        <f>O156*H156</f>
        <v>0</v>
      </c>
      <c r="Q156" s="215">
        <v>0</v>
      </c>
      <c r="R156" s="215">
        <f>Q156*H156</f>
        <v>0</v>
      </c>
      <c r="S156" s="215">
        <v>3E-05</v>
      </c>
      <c r="T156" s="216">
        <f>S156*H156</f>
        <v>0.00015024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160</v>
      </c>
      <c r="AT156" s="217" t="s">
        <v>155</v>
      </c>
      <c r="AU156" s="217" t="s">
        <v>82</v>
      </c>
      <c r="AY156" s="19" t="s">
        <v>152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80</v>
      </c>
      <c r="BK156" s="218">
        <f>ROUND(I156*H156,2)</f>
        <v>0</v>
      </c>
      <c r="BL156" s="19" t="s">
        <v>160</v>
      </c>
      <c r="BM156" s="217" t="s">
        <v>813</v>
      </c>
    </row>
    <row r="157" spans="1:47" s="2" customFormat="1" ht="12">
      <c r="A157" s="40"/>
      <c r="B157" s="41"/>
      <c r="C157" s="42"/>
      <c r="D157" s="219" t="s">
        <v>162</v>
      </c>
      <c r="E157" s="42"/>
      <c r="F157" s="220" t="s">
        <v>814</v>
      </c>
      <c r="G157" s="42"/>
      <c r="H157" s="42"/>
      <c r="I157" s="221"/>
      <c r="J157" s="42"/>
      <c r="K157" s="42"/>
      <c r="L157" s="46"/>
      <c r="M157" s="222"/>
      <c r="N157" s="22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162</v>
      </c>
      <c r="AU157" s="19" t="s">
        <v>82</v>
      </c>
    </row>
    <row r="158" spans="1:51" s="13" customFormat="1" ht="12">
      <c r="A158" s="13"/>
      <c r="B158" s="224"/>
      <c r="C158" s="225"/>
      <c r="D158" s="226" t="s">
        <v>164</v>
      </c>
      <c r="E158" s="227" t="s">
        <v>19</v>
      </c>
      <c r="F158" s="228" t="s">
        <v>815</v>
      </c>
      <c r="G158" s="225"/>
      <c r="H158" s="229">
        <v>5.008</v>
      </c>
      <c r="I158" s="230"/>
      <c r="J158" s="225"/>
      <c r="K158" s="225"/>
      <c r="L158" s="231"/>
      <c r="M158" s="232"/>
      <c r="N158" s="233"/>
      <c r="O158" s="233"/>
      <c r="P158" s="233"/>
      <c r="Q158" s="233"/>
      <c r="R158" s="233"/>
      <c r="S158" s="233"/>
      <c r="T158" s="23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5" t="s">
        <v>164</v>
      </c>
      <c r="AU158" s="235" t="s">
        <v>82</v>
      </c>
      <c r="AV158" s="13" t="s">
        <v>82</v>
      </c>
      <c r="AW158" s="13" t="s">
        <v>33</v>
      </c>
      <c r="AX158" s="13" t="s">
        <v>80</v>
      </c>
      <c r="AY158" s="235" t="s">
        <v>152</v>
      </c>
    </row>
    <row r="159" spans="1:65" s="2" customFormat="1" ht="16.5" customHeight="1">
      <c r="A159" s="40"/>
      <c r="B159" s="41"/>
      <c r="C159" s="246" t="s">
        <v>272</v>
      </c>
      <c r="D159" s="246" t="s">
        <v>212</v>
      </c>
      <c r="E159" s="247" t="s">
        <v>816</v>
      </c>
      <c r="F159" s="248" t="s">
        <v>817</v>
      </c>
      <c r="G159" s="249" t="s">
        <v>158</v>
      </c>
      <c r="H159" s="250">
        <v>6.01</v>
      </c>
      <c r="I159" s="251"/>
      <c r="J159" s="252">
        <f>ROUND(I159*H159,2)</f>
        <v>0</v>
      </c>
      <c r="K159" s="248" t="s">
        <v>159</v>
      </c>
      <c r="L159" s="253"/>
      <c r="M159" s="254" t="s">
        <v>19</v>
      </c>
      <c r="N159" s="255" t="s">
        <v>43</v>
      </c>
      <c r="O159" s="86"/>
      <c r="P159" s="215">
        <f>O159*H159</f>
        <v>0</v>
      </c>
      <c r="Q159" s="215">
        <v>0</v>
      </c>
      <c r="R159" s="215">
        <f>Q159*H159</f>
        <v>0</v>
      </c>
      <c r="S159" s="215">
        <v>0</v>
      </c>
      <c r="T159" s="21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7" t="s">
        <v>201</v>
      </c>
      <c r="AT159" s="217" t="s">
        <v>212</v>
      </c>
      <c r="AU159" s="217" t="s">
        <v>82</v>
      </c>
      <c r="AY159" s="19" t="s">
        <v>152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9" t="s">
        <v>80</v>
      </c>
      <c r="BK159" s="218">
        <f>ROUND(I159*H159,2)</f>
        <v>0</v>
      </c>
      <c r="BL159" s="19" t="s">
        <v>160</v>
      </c>
      <c r="BM159" s="217" t="s">
        <v>818</v>
      </c>
    </row>
    <row r="160" spans="1:51" s="13" customFormat="1" ht="12">
      <c r="A160" s="13"/>
      <c r="B160" s="224"/>
      <c r="C160" s="225"/>
      <c r="D160" s="226" t="s">
        <v>164</v>
      </c>
      <c r="E160" s="225"/>
      <c r="F160" s="228" t="s">
        <v>819</v>
      </c>
      <c r="G160" s="225"/>
      <c r="H160" s="229">
        <v>6.01</v>
      </c>
      <c r="I160" s="230"/>
      <c r="J160" s="225"/>
      <c r="K160" s="225"/>
      <c r="L160" s="231"/>
      <c r="M160" s="232"/>
      <c r="N160" s="233"/>
      <c r="O160" s="233"/>
      <c r="P160" s="233"/>
      <c r="Q160" s="233"/>
      <c r="R160" s="233"/>
      <c r="S160" s="233"/>
      <c r="T160" s="23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5" t="s">
        <v>164</v>
      </c>
      <c r="AU160" s="235" t="s">
        <v>82</v>
      </c>
      <c r="AV160" s="13" t="s">
        <v>82</v>
      </c>
      <c r="AW160" s="13" t="s">
        <v>4</v>
      </c>
      <c r="AX160" s="13" t="s">
        <v>80</v>
      </c>
      <c r="AY160" s="235" t="s">
        <v>152</v>
      </c>
    </row>
    <row r="161" spans="1:65" s="2" customFormat="1" ht="16.5" customHeight="1">
      <c r="A161" s="40"/>
      <c r="B161" s="41"/>
      <c r="C161" s="206" t="s">
        <v>7</v>
      </c>
      <c r="D161" s="206" t="s">
        <v>155</v>
      </c>
      <c r="E161" s="207" t="s">
        <v>489</v>
      </c>
      <c r="F161" s="208" t="s">
        <v>490</v>
      </c>
      <c r="G161" s="209" t="s">
        <v>158</v>
      </c>
      <c r="H161" s="210">
        <v>34.041</v>
      </c>
      <c r="I161" s="211"/>
      <c r="J161" s="212">
        <f>ROUND(I161*H161,2)</f>
        <v>0</v>
      </c>
      <c r="K161" s="208" t="s">
        <v>159</v>
      </c>
      <c r="L161" s="46"/>
      <c r="M161" s="213" t="s">
        <v>19</v>
      </c>
      <c r="N161" s="214" t="s">
        <v>43</v>
      </c>
      <c r="O161" s="86"/>
      <c r="P161" s="215">
        <f>O161*H161</f>
        <v>0</v>
      </c>
      <c r="Q161" s="215">
        <v>0.001</v>
      </c>
      <c r="R161" s="215">
        <f>Q161*H161</f>
        <v>0.034040999999999995</v>
      </c>
      <c r="S161" s="215">
        <v>0.00031</v>
      </c>
      <c r="T161" s="216">
        <f>S161*H161</f>
        <v>0.01055271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7" t="s">
        <v>247</v>
      </c>
      <c r="AT161" s="217" t="s">
        <v>155</v>
      </c>
      <c r="AU161" s="217" t="s">
        <v>82</v>
      </c>
      <c r="AY161" s="19" t="s">
        <v>152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9" t="s">
        <v>80</v>
      </c>
      <c r="BK161" s="218">
        <f>ROUND(I161*H161,2)</f>
        <v>0</v>
      </c>
      <c r="BL161" s="19" t="s">
        <v>247</v>
      </c>
      <c r="BM161" s="217" t="s">
        <v>774</v>
      </c>
    </row>
    <row r="162" spans="1:47" s="2" customFormat="1" ht="12">
      <c r="A162" s="40"/>
      <c r="B162" s="41"/>
      <c r="C162" s="42"/>
      <c r="D162" s="219" t="s">
        <v>162</v>
      </c>
      <c r="E162" s="42"/>
      <c r="F162" s="220" t="s">
        <v>492</v>
      </c>
      <c r="G162" s="42"/>
      <c r="H162" s="42"/>
      <c r="I162" s="221"/>
      <c r="J162" s="42"/>
      <c r="K162" s="42"/>
      <c r="L162" s="46"/>
      <c r="M162" s="222"/>
      <c r="N162" s="223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162</v>
      </c>
      <c r="AU162" s="19" t="s">
        <v>82</v>
      </c>
    </row>
    <row r="163" spans="1:51" s="14" customFormat="1" ht="12">
      <c r="A163" s="14"/>
      <c r="B163" s="236"/>
      <c r="C163" s="237"/>
      <c r="D163" s="226" t="s">
        <v>164</v>
      </c>
      <c r="E163" s="238" t="s">
        <v>19</v>
      </c>
      <c r="F163" s="239" t="s">
        <v>493</v>
      </c>
      <c r="G163" s="237"/>
      <c r="H163" s="238" t="s">
        <v>19</v>
      </c>
      <c r="I163" s="240"/>
      <c r="J163" s="237"/>
      <c r="K163" s="237"/>
      <c r="L163" s="241"/>
      <c r="M163" s="242"/>
      <c r="N163" s="243"/>
      <c r="O163" s="243"/>
      <c r="P163" s="243"/>
      <c r="Q163" s="243"/>
      <c r="R163" s="243"/>
      <c r="S163" s="243"/>
      <c r="T163" s="24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5" t="s">
        <v>164</v>
      </c>
      <c r="AU163" s="245" t="s">
        <v>82</v>
      </c>
      <c r="AV163" s="14" t="s">
        <v>80</v>
      </c>
      <c r="AW163" s="14" t="s">
        <v>33</v>
      </c>
      <c r="AX163" s="14" t="s">
        <v>72</v>
      </c>
      <c r="AY163" s="245" t="s">
        <v>152</v>
      </c>
    </row>
    <row r="164" spans="1:51" s="13" customFormat="1" ht="12">
      <c r="A164" s="13"/>
      <c r="B164" s="224"/>
      <c r="C164" s="225"/>
      <c r="D164" s="226" t="s">
        <v>164</v>
      </c>
      <c r="E164" s="227" t="s">
        <v>19</v>
      </c>
      <c r="F164" s="228" t="s">
        <v>820</v>
      </c>
      <c r="G164" s="225"/>
      <c r="H164" s="229">
        <v>30.895</v>
      </c>
      <c r="I164" s="230"/>
      <c r="J164" s="225"/>
      <c r="K164" s="225"/>
      <c r="L164" s="231"/>
      <c r="M164" s="232"/>
      <c r="N164" s="233"/>
      <c r="O164" s="233"/>
      <c r="P164" s="233"/>
      <c r="Q164" s="233"/>
      <c r="R164" s="233"/>
      <c r="S164" s="233"/>
      <c r="T164" s="23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5" t="s">
        <v>164</v>
      </c>
      <c r="AU164" s="235" t="s">
        <v>82</v>
      </c>
      <c r="AV164" s="13" t="s">
        <v>82</v>
      </c>
      <c r="AW164" s="13" t="s">
        <v>33</v>
      </c>
      <c r="AX164" s="13" t="s">
        <v>72</v>
      </c>
      <c r="AY164" s="235" t="s">
        <v>152</v>
      </c>
    </row>
    <row r="165" spans="1:51" s="13" customFormat="1" ht="12">
      <c r="A165" s="13"/>
      <c r="B165" s="224"/>
      <c r="C165" s="225"/>
      <c r="D165" s="226" t="s">
        <v>164</v>
      </c>
      <c r="E165" s="227" t="s">
        <v>19</v>
      </c>
      <c r="F165" s="228" t="s">
        <v>821</v>
      </c>
      <c r="G165" s="225"/>
      <c r="H165" s="229">
        <v>3.146</v>
      </c>
      <c r="I165" s="230"/>
      <c r="J165" s="225"/>
      <c r="K165" s="225"/>
      <c r="L165" s="231"/>
      <c r="M165" s="232"/>
      <c r="N165" s="233"/>
      <c r="O165" s="233"/>
      <c r="P165" s="233"/>
      <c r="Q165" s="233"/>
      <c r="R165" s="233"/>
      <c r="S165" s="233"/>
      <c r="T165" s="23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5" t="s">
        <v>164</v>
      </c>
      <c r="AU165" s="235" t="s">
        <v>82</v>
      </c>
      <c r="AV165" s="13" t="s">
        <v>82</v>
      </c>
      <c r="AW165" s="13" t="s">
        <v>33</v>
      </c>
      <c r="AX165" s="13" t="s">
        <v>72</v>
      </c>
      <c r="AY165" s="235" t="s">
        <v>152</v>
      </c>
    </row>
    <row r="166" spans="1:51" s="15" customFormat="1" ht="12">
      <c r="A166" s="15"/>
      <c r="B166" s="257"/>
      <c r="C166" s="258"/>
      <c r="D166" s="226" t="s">
        <v>164</v>
      </c>
      <c r="E166" s="259" t="s">
        <v>19</v>
      </c>
      <c r="F166" s="260" t="s">
        <v>382</v>
      </c>
      <c r="G166" s="258"/>
      <c r="H166" s="261">
        <v>34.041</v>
      </c>
      <c r="I166" s="262"/>
      <c r="J166" s="258"/>
      <c r="K166" s="258"/>
      <c r="L166" s="263"/>
      <c r="M166" s="264"/>
      <c r="N166" s="265"/>
      <c r="O166" s="265"/>
      <c r="P166" s="265"/>
      <c r="Q166" s="265"/>
      <c r="R166" s="265"/>
      <c r="S166" s="265"/>
      <c r="T166" s="266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67" t="s">
        <v>164</v>
      </c>
      <c r="AU166" s="267" t="s">
        <v>82</v>
      </c>
      <c r="AV166" s="15" t="s">
        <v>160</v>
      </c>
      <c r="AW166" s="15" t="s">
        <v>33</v>
      </c>
      <c r="AX166" s="15" t="s">
        <v>80</v>
      </c>
      <c r="AY166" s="267" t="s">
        <v>152</v>
      </c>
    </row>
    <row r="167" spans="1:65" s="2" customFormat="1" ht="16.5" customHeight="1">
      <c r="A167" s="40"/>
      <c r="B167" s="41"/>
      <c r="C167" s="206" t="s">
        <v>281</v>
      </c>
      <c r="D167" s="206" t="s">
        <v>155</v>
      </c>
      <c r="E167" s="207" t="s">
        <v>494</v>
      </c>
      <c r="F167" s="208" t="s">
        <v>495</v>
      </c>
      <c r="G167" s="209" t="s">
        <v>158</v>
      </c>
      <c r="H167" s="210">
        <v>32.875</v>
      </c>
      <c r="I167" s="211"/>
      <c r="J167" s="212">
        <f>ROUND(I167*H167,2)</f>
        <v>0</v>
      </c>
      <c r="K167" s="208" t="s">
        <v>159</v>
      </c>
      <c r="L167" s="46"/>
      <c r="M167" s="213" t="s">
        <v>19</v>
      </c>
      <c r="N167" s="214" t="s">
        <v>43</v>
      </c>
      <c r="O167" s="86"/>
      <c r="P167" s="215">
        <f>O167*H167</f>
        <v>0</v>
      </c>
      <c r="Q167" s="215">
        <v>0</v>
      </c>
      <c r="R167" s="215">
        <f>Q167*H167</f>
        <v>0</v>
      </c>
      <c r="S167" s="215">
        <v>0</v>
      </c>
      <c r="T167" s="21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7" t="s">
        <v>247</v>
      </c>
      <c r="AT167" s="217" t="s">
        <v>155</v>
      </c>
      <c r="AU167" s="217" t="s">
        <v>82</v>
      </c>
      <c r="AY167" s="19" t="s">
        <v>152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9" t="s">
        <v>80</v>
      </c>
      <c r="BK167" s="218">
        <f>ROUND(I167*H167,2)</f>
        <v>0</v>
      </c>
      <c r="BL167" s="19" t="s">
        <v>247</v>
      </c>
      <c r="BM167" s="217" t="s">
        <v>776</v>
      </c>
    </row>
    <row r="168" spans="1:47" s="2" customFormat="1" ht="12">
      <c r="A168" s="40"/>
      <c r="B168" s="41"/>
      <c r="C168" s="42"/>
      <c r="D168" s="219" t="s">
        <v>162</v>
      </c>
      <c r="E168" s="42"/>
      <c r="F168" s="220" t="s">
        <v>497</v>
      </c>
      <c r="G168" s="42"/>
      <c r="H168" s="42"/>
      <c r="I168" s="221"/>
      <c r="J168" s="42"/>
      <c r="K168" s="42"/>
      <c r="L168" s="46"/>
      <c r="M168" s="222"/>
      <c r="N168" s="223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162</v>
      </c>
      <c r="AU168" s="19" t="s">
        <v>82</v>
      </c>
    </row>
    <row r="169" spans="1:51" s="14" customFormat="1" ht="12">
      <c r="A169" s="14"/>
      <c r="B169" s="236"/>
      <c r="C169" s="237"/>
      <c r="D169" s="226" t="s">
        <v>164</v>
      </c>
      <c r="E169" s="238" t="s">
        <v>19</v>
      </c>
      <c r="F169" s="239" t="s">
        <v>744</v>
      </c>
      <c r="G169" s="237"/>
      <c r="H169" s="238" t="s">
        <v>19</v>
      </c>
      <c r="I169" s="240"/>
      <c r="J169" s="237"/>
      <c r="K169" s="237"/>
      <c r="L169" s="241"/>
      <c r="M169" s="242"/>
      <c r="N169" s="243"/>
      <c r="O169" s="243"/>
      <c r="P169" s="243"/>
      <c r="Q169" s="243"/>
      <c r="R169" s="243"/>
      <c r="S169" s="243"/>
      <c r="T169" s="24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5" t="s">
        <v>164</v>
      </c>
      <c r="AU169" s="245" t="s">
        <v>82</v>
      </c>
      <c r="AV169" s="14" t="s">
        <v>80</v>
      </c>
      <c r="AW169" s="14" t="s">
        <v>33</v>
      </c>
      <c r="AX169" s="14" t="s">
        <v>72</v>
      </c>
      <c r="AY169" s="245" t="s">
        <v>152</v>
      </c>
    </row>
    <row r="170" spans="1:51" s="13" customFormat="1" ht="12">
      <c r="A170" s="13"/>
      <c r="B170" s="224"/>
      <c r="C170" s="225"/>
      <c r="D170" s="226" t="s">
        <v>164</v>
      </c>
      <c r="E170" s="227" t="s">
        <v>19</v>
      </c>
      <c r="F170" s="228" t="s">
        <v>822</v>
      </c>
      <c r="G170" s="225"/>
      <c r="H170" s="229">
        <v>15.151</v>
      </c>
      <c r="I170" s="230"/>
      <c r="J170" s="225"/>
      <c r="K170" s="225"/>
      <c r="L170" s="231"/>
      <c r="M170" s="232"/>
      <c r="N170" s="233"/>
      <c r="O170" s="233"/>
      <c r="P170" s="233"/>
      <c r="Q170" s="233"/>
      <c r="R170" s="233"/>
      <c r="S170" s="233"/>
      <c r="T170" s="23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5" t="s">
        <v>164</v>
      </c>
      <c r="AU170" s="235" t="s">
        <v>82</v>
      </c>
      <c r="AV170" s="13" t="s">
        <v>82</v>
      </c>
      <c r="AW170" s="13" t="s">
        <v>33</v>
      </c>
      <c r="AX170" s="13" t="s">
        <v>72</v>
      </c>
      <c r="AY170" s="235" t="s">
        <v>152</v>
      </c>
    </row>
    <row r="171" spans="1:51" s="14" customFormat="1" ht="12">
      <c r="A171" s="14"/>
      <c r="B171" s="236"/>
      <c r="C171" s="237"/>
      <c r="D171" s="226" t="s">
        <v>164</v>
      </c>
      <c r="E171" s="238" t="s">
        <v>19</v>
      </c>
      <c r="F171" s="239" t="s">
        <v>493</v>
      </c>
      <c r="G171" s="237"/>
      <c r="H171" s="238" t="s">
        <v>19</v>
      </c>
      <c r="I171" s="240"/>
      <c r="J171" s="237"/>
      <c r="K171" s="237"/>
      <c r="L171" s="241"/>
      <c r="M171" s="242"/>
      <c r="N171" s="243"/>
      <c r="O171" s="243"/>
      <c r="P171" s="243"/>
      <c r="Q171" s="243"/>
      <c r="R171" s="243"/>
      <c r="S171" s="243"/>
      <c r="T171" s="24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5" t="s">
        <v>164</v>
      </c>
      <c r="AU171" s="245" t="s">
        <v>82</v>
      </c>
      <c r="AV171" s="14" t="s">
        <v>80</v>
      </c>
      <c r="AW171" s="14" t="s">
        <v>33</v>
      </c>
      <c r="AX171" s="14" t="s">
        <v>72</v>
      </c>
      <c r="AY171" s="245" t="s">
        <v>152</v>
      </c>
    </row>
    <row r="172" spans="1:51" s="13" customFormat="1" ht="12">
      <c r="A172" s="13"/>
      <c r="B172" s="224"/>
      <c r="C172" s="225"/>
      <c r="D172" s="226" t="s">
        <v>164</v>
      </c>
      <c r="E172" s="227" t="s">
        <v>19</v>
      </c>
      <c r="F172" s="228" t="s">
        <v>823</v>
      </c>
      <c r="G172" s="225"/>
      <c r="H172" s="229">
        <v>18.032</v>
      </c>
      <c r="I172" s="230"/>
      <c r="J172" s="225"/>
      <c r="K172" s="225"/>
      <c r="L172" s="231"/>
      <c r="M172" s="232"/>
      <c r="N172" s="233"/>
      <c r="O172" s="233"/>
      <c r="P172" s="233"/>
      <c r="Q172" s="233"/>
      <c r="R172" s="233"/>
      <c r="S172" s="233"/>
      <c r="T172" s="23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5" t="s">
        <v>164</v>
      </c>
      <c r="AU172" s="235" t="s">
        <v>82</v>
      </c>
      <c r="AV172" s="13" t="s">
        <v>82</v>
      </c>
      <c r="AW172" s="13" t="s">
        <v>33</v>
      </c>
      <c r="AX172" s="13" t="s">
        <v>72</v>
      </c>
      <c r="AY172" s="235" t="s">
        <v>152</v>
      </c>
    </row>
    <row r="173" spans="1:51" s="13" customFormat="1" ht="12">
      <c r="A173" s="13"/>
      <c r="B173" s="224"/>
      <c r="C173" s="225"/>
      <c r="D173" s="226" t="s">
        <v>164</v>
      </c>
      <c r="E173" s="227" t="s">
        <v>19</v>
      </c>
      <c r="F173" s="228" t="s">
        <v>824</v>
      </c>
      <c r="G173" s="225"/>
      <c r="H173" s="229">
        <v>-1.578</v>
      </c>
      <c r="I173" s="230"/>
      <c r="J173" s="225"/>
      <c r="K173" s="225"/>
      <c r="L173" s="231"/>
      <c r="M173" s="232"/>
      <c r="N173" s="233"/>
      <c r="O173" s="233"/>
      <c r="P173" s="233"/>
      <c r="Q173" s="233"/>
      <c r="R173" s="233"/>
      <c r="S173" s="233"/>
      <c r="T173" s="23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5" t="s">
        <v>164</v>
      </c>
      <c r="AU173" s="235" t="s">
        <v>82</v>
      </c>
      <c r="AV173" s="13" t="s">
        <v>82</v>
      </c>
      <c r="AW173" s="13" t="s">
        <v>33</v>
      </c>
      <c r="AX173" s="13" t="s">
        <v>72</v>
      </c>
      <c r="AY173" s="235" t="s">
        <v>152</v>
      </c>
    </row>
    <row r="174" spans="1:51" s="13" customFormat="1" ht="12">
      <c r="A174" s="13"/>
      <c r="B174" s="224"/>
      <c r="C174" s="225"/>
      <c r="D174" s="226" t="s">
        <v>164</v>
      </c>
      <c r="E174" s="227" t="s">
        <v>19</v>
      </c>
      <c r="F174" s="228" t="s">
        <v>796</v>
      </c>
      <c r="G174" s="225"/>
      <c r="H174" s="229">
        <v>1.27</v>
      </c>
      <c r="I174" s="230"/>
      <c r="J174" s="225"/>
      <c r="K174" s="225"/>
      <c r="L174" s="231"/>
      <c r="M174" s="232"/>
      <c r="N174" s="233"/>
      <c r="O174" s="233"/>
      <c r="P174" s="233"/>
      <c r="Q174" s="233"/>
      <c r="R174" s="233"/>
      <c r="S174" s="233"/>
      <c r="T174" s="23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5" t="s">
        <v>164</v>
      </c>
      <c r="AU174" s="235" t="s">
        <v>82</v>
      </c>
      <c r="AV174" s="13" t="s">
        <v>82</v>
      </c>
      <c r="AW174" s="13" t="s">
        <v>33</v>
      </c>
      <c r="AX174" s="13" t="s">
        <v>72</v>
      </c>
      <c r="AY174" s="235" t="s">
        <v>152</v>
      </c>
    </row>
    <row r="175" spans="1:51" s="15" customFormat="1" ht="12">
      <c r="A175" s="15"/>
      <c r="B175" s="257"/>
      <c r="C175" s="258"/>
      <c r="D175" s="226" t="s">
        <v>164</v>
      </c>
      <c r="E175" s="259" t="s">
        <v>19</v>
      </c>
      <c r="F175" s="260" t="s">
        <v>382</v>
      </c>
      <c r="G175" s="258"/>
      <c r="H175" s="261">
        <v>32.875</v>
      </c>
      <c r="I175" s="262"/>
      <c r="J175" s="258"/>
      <c r="K175" s="258"/>
      <c r="L175" s="263"/>
      <c r="M175" s="264"/>
      <c r="N175" s="265"/>
      <c r="O175" s="265"/>
      <c r="P175" s="265"/>
      <c r="Q175" s="265"/>
      <c r="R175" s="265"/>
      <c r="S175" s="265"/>
      <c r="T175" s="266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67" t="s">
        <v>164</v>
      </c>
      <c r="AU175" s="267" t="s">
        <v>82</v>
      </c>
      <c r="AV175" s="15" t="s">
        <v>160</v>
      </c>
      <c r="AW175" s="15" t="s">
        <v>33</v>
      </c>
      <c r="AX175" s="15" t="s">
        <v>80</v>
      </c>
      <c r="AY175" s="267" t="s">
        <v>152</v>
      </c>
    </row>
    <row r="176" spans="1:65" s="2" customFormat="1" ht="16.5" customHeight="1">
      <c r="A176" s="40"/>
      <c r="B176" s="41"/>
      <c r="C176" s="206" t="s">
        <v>287</v>
      </c>
      <c r="D176" s="206" t="s">
        <v>155</v>
      </c>
      <c r="E176" s="207" t="s">
        <v>375</v>
      </c>
      <c r="F176" s="208" t="s">
        <v>376</v>
      </c>
      <c r="G176" s="209" t="s">
        <v>158</v>
      </c>
      <c r="H176" s="210">
        <v>32.875</v>
      </c>
      <c r="I176" s="211"/>
      <c r="J176" s="212">
        <f>ROUND(I176*H176,2)</f>
        <v>0</v>
      </c>
      <c r="K176" s="208" t="s">
        <v>159</v>
      </c>
      <c r="L176" s="46"/>
      <c r="M176" s="213" t="s">
        <v>19</v>
      </c>
      <c r="N176" s="214" t="s">
        <v>43</v>
      </c>
      <c r="O176" s="86"/>
      <c r="P176" s="215">
        <f>O176*H176</f>
        <v>0</v>
      </c>
      <c r="Q176" s="215">
        <v>0.0002</v>
      </c>
      <c r="R176" s="215">
        <f>Q176*H176</f>
        <v>0.006575</v>
      </c>
      <c r="S176" s="215">
        <v>0</v>
      </c>
      <c r="T176" s="21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247</v>
      </c>
      <c r="AT176" s="217" t="s">
        <v>155</v>
      </c>
      <c r="AU176" s="217" t="s">
        <v>82</v>
      </c>
      <c r="AY176" s="19" t="s">
        <v>152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80</v>
      </c>
      <c r="BK176" s="218">
        <f>ROUND(I176*H176,2)</f>
        <v>0</v>
      </c>
      <c r="BL176" s="19" t="s">
        <v>247</v>
      </c>
      <c r="BM176" s="217" t="s">
        <v>778</v>
      </c>
    </row>
    <row r="177" spans="1:47" s="2" customFormat="1" ht="12">
      <c r="A177" s="40"/>
      <c r="B177" s="41"/>
      <c r="C177" s="42"/>
      <c r="D177" s="219" t="s">
        <v>162</v>
      </c>
      <c r="E177" s="42"/>
      <c r="F177" s="220" t="s">
        <v>378</v>
      </c>
      <c r="G177" s="42"/>
      <c r="H177" s="42"/>
      <c r="I177" s="221"/>
      <c r="J177" s="42"/>
      <c r="K177" s="42"/>
      <c r="L177" s="46"/>
      <c r="M177" s="222"/>
      <c r="N177" s="223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162</v>
      </c>
      <c r="AU177" s="19" t="s">
        <v>82</v>
      </c>
    </row>
    <row r="178" spans="1:51" s="13" customFormat="1" ht="12">
      <c r="A178" s="13"/>
      <c r="B178" s="224"/>
      <c r="C178" s="225"/>
      <c r="D178" s="226" t="s">
        <v>164</v>
      </c>
      <c r="E178" s="227" t="s">
        <v>19</v>
      </c>
      <c r="F178" s="228" t="s">
        <v>825</v>
      </c>
      <c r="G178" s="225"/>
      <c r="H178" s="229">
        <v>32.875</v>
      </c>
      <c r="I178" s="230"/>
      <c r="J178" s="225"/>
      <c r="K178" s="225"/>
      <c r="L178" s="231"/>
      <c r="M178" s="232"/>
      <c r="N178" s="233"/>
      <c r="O178" s="233"/>
      <c r="P178" s="233"/>
      <c r="Q178" s="233"/>
      <c r="R178" s="233"/>
      <c r="S178" s="233"/>
      <c r="T178" s="23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5" t="s">
        <v>164</v>
      </c>
      <c r="AU178" s="235" t="s">
        <v>82</v>
      </c>
      <c r="AV178" s="13" t="s">
        <v>82</v>
      </c>
      <c r="AW178" s="13" t="s">
        <v>33</v>
      </c>
      <c r="AX178" s="13" t="s">
        <v>80</v>
      </c>
      <c r="AY178" s="235" t="s">
        <v>152</v>
      </c>
    </row>
    <row r="179" spans="1:65" s="2" customFormat="1" ht="24.15" customHeight="1">
      <c r="A179" s="40"/>
      <c r="B179" s="41"/>
      <c r="C179" s="206" t="s">
        <v>294</v>
      </c>
      <c r="D179" s="206" t="s">
        <v>155</v>
      </c>
      <c r="E179" s="207" t="s">
        <v>384</v>
      </c>
      <c r="F179" s="208" t="s">
        <v>385</v>
      </c>
      <c r="G179" s="209" t="s">
        <v>158</v>
      </c>
      <c r="H179" s="210">
        <v>32.875</v>
      </c>
      <c r="I179" s="211"/>
      <c r="J179" s="212">
        <f>ROUND(I179*H179,2)</f>
        <v>0</v>
      </c>
      <c r="K179" s="208" t="s">
        <v>159</v>
      </c>
      <c r="L179" s="46"/>
      <c r="M179" s="213" t="s">
        <v>19</v>
      </c>
      <c r="N179" s="214" t="s">
        <v>43</v>
      </c>
      <c r="O179" s="86"/>
      <c r="P179" s="215">
        <f>O179*H179</f>
        <v>0</v>
      </c>
      <c r="Q179" s="215">
        <v>0.00026</v>
      </c>
      <c r="R179" s="215">
        <f>Q179*H179</f>
        <v>0.0085475</v>
      </c>
      <c r="S179" s="215">
        <v>0</v>
      </c>
      <c r="T179" s="216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7" t="s">
        <v>247</v>
      </c>
      <c r="AT179" s="217" t="s">
        <v>155</v>
      </c>
      <c r="AU179" s="217" t="s">
        <v>82</v>
      </c>
      <c r="AY179" s="19" t="s">
        <v>152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9" t="s">
        <v>80</v>
      </c>
      <c r="BK179" s="218">
        <f>ROUND(I179*H179,2)</f>
        <v>0</v>
      </c>
      <c r="BL179" s="19" t="s">
        <v>247</v>
      </c>
      <c r="BM179" s="217" t="s">
        <v>780</v>
      </c>
    </row>
    <row r="180" spans="1:47" s="2" customFormat="1" ht="12">
      <c r="A180" s="40"/>
      <c r="B180" s="41"/>
      <c r="C180" s="42"/>
      <c r="D180" s="219" t="s">
        <v>162</v>
      </c>
      <c r="E180" s="42"/>
      <c r="F180" s="220" t="s">
        <v>387</v>
      </c>
      <c r="G180" s="42"/>
      <c r="H180" s="42"/>
      <c r="I180" s="221"/>
      <c r="J180" s="42"/>
      <c r="K180" s="42"/>
      <c r="L180" s="46"/>
      <c r="M180" s="222"/>
      <c r="N180" s="223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162</v>
      </c>
      <c r="AU180" s="19" t="s">
        <v>82</v>
      </c>
    </row>
    <row r="181" spans="1:63" s="12" customFormat="1" ht="25.9" customHeight="1">
      <c r="A181" s="12"/>
      <c r="B181" s="190"/>
      <c r="C181" s="191"/>
      <c r="D181" s="192" t="s">
        <v>71</v>
      </c>
      <c r="E181" s="193" t="s">
        <v>388</v>
      </c>
      <c r="F181" s="193" t="s">
        <v>389</v>
      </c>
      <c r="G181" s="191"/>
      <c r="H181" s="191"/>
      <c r="I181" s="194"/>
      <c r="J181" s="195">
        <f>BK181</f>
        <v>0</v>
      </c>
      <c r="K181" s="191"/>
      <c r="L181" s="196"/>
      <c r="M181" s="197"/>
      <c r="N181" s="198"/>
      <c r="O181" s="198"/>
      <c r="P181" s="199">
        <f>P182</f>
        <v>0</v>
      </c>
      <c r="Q181" s="198"/>
      <c r="R181" s="199">
        <f>R182</f>
        <v>0</v>
      </c>
      <c r="S181" s="198"/>
      <c r="T181" s="200">
        <f>T182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01" t="s">
        <v>183</v>
      </c>
      <c r="AT181" s="202" t="s">
        <v>71</v>
      </c>
      <c r="AU181" s="202" t="s">
        <v>72</v>
      </c>
      <c r="AY181" s="201" t="s">
        <v>152</v>
      </c>
      <c r="BK181" s="203">
        <f>BK182</f>
        <v>0</v>
      </c>
    </row>
    <row r="182" spans="1:65" s="2" customFormat="1" ht="21.75" customHeight="1">
      <c r="A182" s="40"/>
      <c r="B182" s="41"/>
      <c r="C182" s="206" t="s">
        <v>303</v>
      </c>
      <c r="D182" s="206" t="s">
        <v>155</v>
      </c>
      <c r="E182" s="207" t="s">
        <v>391</v>
      </c>
      <c r="F182" s="208" t="s">
        <v>392</v>
      </c>
      <c r="G182" s="209" t="s">
        <v>393</v>
      </c>
      <c r="H182" s="210">
        <v>1</v>
      </c>
      <c r="I182" s="211"/>
      <c r="J182" s="212">
        <f>ROUND(I182*H182,2)</f>
        <v>0</v>
      </c>
      <c r="K182" s="208" t="s">
        <v>19</v>
      </c>
      <c r="L182" s="46"/>
      <c r="M182" s="268" t="s">
        <v>19</v>
      </c>
      <c r="N182" s="269" t="s">
        <v>43</v>
      </c>
      <c r="O182" s="270"/>
      <c r="P182" s="271">
        <f>O182*H182</f>
        <v>0</v>
      </c>
      <c r="Q182" s="271">
        <v>0</v>
      </c>
      <c r="R182" s="271">
        <f>Q182*H182</f>
        <v>0</v>
      </c>
      <c r="S182" s="271">
        <v>0</v>
      </c>
      <c r="T182" s="272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7" t="s">
        <v>160</v>
      </c>
      <c r="AT182" s="217" t="s">
        <v>155</v>
      </c>
      <c r="AU182" s="217" t="s">
        <v>80</v>
      </c>
      <c r="AY182" s="19" t="s">
        <v>152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9" t="s">
        <v>80</v>
      </c>
      <c r="BK182" s="218">
        <f>ROUND(I182*H182,2)</f>
        <v>0</v>
      </c>
      <c r="BL182" s="19" t="s">
        <v>160</v>
      </c>
      <c r="BM182" s="217" t="s">
        <v>781</v>
      </c>
    </row>
    <row r="183" spans="1:31" s="2" customFormat="1" ht="6.95" customHeight="1">
      <c r="A183" s="40"/>
      <c r="B183" s="61"/>
      <c r="C183" s="62"/>
      <c r="D183" s="62"/>
      <c r="E183" s="62"/>
      <c r="F183" s="62"/>
      <c r="G183" s="62"/>
      <c r="H183" s="62"/>
      <c r="I183" s="62"/>
      <c r="J183" s="62"/>
      <c r="K183" s="62"/>
      <c r="L183" s="46"/>
      <c r="M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</row>
  </sheetData>
  <sheetProtection password="80EB" sheet="1" objects="1" scenarios="1" formatColumns="0" formatRows="0" autoFilter="0"/>
  <autoFilter ref="C87:K182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2" r:id="rId1" display="https://podminky.urs.cz/item/CS_URS_2024_01/619991001"/>
    <hyperlink ref="F95" r:id="rId2" display="https://podminky.urs.cz/item/CS_URS_2024_01/612325412"/>
    <hyperlink ref="F103" r:id="rId3" display="https://podminky.urs.cz/item/CS_URS_2024_01/612131121"/>
    <hyperlink ref="F110" r:id="rId4" display="https://podminky.urs.cz/item/CS_URS_2024_01/612142001"/>
    <hyperlink ref="F112" r:id="rId5" display="https://podminky.urs.cz/item/CS_URS_2024_01/612311131"/>
    <hyperlink ref="F115" r:id="rId6" display="https://podminky.urs.cz/item/CS_URS_2024_01/978013141"/>
    <hyperlink ref="F123" r:id="rId7" display="https://podminky.urs.cz/item/CS_URS_2024_01/949101111"/>
    <hyperlink ref="F125" r:id="rId8" display="https://podminky.urs.cz/item/CS_URS_2024_01/952901111"/>
    <hyperlink ref="F128" r:id="rId9" display="https://podminky.urs.cz/item/CS_URS_2024_01/997002611"/>
    <hyperlink ref="F130" r:id="rId10" display="https://podminky.urs.cz/item/CS_URS_2024_01/997013211"/>
    <hyperlink ref="F132" r:id="rId11" display="https://podminky.urs.cz/item/CS_URS_2024_01/997013501"/>
    <hyperlink ref="F134" r:id="rId12" display="https://podminky.urs.cz/item/CS_URS_2024_01/997013509"/>
    <hyperlink ref="F137" r:id="rId13" display="https://podminky.urs.cz/item/CS_URS_2024_01/997013631"/>
    <hyperlink ref="F140" r:id="rId14" display="https://podminky.urs.cz/item/CS_URS_2024_01/998018001"/>
    <hyperlink ref="F144" r:id="rId15" display="https://podminky.urs.cz/item/CS_URS_2024_01/783806805"/>
    <hyperlink ref="F152" r:id="rId16" display="https://podminky.urs.cz/item/CS_URS_2024_01/784171001"/>
    <hyperlink ref="F157" r:id="rId17" display="https://podminky.urs.cz/item/CS_URS_2024_01/784171111"/>
    <hyperlink ref="F162" r:id="rId18" display="https://podminky.urs.cz/item/CS_URS_2024_01/784121001"/>
    <hyperlink ref="F168" r:id="rId19" display="https://podminky.urs.cz/item/CS_URS_2024_01/784111001"/>
    <hyperlink ref="F177" r:id="rId20" display="https://podminky.urs.cz/item/CS_URS_2024_01/784181121"/>
    <hyperlink ref="F180" r:id="rId21" display="https://podminky.urs.cz/item/CS_URS_2024_01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76" customWidth="1"/>
    <col min="2" max="2" width="1.7109375" style="276" customWidth="1"/>
    <col min="3" max="4" width="5.00390625" style="276" customWidth="1"/>
    <col min="5" max="5" width="11.7109375" style="276" customWidth="1"/>
    <col min="6" max="6" width="9.140625" style="276" customWidth="1"/>
    <col min="7" max="7" width="5.00390625" style="276" customWidth="1"/>
    <col min="8" max="8" width="77.8515625" style="276" customWidth="1"/>
    <col min="9" max="10" width="20.00390625" style="276" customWidth="1"/>
    <col min="11" max="11" width="1.7109375" style="276" customWidth="1"/>
  </cols>
  <sheetData>
    <row r="1" s="1" customFormat="1" ht="37.5" customHeight="1"/>
    <row r="2" spans="2:11" s="1" customFormat="1" ht="7.5" customHeight="1">
      <c r="B2" s="277"/>
      <c r="C2" s="278"/>
      <c r="D2" s="278"/>
      <c r="E2" s="278"/>
      <c r="F2" s="278"/>
      <c r="G2" s="278"/>
      <c r="H2" s="278"/>
      <c r="I2" s="278"/>
      <c r="J2" s="278"/>
      <c r="K2" s="279"/>
    </row>
    <row r="3" spans="2:11" s="16" customFormat="1" ht="45" customHeight="1">
      <c r="B3" s="280"/>
      <c r="C3" s="281" t="s">
        <v>826</v>
      </c>
      <c r="D3" s="281"/>
      <c r="E3" s="281"/>
      <c r="F3" s="281"/>
      <c r="G3" s="281"/>
      <c r="H3" s="281"/>
      <c r="I3" s="281"/>
      <c r="J3" s="281"/>
      <c r="K3" s="282"/>
    </row>
    <row r="4" spans="2:11" s="1" customFormat="1" ht="25.5" customHeight="1">
      <c r="B4" s="283"/>
      <c r="C4" s="284" t="s">
        <v>827</v>
      </c>
      <c r="D4" s="284"/>
      <c r="E4" s="284"/>
      <c r="F4" s="284"/>
      <c r="G4" s="284"/>
      <c r="H4" s="284"/>
      <c r="I4" s="284"/>
      <c r="J4" s="284"/>
      <c r="K4" s="285"/>
    </row>
    <row r="5" spans="2:11" s="1" customFormat="1" ht="5.25" customHeight="1">
      <c r="B5" s="283"/>
      <c r="C5" s="286"/>
      <c r="D5" s="286"/>
      <c r="E5" s="286"/>
      <c r="F5" s="286"/>
      <c r="G5" s="286"/>
      <c r="H5" s="286"/>
      <c r="I5" s="286"/>
      <c r="J5" s="286"/>
      <c r="K5" s="285"/>
    </row>
    <row r="6" spans="2:11" s="1" customFormat="1" ht="15" customHeight="1">
      <c r="B6" s="283"/>
      <c r="C6" s="287" t="s">
        <v>828</v>
      </c>
      <c r="D6" s="287"/>
      <c r="E6" s="287"/>
      <c r="F6" s="287"/>
      <c r="G6" s="287"/>
      <c r="H6" s="287"/>
      <c r="I6" s="287"/>
      <c r="J6" s="287"/>
      <c r="K6" s="285"/>
    </row>
    <row r="7" spans="2:11" s="1" customFormat="1" ht="15" customHeight="1">
      <c r="B7" s="288"/>
      <c r="C7" s="287" t="s">
        <v>829</v>
      </c>
      <c r="D7" s="287"/>
      <c r="E7" s="287"/>
      <c r="F7" s="287"/>
      <c r="G7" s="287"/>
      <c r="H7" s="287"/>
      <c r="I7" s="287"/>
      <c r="J7" s="287"/>
      <c r="K7" s="285"/>
    </row>
    <row r="8" spans="2:11" s="1" customFormat="1" ht="12.75" customHeight="1">
      <c r="B8" s="288"/>
      <c r="C8" s="287"/>
      <c r="D8" s="287"/>
      <c r="E8" s="287"/>
      <c r="F8" s="287"/>
      <c r="G8" s="287"/>
      <c r="H8" s="287"/>
      <c r="I8" s="287"/>
      <c r="J8" s="287"/>
      <c r="K8" s="285"/>
    </row>
    <row r="9" spans="2:11" s="1" customFormat="1" ht="15" customHeight="1">
      <c r="B9" s="288"/>
      <c r="C9" s="287" t="s">
        <v>830</v>
      </c>
      <c r="D9" s="287"/>
      <c r="E9" s="287"/>
      <c r="F9" s="287"/>
      <c r="G9" s="287"/>
      <c r="H9" s="287"/>
      <c r="I9" s="287"/>
      <c r="J9" s="287"/>
      <c r="K9" s="285"/>
    </row>
    <row r="10" spans="2:11" s="1" customFormat="1" ht="15" customHeight="1">
      <c r="B10" s="288"/>
      <c r="C10" s="287"/>
      <c r="D10" s="287" t="s">
        <v>831</v>
      </c>
      <c r="E10" s="287"/>
      <c r="F10" s="287"/>
      <c r="G10" s="287"/>
      <c r="H10" s="287"/>
      <c r="I10" s="287"/>
      <c r="J10" s="287"/>
      <c r="K10" s="285"/>
    </row>
    <row r="11" spans="2:11" s="1" customFormat="1" ht="15" customHeight="1">
      <c r="B11" s="288"/>
      <c r="C11" s="289"/>
      <c r="D11" s="287" t="s">
        <v>832</v>
      </c>
      <c r="E11" s="287"/>
      <c r="F11" s="287"/>
      <c r="G11" s="287"/>
      <c r="H11" s="287"/>
      <c r="I11" s="287"/>
      <c r="J11" s="287"/>
      <c r="K11" s="285"/>
    </row>
    <row r="12" spans="2:11" s="1" customFormat="1" ht="15" customHeight="1">
      <c r="B12" s="288"/>
      <c r="C12" s="289"/>
      <c r="D12" s="287"/>
      <c r="E12" s="287"/>
      <c r="F12" s="287"/>
      <c r="G12" s="287"/>
      <c r="H12" s="287"/>
      <c r="I12" s="287"/>
      <c r="J12" s="287"/>
      <c r="K12" s="285"/>
    </row>
    <row r="13" spans="2:11" s="1" customFormat="1" ht="15" customHeight="1">
      <c r="B13" s="288"/>
      <c r="C13" s="289"/>
      <c r="D13" s="290" t="s">
        <v>833</v>
      </c>
      <c r="E13" s="287"/>
      <c r="F13" s="287"/>
      <c r="G13" s="287"/>
      <c r="H13" s="287"/>
      <c r="I13" s="287"/>
      <c r="J13" s="287"/>
      <c r="K13" s="285"/>
    </row>
    <row r="14" spans="2:11" s="1" customFormat="1" ht="12.75" customHeight="1">
      <c r="B14" s="288"/>
      <c r="C14" s="289"/>
      <c r="D14" s="289"/>
      <c r="E14" s="289"/>
      <c r="F14" s="289"/>
      <c r="G14" s="289"/>
      <c r="H14" s="289"/>
      <c r="I14" s="289"/>
      <c r="J14" s="289"/>
      <c r="K14" s="285"/>
    </row>
    <row r="15" spans="2:11" s="1" customFormat="1" ht="15" customHeight="1">
      <c r="B15" s="288"/>
      <c r="C15" s="289"/>
      <c r="D15" s="287" t="s">
        <v>834</v>
      </c>
      <c r="E15" s="287"/>
      <c r="F15" s="287"/>
      <c r="G15" s="287"/>
      <c r="H15" s="287"/>
      <c r="I15" s="287"/>
      <c r="J15" s="287"/>
      <c r="K15" s="285"/>
    </row>
    <row r="16" spans="2:11" s="1" customFormat="1" ht="15" customHeight="1">
      <c r="B16" s="288"/>
      <c r="C16" s="289"/>
      <c r="D16" s="287" t="s">
        <v>835</v>
      </c>
      <c r="E16" s="287"/>
      <c r="F16" s="287"/>
      <c r="G16" s="287"/>
      <c r="H16" s="287"/>
      <c r="I16" s="287"/>
      <c r="J16" s="287"/>
      <c r="K16" s="285"/>
    </row>
    <row r="17" spans="2:11" s="1" customFormat="1" ht="15" customHeight="1">
      <c r="B17" s="288"/>
      <c r="C17" s="289"/>
      <c r="D17" s="287" t="s">
        <v>836</v>
      </c>
      <c r="E17" s="287"/>
      <c r="F17" s="287"/>
      <c r="G17" s="287"/>
      <c r="H17" s="287"/>
      <c r="I17" s="287"/>
      <c r="J17" s="287"/>
      <c r="K17" s="285"/>
    </row>
    <row r="18" spans="2:11" s="1" customFormat="1" ht="15" customHeight="1">
      <c r="B18" s="288"/>
      <c r="C18" s="289"/>
      <c r="D18" s="289"/>
      <c r="E18" s="291" t="s">
        <v>79</v>
      </c>
      <c r="F18" s="287" t="s">
        <v>837</v>
      </c>
      <c r="G18" s="287"/>
      <c r="H18" s="287"/>
      <c r="I18" s="287"/>
      <c r="J18" s="287"/>
      <c r="K18" s="285"/>
    </row>
    <row r="19" spans="2:11" s="1" customFormat="1" ht="15" customHeight="1">
      <c r="B19" s="288"/>
      <c r="C19" s="289"/>
      <c r="D19" s="289"/>
      <c r="E19" s="291" t="s">
        <v>838</v>
      </c>
      <c r="F19" s="287" t="s">
        <v>839</v>
      </c>
      <c r="G19" s="287"/>
      <c r="H19" s="287"/>
      <c r="I19" s="287"/>
      <c r="J19" s="287"/>
      <c r="K19" s="285"/>
    </row>
    <row r="20" spans="2:11" s="1" customFormat="1" ht="15" customHeight="1">
      <c r="B20" s="288"/>
      <c r="C20" s="289"/>
      <c r="D20" s="289"/>
      <c r="E20" s="291" t="s">
        <v>840</v>
      </c>
      <c r="F20" s="287" t="s">
        <v>841</v>
      </c>
      <c r="G20" s="287"/>
      <c r="H20" s="287"/>
      <c r="I20" s="287"/>
      <c r="J20" s="287"/>
      <c r="K20" s="285"/>
    </row>
    <row r="21" spans="2:11" s="1" customFormat="1" ht="15" customHeight="1">
      <c r="B21" s="288"/>
      <c r="C21" s="289"/>
      <c r="D21" s="289"/>
      <c r="E21" s="291" t="s">
        <v>842</v>
      </c>
      <c r="F21" s="287" t="s">
        <v>843</v>
      </c>
      <c r="G21" s="287"/>
      <c r="H21" s="287"/>
      <c r="I21" s="287"/>
      <c r="J21" s="287"/>
      <c r="K21" s="285"/>
    </row>
    <row r="22" spans="2:11" s="1" customFormat="1" ht="15" customHeight="1">
      <c r="B22" s="288"/>
      <c r="C22" s="289"/>
      <c r="D22" s="289"/>
      <c r="E22" s="291" t="s">
        <v>844</v>
      </c>
      <c r="F22" s="287" t="s">
        <v>845</v>
      </c>
      <c r="G22" s="287"/>
      <c r="H22" s="287"/>
      <c r="I22" s="287"/>
      <c r="J22" s="287"/>
      <c r="K22" s="285"/>
    </row>
    <row r="23" spans="2:11" s="1" customFormat="1" ht="15" customHeight="1">
      <c r="B23" s="288"/>
      <c r="C23" s="289"/>
      <c r="D23" s="289"/>
      <c r="E23" s="291" t="s">
        <v>846</v>
      </c>
      <c r="F23" s="287" t="s">
        <v>847</v>
      </c>
      <c r="G23" s="287"/>
      <c r="H23" s="287"/>
      <c r="I23" s="287"/>
      <c r="J23" s="287"/>
      <c r="K23" s="285"/>
    </row>
    <row r="24" spans="2:11" s="1" customFormat="1" ht="12.75" customHeight="1">
      <c r="B24" s="288"/>
      <c r="C24" s="289"/>
      <c r="D24" s="289"/>
      <c r="E24" s="289"/>
      <c r="F24" s="289"/>
      <c r="G24" s="289"/>
      <c r="H24" s="289"/>
      <c r="I24" s="289"/>
      <c r="J24" s="289"/>
      <c r="K24" s="285"/>
    </row>
    <row r="25" spans="2:11" s="1" customFormat="1" ht="15" customHeight="1">
      <c r="B25" s="288"/>
      <c r="C25" s="287" t="s">
        <v>848</v>
      </c>
      <c r="D25" s="287"/>
      <c r="E25" s="287"/>
      <c r="F25" s="287"/>
      <c r="G25" s="287"/>
      <c r="H25" s="287"/>
      <c r="I25" s="287"/>
      <c r="J25" s="287"/>
      <c r="K25" s="285"/>
    </row>
    <row r="26" spans="2:11" s="1" customFormat="1" ht="15" customHeight="1">
      <c r="B26" s="288"/>
      <c r="C26" s="287" t="s">
        <v>849</v>
      </c>
      <c r="D26" s="287"/>
      <c r="E26" s="287"/>
      <c r="F26" s="287"/>
      <c r="G26" s="287"/>
      <c r="H26" s="287"/>
      <c r="I26" s="287"/>
      <c r="J26" s="287"/>
      <c r="K26" s="285"/>
    </row>
    <row r="27" spans="2:11" s="1" customFormat="1" ht="15" customHeight="1">
      <c r="B27" s="288"/>
      <c r="C27" s="287"/>
      <c r="D27" s="287" t="s">
        <v>850</v>
      </c>
      <c r="E27" s="287"/>
      <c r="F27" s="287"/>
      <c r="G27" s="287"/>
      <c r="H27" s="287"/>
      <c r="I27" s="287"/>
      <c r="J27" s="287"/>
      <c r="K27" s="285"/>
    </row>
    <row r="28" spans="2:11" s="1" customFormat="1" ht="15" customHeight="1">
      <c r="B28" s="288"/>
      <c r="C28" s="289"/>
      <c r="D28" s="287" t="s">
        <v>851</v>
      </c>
      <c r="E28" s="287"/>
      <c r="F28" s="287"/>
      <c r="G28" s="287"/>
      <c r="H28" s="287"/>
      <c r="I28" s="287"/>
      <c r="J28" s="287"/>
      <c r="K28" s="285"/>
    </row>
    <row r="29" spans="2:11" s="1" customFormat="1" ht="12.75" customHeight="1">
      <c r="B29" s="288"/>
      <c r="C29" s="289"/>
      <c r="D29" s="289"/>
      <c r="E29" s="289"/>
      <c r="F29" s="289"/>
      <c r="G29" s="289"/>
      <c r="H29" s="289"/>
      <c r="I29" s="289"/>
      <c r="J29" s="289"/>
      <c r="K29" s="285"/>
    </row>
    <row r="30" spans="2:11" s="1" customFormat="1" ht="15" customHeight="1">
      <c r="B30" s="288"/>
      <c r="C30" s="289"/>
      <c r="D30" s="287" t="s">
        <v>852</v>
      </c>
      <c r="E30" s="287"/>
      <c r="F30" s="287"/>
      <c r="G30" s="287"/>
      <c r="H30" s="287"/>
      <c r="I30" s="287"/>
      <c r="J30" s="287"/>
      <c r="K30" s="285"/>
    </row>
    <row r="31" spans="2:11" s="1" customFormat="1" ht="15" customHeight="1">
      <c r="B31" s="288"/>
      <c r="C31" s="289"/>
      <c r="D31" s="287" t="s">
        <v>853</v>
      </c>
      <c r="E31" s="287"/>
      <c r="F31" s="287"/>
      <c r="G31" s="287"/>
      <c r="H31" s="287"/>
      <c r="I31" s="287"/>
      <c r="J31" s="287"/>
      <c r="K31" s="285"/>
    </row>
    <row r="32" spans="2:11" s="1" customFormat="1" ht="12.75" customHeight="1">
      <c r="B32" s="288"/>
      <c r="C32" s="289"/>
      <c r="D32" s="289"/>
      <c r="E32" s="289"/>
      <c r="F32" s="289"/>
      <c r="G32" s="289"/>
      <c r="H32" s="289"/>
      <c r="I32" s="289"/>
      <c r="J32" s="289"/>
      <c r="K32" s="285"/>
    </row>
    <row r="33" spans="2:11" s="1" customFormat="1" ht="15" customHeight="1">
      <c r="B33" s="288"/>
      <c r="C33" s="289"/>
      <c r="D33" s="287" t="s">
        <v>854</v>
      </c>
      <c r="E33" s="287"/>
      <c r="F33" s="287"/>
      <c r="G33" s="287"/>
      <c r="H33" s="287"/>
      <c r="I33" s="287"/>
      <c r="J33" s="287"/>
      <c r="K33" s="285"/>
    </row>
    <row r="34" spans="2:11" s="1" customFormat="1" ht="15" customHeight="1">
      <c r="B34" s="288"/>
      <c r="C34" s="289"/>
      <c r="D34" s="287" t="s">
        <v>855</v>
      </c>
      <c r="E34" s="287"/>
      <c r="F34" s="287"/>
      <c r="G34" s="287"/>
      <c r="H34" s="287"/>
      <c r="I34" s="287"/>
      <c r="J34" s="287"/>
      <c r="K34" s="285"/>
    </row>
    <row r="35" spans="2:11" s="1" customFormat="1" ht="15" customHeight="1">
      <c r="B35" s="288"/>
      <c r="C35" s="289"/>
      <c r="D35" s="287" t="s">
        <v>856</v>
      </c>
      <c r="E35" s="287"/>
      <c r="F35" s="287"/>
      <c r="G35" s="287"/>
      <c r="H35" s="287"/>
      <c r="I35" s="287"/>
      <c r="J35" s="287"/>
      <c r="K35" s="285"/>
    </row>
    <row r="36" spans="2:11" s="1" customFormat="1" ht="15" customHeight="1">
      <c r="B36" s="288"/>
      <c r="C36" s="289"/>
      <c r="D36" s="287"/>
      <c r="E36" s="290" t="s">
        <v>138</v>
      </c>
      <c r="F36" s="287"/>
      <c r="G36" s="287" t="s">
        <v>857</v>
      </c>
      <c r="H36" s="287"/>
      <c r="I36" s="287"/>
      <c r="J36" s="287"/>
      <c r="K36" s="285"/>
    </row>
    <row r="37" spans="2:11" s="1" customFormat="1" ht="30.75" customHeight="1">
      <c r="B37" s="288"/>
      <c r="C37" s="289"/>
      <c r="D37" s="287"/>
      <c r="E37" s="290" t="s">
        <v>858</v>
      </c>
      <c r="F37" s="287"/>
      <c r="G37" s="287" t="s">
        <v>859</v>
      </c>
      <c r="H37" s="287"/>
      <c r="I37" s="287"/>
      <c r="J37" s="287"/>
      <c r="K37" s="285"/>
    </row>
    <row r="38" spans="2:11" s="1" customFormat="1" ht="15" customHeight="1">
      <c r="B38" s="288"/>
      <c r="C38" s="289"/>
      <c r="D38" s="287"/>
      <c r="E38" s="290" t="s">
        <v>53</v>
      </c>
      <c r="F38" s="287"/>
      <c r="G38" s="287" t="s">
        <v>860</v>
      </c>
      <c r="H38" s="287"/>
      <c r="I38" s="287"/>
      <c r="J38" s="287"/>
      <c r="K38" s="285"/>
    </row>
    <row r="39" spans="2:11" s="1" customFormat="1" ht="15" customHeight="1">
      <c r="B39" s="288"/>
      <c r="C39" s="289"/>
      <c r="D39" s="287"/>
      <c r="E39" s="290" t="s">
        <v>54</v>
      </c>
      <c r="F39" s="287"/>
      <c r="G39" s="287" t="s">
        <v>861</v>
      </c>
      <c r="H39" s="287"/>
      <c r="I39" s="287"/>
      <c r="J39" s="287"/>
      <c r="K39" s="285"/>
    </row>
    <row r="40" spans="2:11" s="1" customFormat="1" ht="15" customHeight="1">
      <c r="B40" s="288"/>
      <c r="C40" s="289"/>
      <c r="D40" s="287"/>
      <c r="E40" s="290" t="s">
        <v>139</v>
      </c>
      <c r="F40" s="287"/>
      <c r="G40" s="287" t="s">
        <v>862</v>
      </c>
      <c r="H40" s="287"/>
      <c r="I40" s="287"/>
      <c r="J40" s="287"/>
      <c r="K40" s="285"/>
    </row>
    <row r="41" spans="2:11" s="1" customFormat="1" ht="15" customHeight="1">
      <c r="B41" s="288"/>
      <c r="C41" s="289"/>
      <c r="D41" s="287"/>
      <c r="E41" s="290" t="s">
        <v>140</v>
      </c>
      <c r="F41" s="287"/>
      <c r="G41" s="287" t="s">
        <v>863</v>
      </c>
      <c r="H41" s="287"/>
      <c r="I41" s="287"/>
      <c r="J41" s="287"/>
      <c r="K41" s="285"/>
    </row>
    <row r="42" spans="2:11" s="1" customFormat="1" ht="15" customHeight="1">
      <c r="B42" s="288"/>
      <c r="C42" s="289"/>
      <c r="D42" s="287"/>
      <c r="E42" s="290" t="s">
        <v>864</v>
      </c>
      <c r="F42" s="287"/>
      <c r="G42" s="287" t="s">
        <v>865</v>
      </c>
      <c r="H42" s="287"/>
      <c r="I42" s="287"/>
      <c r="J42" s="287"/>
      <c r="K42" s="285"/>
    </row>
    <row r="43" spans="2:11" s="1" customFormat="1" ht="15" customHeight="1">
      <c r="B43" s="288"/>
      <c r="C43" s="289"/>
      <c r="D43" s="287"/>
      <c r="E43" s="290"/>
      <c r="F43" s="287"/>
      <c r="G43" s="287" t="s">
        <v>866</v>
      </c>
      <c r="H43" s="287"/>
      <c r="I43" s="287"/>
      <c r="J43" s="287"/>
      <c r="K43" s="285"/>
    </row>
    <row r="44" spans="2:11" s="1" customFormat="1" ht="15" customHeight="1">
      <c r="B44" s="288"/>
      <c r="C44" s="289"/>
      <c r="D44" s="287"/>
      <c r="E44" s="290" t="s">
        <v>867</v>
      </c>
      <c r="F44" s="287"/>
      <c r="G44" s="287" t="s">
        <v>868</v>
      </c>
      <c r="H44" s="287"/>
      <c r="I44" s="287"/>
      <c r="J44" s="287"/>
      <c r="K44" s="285"/>
    </row>
    <row r="45" spans="2:11" s="1" customFormat="1" ht="15" customHeight="1">
      <c r="B45" s="288"/>
      <c r="C45" s="289"/>
      <c r="D45" s="287"/>
      <c r="E45" s="290" t="s">
        <v>142</v>
      </c>
      <c r="F45" s="287"/>
      <c r="G45" s="287" t="s">
        <v>869</v>
      </c>
      <c r="H45" s="287"/>
      <c r="I45" s="287"/>
      <c r="J45" s="287"/>
      <c r="K45" s="285"/>
    </row>
    <row r="46" spans="2:11" s="1" customFormat="1" ht="12.75" customHeight="1">
      <c r="B46" s="288"/>
      <c r="C46" s="289"/>
      <c r="D46" s="287"/>
      <c r="E46" s="287"/>
      <c r="F46" s="287"/>
      <c r="G46" s="287"/>
      <c r="H46" s="287"/>
      <c r="I46" s="287"/>
      <c r="J46" s="287"/>
      <c r="K46" s="285"/>
    </row>
    <row r="47" spans="2:11" s="1" customFormat="1" ht="15" customHeight="1">
      <c r="B47" s="288"/>
      <c r="C47" s="289"/>
      <c r="D47" s="287" t="s">
        <v>870</v>
      </c>
      <c r="E47" s="287"/>
      <c r="F47" s="287"/>
      <c r="G47" s="287"/>
      <c r="H47" s="287"/>
      <c r="I47" s="287"/>
      <c r="J47" s="287"/>
      <c r="K47" s="285"/>
    </row>
    <row r="48" spans="2:11" s="1" customFormat="1" ht="15" customHeight="1">
      <c r="B48" s="288"/>
      <c r="C48" s="289"/>
      <c r="D48" s="289"/>
      <c r="E48" s="287" t="s">
        <v>871</v>
      </c>
      <c r="F48" s="287"/>
      <c r="G48" s="287"/>
      <c r="H48" s="287"/>
      <c r="I48" s="287"/>
      <c r="J48" s="287"/>
      <c r="K48" s="285"/>
    </row>
    <row r="49" spans="2:11" s="1" customFormat="1" ht="15" customHeight="1">
      <c r="B49" s="288"/>
      <c r="C49" s="289"/>
      <c r="D49" s="289"/>
      <c r="E49" s="287" t="s">
        <v>872</v>
      </c>
      <c r="F49" s="287"/>
      <c r="G49" s="287"/>
      <c r="H49" s="287"/>
      <c r="I49" s="287"/>
      <c r="J49" s="287"/>
      <c r="K49" s="285"/>
    </row>
    <row r="50" spans="2:11" s="1" customFormat="1" ht="15" customHeight="1">
      <c r="B50" s="288"/>
      <c r="C50" s="289"/>
      <c r="D50" s="289"/>
      <c r="E50" s="287" t="s">
        <v>873</v>
      </c>
      <c r="F50" s="287"/>
      <c r="G50" s="287"/>
      <c r="H50" s="287"/>
      <c r="I50" s="287"/>
      <c r="J50" s="287"/>
      <c r="K50" s="285"/>
    </row>
    <row r="51" spans="2:11" s="1" customFormat="1" ht="15" customHeight="1">
      <c r="B51" s="288"/>
      <c r="C51" s="289"/>
      <c r="D51" s="287" t="s">
        <v>874</v>
      </c>
      <c r="E51" s="287"/>
      <c r="F51" s="287"/>
      <c r="G51" s="287"/>
      <c r="H51" s="287"/>
      <c r="I51" s="287"/>
      <c r="J51" s="287"/>
      <c r="K51" s="285"/>
    </row>
    <row r="52" spans="2:11" s="1" customFormat="1" ht="25.5" customHeight="1">
      <c r="B52" s="283"/>
      <c r="C52" s="284" t="s">
        <v>875</v>
      </c>
      <c r="D52" s="284"/>
      <c r="E52" s="284"/>
      <c r="F52" s="284"/>
      <c r="G52" s="284"/>
      <c r="H52" s="284"/>
      <c r="I52" s="284"/>
      <c r="J52" s="284"/>
      <c r="K52" s="285"/>
    </row>
    <row r="53" spans="2:11" s="1" customFormat="1" ht="5.25" customHeight="1">
      <c r="B53" s="283"/>
      <c r="C53" s="286"/>
      <c r="D53" s="286"/>
      <c r="E53" s="286"/>
      <c r="F53" s="286"/>
      <c r="G53" s="286"/>
      <c r="H53" s="286"/>
      <c r="I53" s="286"/>
      <c r="J53" s="286"/>
      <c r="K53" s="285"/>
    </row>
    <row r="54" spans="2:11" s="1" customFormat="1" ht="15" customHeight="1">
      <c r="B54" s="283"/>
      <c r="C54" s="287" t="s">
        <v>876</v>
      </c>
      <c r="D54" s="287"/>
      <c r="E54" s="287"/>
      <c r="F54" s="287"/>
      <c r="G54" s="287"/>
      <c r="H54" s="287"/>
      <c r="I54" s="287"/>
      <c r="J54" s="287"/>
      <c r="K54" s="285"/>
    </row>
    <row r="55" spans="2:11" s="1" customFormat="1" ht="15" customHeight="1">
      <c r="B55" s="283"/>
      <c r="C55" s="287" t="s">
        <v>877</v>
      </c>
      <c r="D55" s="287"/>
      <c r="E55" s="287"/>
      <c r="F55" s="287"/>
      <c r="G55" s="287"/>
      <c r="H55" s="287"/>
      <c r="I55" s="287"/>
      <c r="J55" s="287"/>
      <c r="K55" s="285"/>
    </row>
    <row r="56" spans="2:11" s="1" customFormat="1" ht="12.75" customHeight="1">
      <c r="B56" s="283"/>
      <c r="C56" s="287"/>
      <c r="D56" s="287"/>
      <c r="E56" s="287"/>
      <c r="F56" s="287"/>
      <c r="G56" s="287"/>
      <c r="H56" s="287"/>
      <c r="I56" s="287"/>
      <c r="J56" s="287"/>
      <c r="K56" s="285"/>
    </row>
    <row r="57" spans="2:11" s="1" customFormat="1" ht="15" customHeight="1">
      <c r="B57" s="283"/>
      <c r="C57" s="287" t="s">
        <v>878</v>
      </c>
      <c r="D57" s="287"/>
      <c r="E57" s="287"/>
      <c r="F57" s="287"/>
      <c r="G57" s="287"/>
      <c r="H57" s="287"/>
      <c r="I57" s="287"/>
      <c r="J57" s="287"/>
      <c r="K57" s="285"/>
    </row>
    <row r="58" spans="2:11" s="1" customFormat="1" ht="15" customHeight="1">
      <c r="B58" s="283"/>
      <c r="C58" s="289"/>
      <c r="D58" s="287" t="s">
        <v>879</v>
      </c>
      <c r="E58" s="287"/>
      <c r="F58" s="287"/>
      <c r="G58" s="287"/>
      <c r="H58" s="287"/>
      <c r="I58" s="287"/>
      <c r="J58" s="287"/>
      <c r="K58" s="285"/>
    </row>
    <row r="59" spans="2:11" s="1" customFormat="1" ht="15" customHeight="1">
      <c r="B59" s="283"/>
      <c r="C59" s="289"/>
      <c r="D59" s="287" t="s">
        <v>880</v>
      </c>
      <c r="E59" s="287"/>
      <c r="F59" s="287"/>
      <c r="G59" s="287"/>
      <c r="H59" s="287"/>
      <c r="I59" s="287"/>
      <c r="J59" s="287"/>
      <c r="K59" s="285"/>
    </row>
    <row r="60" spans="2:11" s="1" customFormat="1" ht="15" customHeight="1">
      <c r="B60" s="283"/>
      <c r="C60" s="289"/>
      <c r="D60" s="287" t="s">
        <v>881</v>
      </c>
      <c r="E60" s="287"/>
      <c r="F60" s="287"/>
      <c r="G60" s="287"/>
      <c r="H60" s="287"/>
      <c r="I60" s="287"/>
      <c r="J60" s="287"/>
      <c r="K60" s="285"/>
    </row>
    <row r="61" spans="2:11" s="1" customFormat="1" ht="15" customHeight="1">
      <c r="B61" s="283"/>
      <c r="C61" s="289"/>
      <c r="D61" s="287" t="s">
        <v>882</v>
      </c>
      <c r="E61" s="287"/>
      <c r="F61" s="287"/>
      <c r="G61" s="287"/>
      <c r="H61" s="287"/>
      <c r="I61" s="287"/>
      <c r="J61" s="287"/>
      <c r="K61" s="285"/>
    </row>
    <row r="62" spans="2:11" s="1" customFormat="1" ht="15" customHeight="1">
      <c r="B62" s="283"/>
      <c r="C62" s="289"/>
      <c r="D62" s="292" t="s">
        <v>883</v>
      </c>
      <c r="E62" s="292"/>
      <c r="F62" s="292"/>
      <c r="G62" s="292"/>
      <c r="H62" s="292"/>
      <c r="I62" s="292"/>
      <c r="J62" s="292"/>
      <c r="K62" s="285"/>
    </row>
    <row r="63" spans="2:11" s="1" customFormat="1" ht="15" customHeight="1">
      <c r="B63" s="283"/>
      <c r="C63" s="289"/>
      <c r="D63" s="287" t="s">
        <v>884</v>
      </c>
      <c r="E63" s="287"/>
      <c r="F63" s="287"/>
      <c r="G63" s="287"/>
      <c r="H63" s="287"/>
      <c r="I63" s="287"/>
      <c r="J63" s="287"/>
      <c r="K63" s="285"/>
    </row>
    <row r="64" spans="2:11" s="1" customFormat="1" ht="12.75" customHeight="1">
      <c r="B64" s="283"/>
      <c r="C64" s="289"/>
      <c r="D64" s="289"/>
      <c r="E64" s="293"/>
      <c r="F64" s="289"/>
      <c r="G64" s="289"/>
      <c r="H64" s="289"/>
      <c r="I64" s="289"/>
      <c r="J64" s="289"/>
      <c r="K64" s="285"/>
    </row>
    <row r="65" spans="2:11" s="1" customFormat="1" ht="15" customHeight="1">
      <c r="B65" s="283"/>
      <c r="C65" s="289"/>
      <c r="D65" s="287" t="s">
        <v>885</v>
      </c>
      <c r="E65" s="287"/>
      <c r="F65" s="287"/>
      <c r="G65" s="287"/>
      <c r="H65" s="287"/>
      <c r="I65" s="287"/>
      <c r="J65" s="287"/>
      <c r="K65" s="285"/>
    </row>
    <row r="66" spans="2:11" s="1" customFormat="1" ht="15" customHeight="1">
      <c r="B66" s="283"/>
      <c r="C66" s="289"/>
      <c r="D66" s="292" t="s">
        <v>886</v>
      </c>
      <c r="E66" s="292"/>
      <c r="F66" s="292"/>
      <c r="G66" s="292"/>
      <c r="H66" s="292"/>
      <c r="I66" s="292"/>
      <c r="J66" s="292"/>
      <c r="K66" s="285"/>
    </row>
    <row r="67" spans="2:11" s="1" customFormat="1" ht="15" customHeight="1">
      <c r="B67" s="283"/>
      <c r="C67" s="289"/>
      <c r="D67" s="287" t="s">
        <v>887</v>
      </c>
      <c r="E67" s="287"/>
      <c r="F67" s="287"/>
      <c r="G67" s="287"/>
      <c r="H67" s="287"/>
      <c r="I67" s="287"/>
      <c r="J67" s="287"/>
      <c r="K67" s="285"/>
    </row>
    <row r="68" spans="2:11" s="1" customFormat="1" ht="15" customHeight="1">
      <c r="B68" s="283"/>
      <c r="C68" s="289"/>
      <c r="D68" s="287" t="s">
        <v>888</v>
      </c>
      <c r="E68" s="287"/>
      <c r="F68" s="287"/>
      <c r="G68" s="287"/>
      <c r="H68" s="287"/>
      <c r="I68" s="287"/>
      <c r="J68" s="287"/>
      <c r="K68" s="285"/>
    </row>
    <row r="69" spans="2:11" s="1" customFormat="1" ht="15" customHeight="1">
      <c r="B69" s="283"/>
      <c r="C69" s="289"/>
      <c r="D69" s="287" t="s">
        <v>889</v>
      </c>
      <c r="E69" s="287"/>
      <c r="F69" s="287"/>
      <c r="G69" s="287"/>
      <c r="H69" s="287"/>
      <c r="I69" s="287"/>
      <c r="J69" s="287"/>
      <c r="K69" s="285"/>
    </row>
    <row r="70" spans="2:11" s="1" customFormat="1" ht="15" customHeight="1">
      <c r="B70" s="283"/>
      <c r="C70" s="289"/>
      <c r="D70" s="287" t="s">
        <v>890</v>
      </c>
      <c r="E70" s="287"/>
      <c r="F70" s="287"/>
      <c r="G70" s="287"/>
      <c r="H70" s="287"/>
      <c r="I70" s="287"/>
      <c r="J70" s="287"/>
      <c r="K70" s="285"/>
    </row>
    <row r="71" spans="2:11" s="1" customFormat="1" ht="12.75" customHeight="1">
      <c r="B71" s="294"/>
      <c r="C71" s="295"/>
      <c r="D71" s="295"/>
      <c r="E71" s="295"/>
      <c r="F71" s="295"/>
      <c r="G71" s="295"/>
      <c r="H71" s="295"/>
      <c r="I71" s="295"/>
      <c r="J71" s="295"/>
      <c r="K71" s="296"/>
    </row>
    <row r="72" spans="2:11" s="1" customFormat="1" ht="18.75" customHeight="1">
      <c r="B72" s="297"/>
      <c r="C72" s="297"/>
      <c r="D72" s="297"/>
      <c r="E72" s="297"/>
      <c r="F72" s="297"/>
      <c r="G72" s="297"/>
      <c r="H72" s="297"/>
      <c r="I72" s="297"/>
      <c r="J72" s="297"/>
      <c r="K72" s="298"/>
    </row>
    <row r="73" spans="2:11" s="1" customFormat="1" ht="18.75" customHeight="1">
      <c r="B73" s="298"/>
      <c r="C73" s="298"/>
      <c r="D73" s="298"/>
      <c r="E73" s="298"/>
      <c r="F73" s="298"/>
      <c r="G73" s="298"/>
      <c r="H73" s="298"/>
      <c r="I73" s="298"/>
      <c r="J73" s="298"/>
      <c r="K73" s="298"/>
    </row>
    <row r="74" spans="2:11" s="1" customFormat="1" ht="7.5" customHeight="1">
      <c r="B74" s="299"/>
      <c r="C74" s="300"/>
      <c r="D74" s="300"/>
      <c r="E74" s="300"/>
      <c r="F74" s="300"/>
      <c r="G74" s="300"/>
      <c r="H74" s="300"/>
      <c r="I74" s="300"/>
      <c r="J74" s="300"/>
      <c r="K74" s="301"/>
    </row>
    <row r="75" spans="2:11" s="1" customFormat="1" ht="45" customHeight="1">
      <c r="B75" s="302"/>
      <c r="C75" s="303" t="s">
        <v>891</v>
      </c>
      <c r="D75" s="303"/>
      <c r="E75" s="303"/>
      <c r="F75" s="303"/>
      <c r="G75" s="303"/>
      <c r="H75" s="303"/>
      <c r="I75" s="303"/>
      <c r="J75" s="303"/>
      <c r="K75" s="304"/>
    </row>
    <row r="76" spans="2:11" s="1" customFormat="1" ht="17.25" customHeight="1">
      <c r="B76" s="302"/>
      <c r="C76" s="305" t="s">
        <v>892</v>
      </c>
      <c r="D76" s="305"/>
      <c r="E76" s="305"/>
      <c r="F76" s="305" t="s">
        <v>893</v>
      </c>
      <c r="G76" s="306"/>
      <c r="H76" s="305" t="s">
        <v>54</v>
      </c>
      <c r="I76" s="305" t="s">
        <v>57</v>
      </c>
      <c r="J76" s="305" t="s">
        <v>894</v>
      </c>
      <c r="K76" s="304"/>
    </row>
    <row r="77" spans="2:11" s="1" customFormat="1" ht="17.25" customHeight="1">
      <c r="B77" s="302"/>
      <c r="C77" s="307" t="s">
        <v>895</v>
      </c>
      <c r="D77" s="307"/>
      <c r="E77" s="307"/>
      <c r="F77" s="308" t="s">
        <v>896</v>
      </c>
      <c r="G77" s="309"/>
      <c r="H77" s="307"/>
      <c r="I77" s="307"/>
      <c r="J77" s="307" t="s">
        <v>897</v>
      </c>
      <c r="K77" s="304"/>
    </row>
    <row r="78" spans="2:11" s="1" customFormat="1" ht="5.25" customHeight="1">
      <c r="B78" s="302"/>
      <c r="C78" s="310"/>
      <c r="D78" s="310"/>
      <c r="E78" s="310"/>
      <c r="F78" s="310"/>
      <c r="G78" s="311"/>
      <c r="H78" s="310"/>
      <c r="I78" s="310"/>
      <c r="J78" s="310"/>
      <c r="K78" s="304"/>
    </row>
    <row r="79" spans="2:11" s="1" customFormat="1" ht="15" customHeight="1">
      <c r="B79" s="302"/>
      <c r="C79" s="290" t="s">
        <v>53</v>
      </c>
      <c r="D79" s="312"/>
      <c r="E79" s="312"/>
      <c r="F79" s="313" t="s">
        <v>898</v>
      </c>
      <c r="G79" s="314"/>
      <c r="H79" s="290" t="s">
        <v>899</v>
      </c>
      <c r="I79" s="290" t="s">
        <v>900</v>
      </c>
      <c r="J79" s="290">
        <v>20</v>
      </c>
      <c r="K79" s="304"/>
    </row>
    <row r="80" spans="2:11" s="1" customFormat="1" ht="15" customHeight="1">
      <c r="B80" s="302"/>
      <c r="C80" s="290" t="s">
        <v>901</v>
      </c>
      <c r="D80" s="290"/>
      <c r="E80" s="290"/>
      <c r="F80" s="313" t="s">
        <v>898</v>
      </c>
      <c r="G80" s="314"/>
      <c r="H80" s="290" t="s">
        <v>902</v>
      </c>
      <c r="I80" s="290" t="s">
        <v>900</v>
      </c>
      <c r="J80" s="290">
        <v>120</v>
      </c>
      <c r="K80" s="304"/>
    </row>
    <row r="81" spans="2:11" s="1" customFormat="1" ht="15" customHeight="1">
      <c r="B81" s="315"/>
      <c r="C81" s="290" t="s">
        <v>903</v>
      </c>
      <c r="D81" s="290"/>
      <c r="E81" s="290"/>
      <c r="F81" s="313" t="s">
        <v>904</v>
      </c>
      <c r="G81" s="314"/>
      <c r="H81" s="290" t="s">
        <v>905</v>
      </c>
      <c r="I81" s="290" t="s">
        <v>900</v>
      </c>
      <c r="J81" s="290">
        <v>50</v>
      </c>
      <c r="K81" s="304"/>
    </row>
    <row r="82" spans="2:11" s="1" customFormat="1" ht="15" customHeight="1">
      <c r="B82" s="315"/>
      <c r="C82" s="290" t="s">
        <v>906</v>
      </c>
      <c r="D82" s="290"/>
      <c r="E82" s="290"/>
      <c r="F82" s="313" t="s">
        <v>898</v>
      </c>
      <c r="G82" s="314"/>
      <c r="H82" s="290" t="s">
        <v>907</v>
      </c>
      <c r="I82" s="290" t="s">
        <v>908</v>
      </c>
      <c r="J82" s="290"/>
      <c r="K82" s="304"/>
    </row>
    <row r="83" spans="2:11" s="1" customFormat="1" ht="15" customHeight="1">
      <c r="B83" s="315"/>
      <c r="C83" s="316" t="s">
        <v>909</v>
      </c>
      <c r="D83" s="316"/>
      <c r="E83" s="316"/>
      <c r="F83" s="317" t="s">
        <v>904</v>
      </c>
      <c r="G83" s="316"/>
      <c r="H83" s="316" t="s">
        <v>910</v>
      </c>
      <c r="I83" s="316" t="s">
        <v>900</v>
      </c>
      <c r="J83" s="316">
        <v>15</v>
      </c>
      <c r="K83" s="304"/>
    </row>
    <row r="84" spans="2:11" s="1" customFormat="1" ht="15" customHeight="1">
      <c r="B84" s="315"/>
      <c r="C84" s="316" t="s">
        <v>911</v>
      </c>
      <c r="D84" s="316"/>
      <c r="E84" s="316"/>
      <c r="F84" s="317" t="s">
        <v>904</v>
      </c>
      <c r="G84" s="316"/>
      <c r="H84" s="316" t="s">
        <v>912</v>
      </c>
      <c r="I84" s="316" t="s">
        <v>900</v>
      </c>
      <c r="J84" s="316">
        <v>15</v>
      </c>
      <c r="K84" s="304"/>
    </row>
    <row r="85" spans="2:11" s="1" customFormat="1" ht="15" customHeight="1">
      <c r="B85" s="315"/>
      <c r="C85" s="316" t="s">
        <v>913</v>
      </c>
      <c r="D85" s="316"/>
      <c r="E85" s="316"/>
      <c r="F85" s="317" t="s">
        <v>904</v>
      </c>
      <c r="G85" s="316"/>
      <c r="H85" s="316" t="s">
        <v>914</v>
      </c>
      <c r="I85" s="316" t="s">
        <v>900</v>
      </c>
      <c r="J85" s="316">
        <v>20</v>
      </c>
      <c r="K85" s="304"/>
    </row>
    <row r="86" spans="2:11" s="1" customFormat="1" ht="15" customHeight="1">
      <c r="B86" s="315"/>
      <c r="C86" s="316" t="s">
        <v>915</v>
      </c>
      <c r="D86" s="316"/>
      <c r="E86" s="316"/>
      <c r="F86" s="317" t="s">
        <v>904</v>
      </c>
      <c r="G86" s="316"/>
      <c r="H86" s="316" t="s">
        <v>916</v>
      </c>
      <c r="I86" s="316" t="s">
        <v>900</v>
      </c>
      <c r="J86" s="316">
        <v>20</v>
      </c>
      <c r="K86" s="304"/>
    </row>
    <row r="87" spans="2:11" s="1" customFormat="1" ht="15" customHeight="1">
      <c r="B87" s="315"/>
      <c r="C87" s="290" t="s">
        <v>917</v>
      </c>
      <c r="D87" s="290"/>
      <c r="E87" s="290"/>
      <c r="F87" s="313" t="s">
        <v>904</v>
      </c>
      <c r="G87" s="314"/>
      <c r="H87" s="290" t="s">
        <v>918</v>
      </c>
      <c r="I87" s="290" t="s">
        <v>900</v>
      </c>
      <c r="J87" s="290">
        <v>50</v>
      </c>
      <c r="K87" s="304"/>
    </row>
    <row r="88" spans="2:11" s="1" customFormat="1" ht="15" customHeight="1">
      <c r="B88" s="315"/>
      <c r="C88" s="290" t="s">
        <v>919</v>
      </c>
      <c r="D88" s="290"/>
      <c r="E88" s="290"/>
      <c r="F88" s="313" t="s">
        <v>904</v>
      </c>
      <c r="G88" s="314"/>
      <c r="H88" s="290" t="s">
        <v>920</v>
      </c>
      <c r="I88" s="290" t="s">
        <v>900</v>
      </c>
      <c r="J88" s="290">
        <v>20</v>
      </c>
      <c r="K88" s="304"/>
    </row>
    <row r="89" spans="2:11" s="1" customFormat="1" ht="15" customHeight="1">
      <c r="B89" s="315"/>
      <c r="C89" s="290" t="s">
        <v>921</v>
      </c>
      <c r="D89" s="290"/>
      <c r="E89" s="290"/>
      <c r="F89" s="313" t="s">
        <v>904</v>
      </c>
      <c r="G89" s="314"/>
      <c r="H89" s="290" t="s">
        <v>922</v>
      </c>
      <c r="I89" s="290" t="s">
        <v>900</v>
      </c>
      <c r="J89" s="290">
        <v>20</v>
      </c>
      <c r="K89" s="304"/>
    </row>
    <row r="90" spans="2:11" s="1" customFormat="1" ht="15" customHeight="1">
      <c r="B90" s="315"/>
      <c r="C90" s="290" t="s">
        <v>923</v>
      </c>
      <c r="D90" s="290"/>
      <c r="E90" s="290"/>
      <c r="F90" s="313" t="s">
        <v>904</v>
      </c>
      <c r="G90" s="314"/>
      <c r="H90" s="290" t="s">
        <v>924</v>
      </c>
      <c r="I90" s="290" t="s">
        <v>900</v>
      </c>
      <c r="J90" s="290">
        <v>50</v>
      </c>
      <c r="K90" s="304"/>
    </row>
    <row r="91" spans="2:11" s="1" customFormat="1" ht="15" customHeight="1">
      <c r="B91" s="315"/>
      <c r="C91" s="290" t="s">
        <v>925</v>
      </c>
      <c r="D91" s="290"/>
      <c r="E91" s="290"/>
      <c r="F91" s="313" t="s">
        <v>904</v>
      </c>
      <c r="G91" s="314"/>
      <c r="H91" s="290" t="s">
        <v>925</v>
      </c>
      <c r="I91" s="290" t="s">
        <v>900</v>
      </c>
      <c r="J91" s="290">
        <v>50</v>
      </c>
      <c r="K91" s="304"/>
    </row>
    <row r="92" spans="2:11" s="1" customFormat="1" ht="15" customHeight="1">
      <c r="B92" s="315"/>
      <c r="C92" s="290" t="s">
        <v>926</v>
      </c>
      <c r="D92" s="290"/>
      <c r="E92" s="290"/>
      <c r="F92" s="313" t="s">
        <v>904</v>
      </c>
      <c r="G92" s="314"/>
      <c r="H92" s="290" t="s">
        <v>927</v>
      </c>
      <c r="I92" s="290" t="s">
        <v>900</v>
      </c>
      <c r="J92" s="290">
        <v>255</v>
      </c>
      <c r="K92" s="304"/>
    </row>
    <row r="93" spans="2:11" s="1" customFormat="1" ht="15" customHeight="1">
      <c r="B93" s="315"/>
      <c r="C93" s="290" t="s">
        <v>928</v>
      </c>
      <c r="D93" s="290"/>
      <c r="E93" s="290"/>
      <c r="F93" s="313" t="s">
        <v>898</v>
      </c>
      <c r="G93" s="314"/>
      <c r="H93" s="290" t="s">
        <v>929</v>
      </c>
      <c r="I93" s="290" t="s">
        <v>930</v>
      </c>
      <c r="J93" s="290"/>
      <c r="K93" s="304"/>
    </row>
    <row r="94" spans="2:11" s="1" customFormat="1" ht="15" customHeight="1">
      <c r="B94" s="315"/>
      <c r="C94" s="290" t="s">
        <v>931</v>
      </c>
      <c r="D94" s="290"/>
      <c r="E94" s="290"/>
      <c r="F94" s="313" t="s">
        <v>898</v>
      </c>
      <c r="G94" s="314"/>
      <c r="H94" s="290" t="s">
        <v>932</v>
      </c>
      <c r="I94" s="290" t="s">
        <v>933</v>
      </c>
      <c r="J94" s="290"/>
      <c r="K94" s="304"/>
    </row>
    <row r="95" spans="2:11" s="1" customFormat="1" ht="15" customHeight="1">
      <c r="B95" s="315"/>
      <c r="C95" s="290" t="s">
        <v>934</v>
      </c>
      <c r="D95" s="290"/>
      <c r="E95" s="290"/>
      <c r="F95" s="313" t="s">
        <v>898</v>
      </c>
      <c r="G95" s="314"/>
      <c r="H95" s="290" t="s">
        <v>934</v>
      </c>
      <c r="I95" s="290" t="s">
        <v>933</v>
      </c>
      <c r="J95" s="290"/>
      <c r="K95" s="304"/>
    </row>
    <row r="96" spans="2:11" s="1" customFormat="1" ht="15" customHeight="1">
      <c r="B96" s="315"/>
      <c r="C96" s="290" t="s">
        <v>38</v>
      </c>
      <c r="D96" s="290"/>
      <c r="E96" s="290"/>
      <c r="F96" s="313" t="s">
        <v>898</v>
      </c>
      <c r="G96" s="314"/>
      <c r="H96" s="290" t="s">
        <v>935</v>
      </c>
      <c r="I96" s="290" t="s">
        <v>933</v>
      </c>
      <c r="J96" s="290"/>
      <c r="K96" s="304"/>
    </row>
    <row r="97" spans="2:11" s="1" customFormat="1" ht="15" customHeight="1">
      <c r="B97" s="315"/>
      <c r="C97" s="290" t="s">
        <v>48</v>
      </c>
      <c r="D97" s="290"/>
      <c r="E97" s="290"/>
      <c r="F97" s="313" t="s">
        <v>898</v>
      </c>
      <c r="G97" s="314"/>
      <c r="H97" s="290" t="s">
        <v>936</v>
      </c>
      <c r="I97" s="290" t="s">
        <v>933</v>
      </c>
      <c r="J97" s="290"/>
      <c r="K97" s="304"/>
    </row>
    <row r="98" spans="2:11" s="1" customFormat="1" ht="15" customHeight="1">
      <c r="B98" s="318"/>
      <c r="C98" s="319"/>
      <c r="D98" s="319"/>
      <c r="E98" s="319"/>
      <c r="F98" s="319"/>
      <c r="G98" s="319"/>
      <c r="H98" s="319"/>
      <c r="I98" s="319"/>
      <c r="J98" s="319"/>
      <c r="K98" s="320"/>
    </row>
    <row r="99" spans="2:11" s="1" customFormat="1" ht="18.75" customHeight="1">
      <c r="B99" s="321"/>
      <c r="C99" s="322"/>
      <c r="D99" s="322"/>
      <c r="E99" s="322"/>
      <c r="F99" s="322"/>
      <c r="G99" s="322"/>
      <c r="H99" s="322"/>
      <c r="I99" s="322"/>
      <c r="J99" s="322"/>
      <c r="K99" s="321"/>
    </row>
    <row r="100" spans="2:11" s="1" customFormat="1" ht="18.75" customHeight="1">
      <c r="B100" s="298"/>
      <c r="C100" s="298"/>
      <c r="D100" s="298"/>
      <c r="E100" s="298"/>
      <c r="F100" s="298"/>
      <c r="G100" s="298"/>
      <c r="H100" s="298"/>
      <c r="I100" s="298"/>
      <c r="J100" s="298"/>
      <c r="K100" s="298"/>
    </row>
    <row r="101" spans="2:11" s="1" customFormat="1" ht="7.5" customHeight="1">
      <c r="B101" s="299"/>
      <c r="C101" s="300"/>
      <c r="D101" s="300"/>
      <c r="E101" s="300"/>
      <c r="F101" s="300"/>
      <c r="G101" s="300"/>
      <c r="H101" s="300"/>
      <c r="I101" s="300"/>
      <c r="J101" s="300"/>
      <c r="K101" s="301"/>
    </row>
    <row r="102" spans="2:11" s="1" customFormat="1" ht="45" customHeight="1">
      <c r="B102" s="302"/>
      <c r="C102" s="303" t="s">
        <v>937</v>
      </c>
      <c r="D102" s="303"/>
      <c r="E102" s="303"/>
      <c r="F102" s="303"/>
      <c r="G102" s="303"/>
      <c r="H102" s="303"/>
      <c r="I102" s="303"/>
      <c r="J102" s="303"/>
      <c r="K102" s="304"/>
    </row>
    <row r="103" spans="2:11" s="1" customFormat="1" ht="17.25" customHeight="1">
      <c r="B103" s="302"/>
      <c r="C103" s="305" t="s">
        <v>892</v>
      </c>
      <c r="D103" s="305"/>
      <c r="E103" s="305"/>
      <c r="F103" s="305" t="s">
        <v>893</v>
      </c>
      <c r="G103" s="306"/>
      <c r="H103" s="305" t="s">
        <v>54</v>
      </c>
      <c r="I103" s="305" t="s">
        <v>57</v>
      </c>
      <c r="J103" s="305" t="s">
        <v>894</v>
      </c>
      <c r="K103" s="304"/>
    </row>
    <row r="104" spans="2:11" s="1" customFormat="1" ht="17.25" customHeight="1">
      <c r="B104" s="302"/>
      <c r="C104" s="307" t="s">
        <v>895</v>
      </c>
      <c r="D104" s="307"/>
      <c r="E104" s="307"/>
      <c r="F104" s="308" t="s">
        <v>896</v>
      </c>
      <c r="G104" s="309"/>
      <c r="H104" s="307"/>
      <c r="I104" s="307"/>
      <c r="J104" s="307" t="s">
        <v>897</v>
      </c>
      <c r="K104" s="304"/>
    </row>
    <row r="105" spans="2:11" s="1" customFormat="1" ht="5.25" customHeight="1">
      <c r="B105" s="302"/>
      <c r="C105" s="305"/>
      <c r="D105" s="305"/>
      <c r="E105" s="305"/>
      <c r="F105" s="305"/>
      <c r="G105" s="323"/>
      <c r="H105" s="305"/>
      <c r="I105" s="305"/>
      <c r="J105" s="305"/>
      <c r="K105" s="304"/>
    </row>
    <row r="106" spans="2:11" s="1" customFormat="1" ht="15" customHeight="1">
      <c r="B106" s="302"/>
      <c r="C106" s="290" t="s">
        <v>53</v>
      </c>
      <c r="D106" s="312"/>
      <c r="E106" s="312"/>
      <c r="F106" s="313" t="s">
        <v>898</v>
      </c>
      <c r="G106" s="290"/>
      <c r="H106" s="290" t="s">
        <v>938</v>
      </c>
      <c r="I106" s="290" t="s">
        <v>900</v>
      </c>
      <c r="J106" s="290">
        <v>20</v>
      </c>
      <c r="K106" s="304"/>
    </row>
    <row r="107" spans="2:11" s="1" customFormat="1" ht="15" customHeight="1">
      <c r="B107" s="302"/>
      <c r="C107" s="290" t="s">
        <v>901</v>
      </c>
      <c r="D107" s="290"/>
      <c r="E107" s="290"/>
      <c r="F107" s="313" t="s">
        <v>898</v>
      </c>
      <c r="G107" s="290"/>
      <c r="H107" s="290" t="s">
        <v>938</v>
      </c>
      <c r="I107" s="290" t="s">
        <v>900</v>
      </c>
      <c r="J107" s="290">
        <v>120</v>
      </c>
      <c r="K107" s="304"/>
    </row>
    <row r="108" spans="2:11" s="1" customFormat="1" ht="15" customHeight="1">
      <c r="B108" s="315"/>
      <c r="C108" s="290" t="s">
        <v>903</v>
      </c>
      <c r="D108" s="290"/>
      <c r="E108" s="290"/>
      <c r="F108" s="313" t="s">
        <v>904</v>
      </c>
      <c r="G108" s="290"/>
      <c r="H108" s="290" t="s">
        <v>938</v>
      </c>
      <c r="I108" s="290" t="s">
        <v>900</v>
      </c>
      <c r="J108" s="290">
        <v>50</v>
      </c>
      <c r="K108" s="304"/>
    </row>
    <row r="109" spans="2:11" s="1" customFormat="1" ht="15" customHeight="1">
      <c r="B109" s="315"/>
      <c r="C109" s="290" t="s">
        <v>906</v>
      </c>
      <c r="D109" s="290"/>
      <c r="E109" s="290"/>
      <c r="F109" s="313" t="s">
        <v>898</v>
      </c>
      <c r="G109" s="290"/>
      <c r="H109" s="290" t="s">
        <v>938</v>
      </c>
      <c r="I109" s="290" t="s">
        <v>908</v>
      </c>
      <c r="J109" s="290"/>
      <c r="K109" s="304"/>
    </row>
    <row r="110" spans="2:11" s="1" customFormat="1" ht="15" customHeight="1">
      <c r="B110" s="315"/>
      <c r="C110" s="290" t="s">
        <v>917</v>
      </c>
      <c r="D110" s="290"/>
      <c r="E110" s="290"/>
      <c r="F110" s="313" t="s">
        <v>904</v>
      </c>
      <c r="G110" s="290"/>
      <c r="H110" s="290" t="s">
        <v>938</v>
      </c>
      <c r="I110" s="290" t="s">
        <v>900</v>
      </c>
      <c r="J110" s="290">
        <v>50</v>
      </c>
      <c r="K110" s="304"/>
    </row>
    <row r="111" spans="2:11" s="1" customFormat="1" ht="15" customHeight="1">
      <c r="B111" s="315"/>
      <c r="C111" s="290" t="s">
        <v>925</v>
      </c>
      <c r="D111" s="290"/>
      <c r="E111" s="290"/>
      <c r="F111" s="313" t="s">
        <v>904</v>
      </c>
      <c r="G111" s="290"/>
      <c r="H111" s="290" t="s">
        <v>938</v>
      </c>
      <c r="I111" s="290" t="s">
        <v>900</v>
      </c>
      <c r="J111" s="290">
        <v>50</v>
      </c>
      <c r="K111" s="304"/>
    </row>
    <row r="112" spans="2:11" s="1" customFormat="1" ht="15" customHeight="1">
      <c r="B112" s="315"/>
      <c r="C112" s="290" t="s">
        <v>923</v>
      </c>
      <c r="D112" s="290"/>
      <c r="E112" s="290"/>
      <c r="F112" s="313" t="s">
        <v>904</v>
      </c>
      <c r="G112" s="290"/>
      <c r="H112" s="290" t="s">
        <v>938</v>
      </c>
      <c r="I112" s="290" t="s">
        <v>900</v>
      </c>
      <c r="J112" s="290">
        <v>50</v>
      </c>
      <c r="K112" s="304"/>
    </row>
    <row r="113" spans="2:11" s="1" customFormat="1" ht="15" customHeight="1">
      <c r="B113" s="315"/>
      <c r="C113" s="290" t="s">
        <v>53</v>
      </c>
      <c r="D113" s="290"/>
      <c r="E113" s="290"/>
      <c r="F113" s="313" t="s">
        <v>898</v>
      </c>
      <c r="G113" s="290"/>
      <c r="H113" s="290" t="s">
        <v>939</v>
      </c>
      <c r="I113" s="290" t="s">
        <v>900</v>
      </c>
      <c r="J113" s="290">
        <v>20</v>
      </c>
      <c r="K113" s="304"/>
    </row>
    <row r="114" spans="2:11" s="1" customFormat="1" ht="15" customHeight="1">
      <c r="B114" s="315"/>
      <c r="C114" s="290" t="s">
        <v>940</v>
      </c>
      <c r="D114" s="290"/>
      <c r="E114" s="290"/>
      <c r="F114" s="313" t="s">
        <v>898</v>
      </c>
      <c r="G114" s="290"/>
      <c r="H114" s="290" t="s">
        <v>941</v>
      </c>
      <c r="I114" s="290" t="s">
        <v>900</v>
      </c>
      <c r="J114" s="290">
        <v>120</v>
      </c>
      <c r="K114" s="304"/>
    </row>
    <row r="115" spans="2:11" s="1" customFormat="1" ht="15" customHeight="1">
      <c r="B115" s="315"/>
      <c r="C115" s="290" t="s">
        <v>38</v>
      </c>
      <c r="D115" s="290"/>
      <c r="E115" s="290"/>
      <c r="F115" s="313" t="s">
        <v>898</v>
      </c>
      <c r="G115" s="290"/>
      <c r="H115" s="290" t="s">
        <v>942</v>
      </c>
      <c r="I115" s="290" t="s">
        <v>933</v>
      </c>
      <c r="J115" s="290"/>
      <c r="K115" s="304"/>
    </row>
    <row r="116" spans="2:11" s="1" customFormat="1" ht="15" customHeight="1">
      <c r="B116" s="315"/>
      <c r="C116" s="290" t="s">
        <v>48</v>
      </c>
      <c r="D116" s="290"/>
      <c r="E116" s="290"/>
      <c r="F116" s="313" t="s">
        <v>898</v>
      </c>
      <c r="G116" s="290"/>
      <c r="H116" s="290" t="s">
        <v>943</v>
      </c>
      <c r="I116" s="290" t="s">
        <v>933</v>
      </c>
      <c r="J116" s="290"/>
      <c r="K116" s="304"/>
    </row>
    <row r="117" spans="2:11" s="1" customFormat="1" ht="15" customHeight="1">
      <c r="B117" s="315"/>
      <c r="C117" s="290" t="s">
        <v>57</v>
      </c>
      <c r="D117" s="290"/>
      <c r="E117" s="290"/>
      <c r="F117" s="313" t="s">
        <v>898</v>
      </c>
      <c r="G117" s="290"/>
      <c r="H117" s="290" t="s">
        <v>944</v>
      </c>
      <c r="I117" s="290" t="s">
        <v>945</v>
      </c>
      <c r="J117" s="290"/>
      <c r="K117" s="304"/>
    </row>
    <row r="118" spans="2:11" s="1" customFormat="1" ht="15" customHeight="1">
      <c r="B118" s="318"/>
      <c r="C118" s="324"/>
      <c r="D118" s="324"/>
      <c r="E118" s="324"/>
      <c r="F118" s="324"/>
      <c r="G118" s="324"/>
      <c r="H118" s="324"/>
      <c r="I118" s="324"/>
      <c r="J118" s="324"/>
      <c r="K118" s="320"/>
    </row>
    <row r="119" spans="2:11" s="1" customFormat="1" ht="18.75" customHeight="1">
      <c r="B119" s="325"/>
      <c r="C119" s="326"/>
      <c r="D119" s="326"/>
      <c r="E119" s="326"/>
      <c r="F119" s="327"/>
      <c r="G119" s="326"/>
      <c r="H119" s="326"/>
      <c r="I119" s="326"/>
      <c r="J119" s="326"/>
      <c r="K119" s="325"/>
    </row>
    <row r="120" spans="2:11" s="1" customFormat="1" ht="18.75" customHeight="1">
      <c r="B120" s="298"/>
      <c r="C120" s="298"/>
      <c r="D120" s="298"/>
      <c r="E120" s="298"/>
      <c r="F120" s="298"/>
      <c r="G120" s="298"/>
      <c r="H120" s="298"/>
      <c r="I120" s="298"/>
      <c r="J120" s="298"/>
      <c r="K120" s="298"/>
    </row>
    <row r="121" spans="2:11" s="1" customFormat="1" ht="7.5" customHeight="1">
      <c r="B121" s="328"/>
      <c r="C121" s="329"/>
      <c r="D121" s="329"/>
      <c r="E121" s="329"/>
      <c r="F121" s="329"/>
      <c r="G121" s="329"/>
      <c r="H121" s="329"/>
      <c r="I121" s="329"/>
      <c r="J121" s="329"/>
      <c r="K121" s="330"/>
    </row>
    <row r="122" spans="2:11" s="1" customFormat="1" ht="45" customHeight="1">
      <c r="B122" s="331"/>
      <c r="C122" s="281" t="s">
        <v>946</v>
      </c>
      <c r="D122" s="281"/>
      <c r="E122" s="281"/>
      <c r="F122" s="281"/>
      <c r="G122" s="281"/>
      <c r="H122" s="281"/>
      <c r="I122" s="281"/>
      <c r="J122" s="281"/>
      <c r="K122" s="332"/>
    </row>
    <row r="123" spans="2:11" s="1" customFormat="1" ht="17.25" customHeight="1">
      <c r="B123" s="333"/>
      <c r="C123" s="305" t="s">
        <v>892</v>
      </c>
      <c r="D123" s="305"/>
      <c r="E123" s="305"/>
      <c r="F123" s="305" t="s">
        <v>893</v>
      </c>
      <c r="G123" s="306"/>
      <c r="H123" s="305" t="s">
        <v>54</v>
      </c>
      <c r="I123" s="305" t="s">
        <v>57</v>
      </c>
      <c r="J123" s="305" t="s">
        <v>894</v>
      </c>
      <c r="K123" s="334"/>
    </row>
    <row r="124" spans="2:11" s="1" customFormat="1" ht="17.25" customHeight="1">
      <c r="B124" s="333"/>
      <c r="C124" s="307" t="s">
        <v>895</v>
      </c>
      <c r="D124" s="307"/>
      <c r="E124" s="307"/>
      <c r="F124" s="308" t="s">
        <v>896</v>
      </c>
      <c r="G124" s="309"/>
      <c r="H124" s="307"/>
      <c r="I124" s="307"/>
      <c r="J124" s="307" t="s">
        <v>897</v>
      </c>
      <c r="K124" s="334"/>
    </row>
    <row r="125" spans="2:11" s="1" customFormat="1" ht="5.25" customHeight="1">
      <c r="B125" s="335"/>
      <c r="C125" s="310"/>
      <c r="D125" s="310"/>
      <c r="E125" s="310"/>
      <c r="F125" s="310"/>
      <c r="G125" s="336"/>
      <c r="H125" s="310"/>
      <c r="I125" s="310"/>
      <c r="J125" s="310"/>
      <c r="K125" s="337"/>
    </row>
    <row r="126" spans="2:11" s="1" customFormat="1" ht="15" customHeight="1">
      <c r="B126" s="335"/>
      <c r="C126" s="290" t="s">
        <v>901</v>
      </c>
      <c r="D126" s="312"/>
      <c r="E126" s="312"/>
      <c r="F126" s="313" t="s">
        <v>898</v>
      </c>
      <c r="G126" s="290"/>
      <c r="H126" s="290" t="s">
        <v>938</v>
      </c>
      <c r="I126" s="290" t="s">
        <v>900</v>
      </c>
      <c r="J126" s="290">
        <v>120</v>
      </c>
      <c r="K126" s="338"/>
    </row>
    <row r="127" spans="2:11" s="1" customFormat="1" ht="15" customHeight="1">
      <c r="B127" s="335"/>
      <c r="C127" s="290" t="s">
        <v>947</v>
      </c>
      <c r="D127" s="290"/>
      <c r="E127" s="290"/>
      <c r="F127" s="313" t="s">
        <v>898</v>
      </c>
      <c r="G127" s="290"/>
      <c r="H127" s="290" t="s">
        <v>948</v>
      </c>
      <c r="I127" s="290" t="s">
        <v>900</v>
      </c>
      <c r="J127" s="290" t="s">
        <v>949</v>
      </c>
      <c r="K127" s="338"/>
    </row>
    <row r="128" spans="2:11" s="1" customFormat="1" ht="15" customHeight="1">
      <c r="B128" s="335"/>
      <c r="C128" s="290" t="s">
        <v>846</v>
      </c>
      <c r="D128" s="290"/>
      <c r="E128" s="290"/>
      <c r="F128" s="313" t="s">
        <v>898</v>
      </c>
      <c r="G128" s="290"/>
      <c r="H128" s="290" t="s">
        <v>950</v>
      </c>
      <c r="I128" s="290" t="s">
        <v>900</v>
      </c>
      <c r="J128" s="290" t="s">
        <v>949</v>
      </c>
      <c r="K128" s="338"/>
    </row>
    <row r="129" spans="2:11" s="1" customFormat="1" ht="15" customHeight="1">
      <c r="B129" s="335"/>
      <c r="C129" s="290" t="s">
        <v>909</v>
      </c>
      <c r="D129" s="290"/>
      <c r="E129" s="290"/>
      <c r="F129" s="313" t="s">
        <v>904</v>
      </c>
      <c r="G129" s="290"/>
      <c r="H129" s="290" t="s">
        <v>910</v>
      </c>
      <c r="I129" s="290" t="s">
        <v>900</v>
      </c>
      <c r="J129" s="290">
        <v>15</v>
      </c>
      <c r="K129" s="338"/>
    </row>
    <row r="130" spans="2:11" s="1" customFormat="1" ht="15" customHeight="1">
      <c r="B130" s="335"/>
      <c r="C130" s="316" t="s">
        <v>911</v>
      </c>
      <c r="D130" s="316"/>
      <c r="E130" s="316"/>
      <c r="F130" s="317" t="s">
        <v>904</v>
      </c>
      <c r="G130" s="316"/>
      <c r="H130" s="316" t="s">
        <v>912</v>
      </c>
      <c r="I130" s="316" t="s">
        <v>900</v>
      </c>
      <c r="J130" s="316">
        <v>15</v>
      </c>
      <c r="K130" s="338"/>
    </row>
    <row r="131" spans="2:11" s="1" customFormat="1" ht="15" customHeight="1">
      <c r="B131" s="335"/>
      <c r="C131" s="316" t="s">
        <v>913</v>
      </c>
      <c r="D131" s="316"/>
      <c r="E131" s="316"/>
      <c r="F131" s="317" t="s">
        <v>904</v>
      </c>
      <c r="G131" s="316"/>
      <c r="H131" s="316" t="s">
        <v>914</v>
      </c>
      <c r="I131" s="316" t="s">
        <v>900</v>
      </c>
      <c r="J131" s="316">
        <v>20</v>
      </c>
      <c r="K131" s="338"/>
    </row>
    <row r="132" spans="2:11" s="1" customFormat="1" ht="15" customHeight="1">
      <c r="B132" s="335"/>
      <c r="C132" s="316" t="s">
        <v>915</v>
      </c>
      <c r="D132" s="316"/>
      <c r="E132" s="316"/>
      <c r="F132" s="317" t="s">
        <v>904</v>
      </c>
      <c r="G132" s="316"/>
      <c r="H132" s="316" t="s">
        <v>916</v>
      </c>
      <c r="I132" s="316" t="s">
        <v>900</v>
      </c>
      <c r="J132" s="316">
        <v>20</v>
      </c>
      <c r="K132" s="338"/>
    </row>
    <row r="133" spans="2:11" s="1" customFormat="1" ht="15" customHeight="1">
      <c r="B133" s="335"/>
      <c r="C133" s="290" t="s">
        <v>903</v>
      </c>
      <c r="D133" s="290"/>
      <c r="E133" s="290"/>
      <c r="F133" s="313" t="s">
        <v>904</v>
      </c>
      <c r="G133" s="290"/>
      <c r="H133" s="290" t="s">
        <v>938</v>
      </c>
      <c r="I133" s="290" t="s">
        <v>900</v>
      </c>
      <c r="J133" s="290">
        <v>50</v>
      </c>
      <c r="K133" s="338"/>
    </row>
    <row r="134" spans="2:11" s="1" customFormat="1" ht="15" customHeight="1">
      <c r="B134" s="335"/>
      <c r="C134" s="290" t="s">
        <v>917</v>
      </c>
      <c r="D134" s="290"/>
      <c r="E134" s="290"/>
      <c r="F134" s="313" t="s">
        <v>904</v>
      </c>
      <c r="G134" s="290"/>
      <c r="H134" s="290" t="s">
        <v>938</v>
      </c>
      <c r="I134" s="290" t="s">
        <v>900</v>
      </c>
      <c r="J134" s="290">
        <v>50</v>
      </c>
      <c r="K134" s="338"/>
    </row>
    <row r="135" spans="2:11" s="1" customFormat="1" ht="15" customHeight="1">
      <c r="B135" s="335"/>
      <c r="C135" s="290" t="s">
        <v>923</v>
      </c>
      <c r="D135" s="290"/>
      <c r="E135" s="290"/>
      <c r="F135" s="313" t="s">
        <v>904</v>
      </c>
      <c r="G135" s="290"/>
      <c r="H135" s="290" t="s">
        <v>938</v>
      </c>
      <c r="I135" s="290" t="s">
        <v>900</v>
      </c>
      <c r="J135" s="290">
        <v>50</v>
      </c>
      <c r="K135" s="338"/>
    </row>
    <row r="136" spans="2:11" s="1" customFormat="1" ht="15" customHeight="1">
      <c r="B136" s="335"/>
      <c r="C136" s="290" t="s">
        <v>925</v>
      </c>
      <c r="D136" s="290"/>
      <c r="E136" s="290"/>
      <c r="F136" s="313" t="s">
        <v>904</v>
      </c>
      <c r="G136" s="290"/>
      <c r="H136" s="290" t="s">
        <v>938</v>
      </c>
      <c r="I136" s="290" t="s">
        <v>900</v>
      </c>
      <c r="J136" s="290">
        <v>50</v>
      </c>
      <c r="K136" s="338"/>
    </row>
    <row r="137" spans="2:11" s="1" customFormat="1" ht="15" customHeight="1">
      <c r="B137" s="335"/>
      <c r="C137" s="290" t="s">
        <v>926</v>
      </c>
      <c r="D137" s="290"/>
      <c r="E137" s="290"/>
      <c r="F137" s="313" t="s">
        <v>904</v>
      </c>
      <c r="G137" s="290"/>
      <c r="H137" s="290" t="s">
        <v>951</v>
      </c>
      <c r="I137" s="290" t="s">
        <v>900</v>
      </c>
      <c r="J137" s="290">
        <v>255</v>
      </c>
      <c r="K137" s="338"/>
    </row>
    <row r="138" spans="2:11" s="1" customFormat="1" ht="15" customHeight="1">
      <c r="B138" s="335"/>
      <c r="C138" s="290" t="s">
        <v>928</v>
      </c>
      <c r="D138" s="290"/>
      <c r="E138" s="290"/>
      <c r="F138" s="313" t="s">
        <v>898</v>
      </c>
      <c r="G138" s="290"/>
      <c r="H138" s="290" t="s">
        <v>952</v>
      </c>
      <c r="I138" s="290" t="s">
        <v>930</v>
      </c>
      <c r="J138" s="290"/>
      <c r="K138" s="338"/>
    </row>
    <row r="139" spans="2:11" s="1" customFormat="1" ht="15" customHeight="1">
      <c r="B139" s="335"/>
      <c r="C139" s="290" t="s">
        <v>931</v>
      </c>
      <c r="D139" s="290"/>
      <c r="E139" s="290"/>
      <c r="F139" s="313" t="s">
        <v>898</v>
      </c>
      <c r="G139" s="290"/>
      <c r="H139" s="290" t="s">
        <v>953</v>
      </c>
      <c r="I139" s="290" t="s">
        <v>933</v>
      </c>
      <c r="J139" s="290"/>
      <c r="K139" s="338"/>
    </row>
    <row r="140" spans="2:11" s="1" customFormat="1" ht="15" customHeight="1">
      <c r="B140" s="335"/>
      <c r="C140" s="290" t="s">
        <v>934</v>
      </c>
      <c r="D140" s="290"/>
      <c r="E140" s="290"/>
      <c r="F140" s="313" t="s">
        <v>898</v>
      </c>
      <c r="G140" s="290"/>
      <c r="H140" s="290" t="s">
        <v>934</v>
      </c>
      <c r="I140" s="290" t="s">
        <v>933</v>
      </c>
      <c r="J140" s="290"/>
      <c r="K140" s="338"/>
    </row>
    <row r="141" spans="2:11" s="1" customFormat="1" ht="15" customHeight="1">
      <c r="B141" s="335"/>
      <c r="C141" s="290" t="s">
        <v>38</v>
      </c>
      <c r="D141" s="290"/>
      <c r="E141" s="290"/>
      <c r="F141" s="313" t="s">
        <v>898</v>
      </c>
      <c r="G141" s="290"/>
      <c r="H141" s="290" t="s">
        <v>954</v>
      </c>
      <c r="I141" s="290" t="s">
        <v>933</v>
      </c>
      <c r="J141" s="290"/>
      <c r="K141" s="338"/>
    </row>
    <row r="142" spans="2:11" s="1" customFormat="1" ht="15" customHeight="1">
      <c r="B142" s="335"/>
      <c r="C142" s="290" t="s">
        <v>955</v>
      </c>
      <c r="D142" s="290"/>
      <c r="E142" s="290"/>
      <c r="F142" s="313" t="s">
        <v>898</v>
      </c>
      <c r="G142" s="290"/>
      <c r="H142" s="290" t="s">
        <v>956</v>
      </c>
      <c r="I142" s="290" t="s">
        <v>933</v>
      </c>
      <c r="J142" s="290"/>
      <c r="K142" s="338"/>
    </row>
    <row r="143" spans="2:11" s="1" customFormat="1" ht="15" customHeight="1">
      <c r="B143" s="339"/>
      <c r="C143" s="340"/>
      <c r="D143" s="340"/>
      <c r="E143" s="340"/>
      <c r="F143" s="340"/>
      <c r="G143" s="340"/>
      <c r="H143" s="340"/>
      <c r="I143" s="340"/>
      <c r="J143" s="340"/>
      <c r="K143" s="341"/>
    </row>
    <row r="144" spans="2:11" s="1" customFormat="1" ht="18.75" customHeight="1">
      <c r="B144" s="326"/>
      <c r="C144" s="326"/>
      <c r="D144" s="326"/>
      <c r="E144" s="326"/>
      <c r="F144" s="327"/>
      <c r="G144" s="326"/>
      <c r="H144" s="326"/>
      <c r="I144" s="326"/>
      <c r="J144" s="326"/>
      <c r="K144" s="326"/>
    </row>
    <row r="145" spans="2:11" s="1" customFormat="1" ht="18.75" customHeight="1">
      <c r="B145" s="298"/>
      <c r="C145" s="298"/>
      <c r="D145" s="298"/>
      <c r="E145" s="298"/>
      <c r="F145" s="298"/>
      <c r="G145" s="298"/>
      <c r="H145" s="298"/>
      <c r="I145" s="298"/>
      <c r="J145" s="298"/>
      <c r="K145" s="298"/>
    </row>
    <row r="146" spans="2:11" s="1" customFormat="1" ht="7.5" customHeight="1">
      <c r="B146" s="299"/>
      <c r="C146" s="300"/>
      <c r="D146" s="300"/>
      <c r="E146" s="300"/>
      <c r="F146" s="300"/>
      <c r="G146" s="300"/>
      <c r="H146" s="300"/>
      <c r="I146" s="300"/>
      <c r="J146" s="300"/>
      <c r="K146" s="301"/>
    </row>
    <row r="147" spans="2:11" s="1" customFormat="1" ht="45" customHeight="1">
      <c r="B147" s="302"/>
      <c r="C147" s="303" t="s">
        <v>957</v>
      </c>
      <c r="D147" s="303"/>
      <c r="E147" s="303"/>
      <c r="F147" s="303"/>
      <c r="G147" s="303"/>
      <c r="H147" s="303"/>
      <c r="I147" s="303"/>
      <c r="J147" s="303"/>
      <c r="K147" s="304"/>
    </row>
    <row r="148" spans="2:11" s="1" customFormat="1" ht="17.25" customHeight="1">
      <c r="B148" s="302"/>
      <c r="C148" s="305" t="s">
        <v>892</v>
      </c>
      <c r="D148" s="305"/>
      <c r="E148" s="305"/>
      <c r="F148" s="305" t="s">
        <v>893</v>
      </c>
      <c r="G148" s="306"/>
      <c r="H148" s="305" t="s">
        <v>54</v>
      </c>
      <c r="I148" s="305" t="s">
        <v>57</v>
      </c>
      <c r="J148" s="305" t="s">
        <v>894</v>
      </c>
      <c r="K148" s="304"/>
    </row>
    <row r="149" spans="2:11" s="1" customFormat="1" ht="17.25" customHeight="1">
      <c r="B149" s="302"/>
      <c r="C149" s="307" t="s">
        <v>895</v>
      </c>
      <c r="D149" s="307"/>
      <c r="E149" s="307"/>
      <c r="F149" s="308" t="s">
        <v>896</v>
      </c>
      <c r="G149" s="309"/>
      <c r="H149" s="307"/>
      <c r="I149" s="307"/>
      <c r="J149" s="307" t="s">
        <v>897</v>
      </c>
      <c r="K149" s="304"/>
    </row>
    <row r="150" spans="2:11" s="1" customFormat="1" ht="5.25" customHeight="1">
      <c r="B150" s="315"/>
      <c r="C150" s="310"/>
      <c r="D150" s="310"/>
      <c r="E150" s="310"/>
      <c r="F150" s="310"/>
      <c r="G150" s="311"/>
      <c r="H150" s="310"/>
      <c r="I150" s="310"/>
      <c r="J150" s="310"/>
      <c r="K150" s="338"/>
    </row>
    <row r="151" spans="2:11" s="1" customFormat="1" ht="15" customHeight="1">
      <c r="B151" s="315"/>
      <c r="C151" s="342" t="s">
        <v>901</v>
      </c>
      <c r="D151" s="290"/>
      <c r="E151" s="290"/>
      <c r="F151" s="343" t="s">
        <v>898</v>
      </c>
      <c r="G151" s="290"/>
      <c r="H151" s="342" t="s">
        <v>938</v>
      </c>
      <c r="I151" s="342" t="s">
        <v>900</v>
      </c>
      <c r="J151" s="342">
        <v>120</v>
      </c>
      <c r="K151" s="338"/>
    </row>
    <row r="152" spans="2:11" s="1" customFormat="1" ht="15" customHeight="1">
      <c r="B152" s="315"/>
      <c r="C152" s="342" t="s">
        <v>947</v>
      </c>
      <c r="D152" s="290"/>
      <c r="E152" s="290"/>
      <c r="F152" s="343" t="s">
        <v>898</v>
      </c>
      <c r="G152" s="290"/>
      <c r="H152" s="342" t="s">
        <v>958</v>
      </c>
      <c r="I152" s="342" t="s">
        <v>900</v>
      </c>
      <c r="J152" s="342" t="s">
        <v>949</v>
      </c>
      <c r="K152" s="338"/>
    </row>
    <row r="153" spans="2:11" s="1" customFormat="1" ht="15" customHeight="1">
      <c r="B153" s="315"/>
      <c r="C153" s="342" t="s">
        <v>846</v>
      </c>
      <c r="D153" s="290"/>
      <c r="E153" s="290"/>
      <c r="F153" s="343" t="s">
        <v>898</v>
      </c>
      <c r="G153" s="290"/>
      <c r="H153" s="342" t="s">
        <v>959</v>
      </c>
      <c r="I153" s="342" t="s">
        <v>900</v>
      </c>
      <c r="J153" s="342" t="s">
        <v>949</v>
      </c>
      <c r="K153" s="338"/>
    </row>
    <row r="154" spans="2:11" s="1" customFormat="1" ht="15" customHeight="1">
      <c r="B154" s="315"/>
      <c r="C154" s="342" t="s">
        <v>903</v>
      </c>
      <c r="D154" s="290"/>
      <c r="E154" s="290"/>
      <c r="F154" s="343" t="s">
        <v>904</v>
      </c>
      <c r="G154" s="290"/>
      <c r="H154" s="342" t="s">
        <v>938</v>
      </c>
      <c r="I154" s="342" t="s">
        <v>900</v>
      </c>
      <c r="J154" s="342">
        <v>50</v>
      </c>
      <c r="K154" s="338"/>
    </row>
    <row r="155" spans="2:11" s="1" customFormat="1" ht="15" customHeight="1">
      <c r="B155" s="315"/>
      <c r="C155" s="342" t="s">
        <v>906</v>
      </c>
      <c r="D155" s="290"/>
      <c r="E155" s="290"/>
      <c r="F155" s="343" t="s">
        <v>898</v>
      </c>
      <c r="G155" s="290"/>
      <c r="H155" s="342" t="s">
        <v>938</v>
      </c>
      <c r="I155" s="342" t="s">
        <v>908</v>
      </c>
      <c r="J155" s="342"/>
      <c r="K155" s="338"/>
    </row>
    <row r="156" spans="2:11" s="1" customFormat="1" ht="15" customHeight="1">
      <c r="B156" s="315"/>
      <c r="C156" s="342" t="s">
        <v>917</v>
      </c>
      <c r="D156" s="290"/>
      <c r="E156" s="290"/>
      <c r="F156" s="343" t="s">
        <v>904</v>
      </c>
      <c r="G156" s="290"/>
      <c r="H156" s="342" t="s">
        <v>938</v>
      </c>
      <c r="I156" s="342" t="s">
        <v>900</v>
      </c>
      <c r="J156" s="342">
        <v>50</v>
      </c>
      <c r="K156" s="338"/>
    </row>
    <row r="157" spans="2:11" s="1" customFormat="1" ht="15" customHeight="1">
      <c r="B157" s="315"/>
      <c r="C157" s="342" t="s">
        <v>925</v>
      </c>
      <c r="D157" s="290"/>
      <c r="E157" s="290"/>
      <c r="F157" s="343" t="s">
        <v>904</v>
      </c>
      <c r="G157" s="290"/>
      <c r="H157" s="342" t="s">
        <v>938</v>
      </c>
      <c r="I157" s="342" t="s">
        <v>900</v>
      </c>
      <c r="J157" s="342">
        <v>50</v>
      </c>
      <c r="K157" s="338"/>
    </row>
    <row r="158" spans="2:11" s="1" customFormat="1" ht="15" customHeight="1">
      <c r="B158" s="315"/>
      <c r="C158" s="342" t="s">
        <v>923</v>
      </c>
      <c r="D158" s="290"/>
      <c r="E158" s="290"/>
      <c r="F158" s="343" t="s">
        <v>904</v>
      </c>
      <c r="G158" s="290"/>
      <c r="H158" s="342" t="s">
        <v>938</v>
      </c>
      <c r="I158" s="342" t="s">
        <v>900</v>
      </c>
      <c r="J158" s="342">
        <v>50</v>
      </c>
      <c r="K158" s="338"/>
    </row>
    <row r="159" spans="2:11" s="1" customFormat="1" ht="15" customHeight="1">
      <c r="B159" s="315"/>
      <c r="C159" s="342" t="s">
        <v>122</v>
      </c>
      <c r="D159" s="290"/>
      <c r="E159" s="290"/>
      <c r="F159" s="343" t="s">
        <v>898</v>
      </c>
      <c r="G159" s="290"/>
      <c r="H159" s="342" t="s">
        <v>960</v>
      </c>
      <c r="I159" s="342" t="s">
        <v>900</v>
      </c>
      <c r="J159" s="342" t="s">
        <v>961</v>
      </c>
      <c r="K159" s="338"/>
    </row>
    <row r="160" spans="2:11" s="1" customFormat="1" ht="15" customHeight="1">
      <c r="B160" s="315"/>
      <c r="C160" s="342" t="s">
        <v>962</v>
      </c>
      <c r="D160" s="290"/>
      <c r="E160" s="290"/>
      <c r="F160" s="343" t="s">
        <v>898</v>
      </c>
      <c r="G160" s="290"/>
      <c r="H160" s="342" t="s">
        <v>963</v>
      </c>
      <c r="I160" s="342" t="s">
        <v>933</v>
      </c>
      <c r="J160" s="342"/>
      <c r="K160" s="338"/>
    </row>
    <row r="161" spans="2:11" s="1" customFormat="1" ht="15" customHeight="1">
      <c r="B161" s="344"/>
      <c r="C161" s="324"/>
      <c r="D161" s="324"/>
      <c r="E161" s="324"/>
      <c r="F161" s="324"/>
      <c r="G161" s="324"/>
      <c r="H161" s="324"/>
      <c r="I161" s="324"/>
      <c r="J161" s="324"/>
      <c r="K161" s="345"/>
    </row>
    <row r="162" spans="2:11" s="1" customFormat="1" ht="18.75" customHeight="1">
      <c r="B162" s="326"/>
      <c r="C162" s="336"/>
      <c r="D162" s="336"/>
      <c r="E162" s="336"/>
      <c r="F162" s="346"/>
      <c r="G162" s="336"/>
      <c r="H162" s="336"/>
      <c r="I162" s="336"/>
      <c r="J162" s="336"/>
      <c r="K162" s="326"/>
    </row>
    <row r="163" spans="2:11" s="1" customFormat="1" ht="18.75" customHeight="1">
      <c r="B163" s="298"/>
      <c r="C163" s="298"/>
      <c r="D163" s="298"/>
      <c r="E163" s="298"/>
      <c r="F163" s="298"/>
      <c r="G163" s="298"/>
      <c r="H163" s="298"/>
      <c r="I163" s="298"/>
      <c r="J163" s="298"/>
      <c r="K163" s="298"/>
    </row>
    <row r="164" spans="2:11" s="1" customFormat="1" ht="7.5" customHeight="1">
      <c r="B164" s="277"/>
      <c r="C164" s="278"/>
      <c r="D164" s="278"/>
      <c r="E164" s="278"/>
      <c r="F164" s="278"/>
      <c r="G164" s="278"/>
      <c r="H164" s="278"/>
      <c r="I164" s="278"/>
      <c r="J164" s="278"/>
      <c r="K164" s="279"/>
    </row>
    <row r="165" spans="2:11" s="1" customFormat="1" ht="45" customHeight="1">
      <c r="B165" s="280"/>
      <c r="C165" s="281" t="s">
        <v>964</v>
      </c>
      <c r="D165" s="281"/>
      <c r="E165" s="281"/>
      <c r="F165" s="281"/>
      <c r="G165" s="281"/>
      <c r="H165" s="281"/>
      <c r="I165" s="281"/>
      <c r="J165" s="281"/>
      <c r="K165" s="282"/>
    </row>
    <row r="166" spans="2:11" s="1" customFormat="1" ht="17.25" customHeight="1">
      <c r="B166" s="280"/>
      <c r="C166" s="305" t="s">
        <v>892</v>
      </c>
      <c r="D166" s="305"/>
      <c r="E166" s="305"/>
      <c r="F166" s="305" t="s">
        <v>893</v>
      </c>
      <c r="G166" s="347"/>
      <c r="H166" s="348" t="s">
        <v>54</v>
      </c>
      <c r="I166" s="348" t="s">
        <v>57</v>
      </c>
      <c r="J166" s="305" t="s">
        <v>894</v>
      </c>
      <c r="K166" s="282"/>
    </row>
    <row r="167" spans="2:11" s="1" customFormat="1" ht="17.25" customHeight="1">
      <c r="B167" s="283"/>
      <c r="C167" s="307" t="s">
        <v>895</v>
      </c>
      <c r="D167" s="307"/>
      <c r="E167" s="307"/>
      <c r="F167" s="308" t="s">
        <v>896</v>
      </c>
      <c r="G167" s="349"/>
      <c r="H167" s="350"/>
      <c r="I167" s="350"/>
      <c r="J167" s="307" t="s">
        <v>897</v>
      </c>
      <c r="K167" s="285"/>
    </row>
    <row r="168" spans="2:11" s="1" customFormat="1" ht="5.25" customHeight="1">
      <c r="B168" s="315"/>
      <c r="C168" s="310"/>
      <c r="D168" s="310"/>
      <c r="E168" s="310"/>
      <c r="F168" s="310"/>
      <c r="G168" s="311"/>
      <c r="H168" s="310"/>
      <c r="I168" s="310"/>
      <c r="J168" s="310"/>
      <c r="K168" s="338"/>
    </row>
    <row r="169" spans="2:11" s="1" customFormat="1" ht="15" customHeight="1">
      <c r="B169" s="315"/>
      <c r="C169" s="290" t="s">
        <v>901</v>
      </c>
      <c r="D169" s="290"/>
      <c r="E169" s="290"/>
      <c r="F169" s="313" t="s">
        <v>898</v>
      </c>
      <c r="G169" s="290"/>
      <c r="H169" s="290" t="s">
        <v>938</v>
      </c>
      <c r="I169" s="290" t="s">
        <v>900</v>
      </c>
      <c r="J169" s="290">
        <v>120</v>
      </c>
      <c r="K169" s="338"/>
    </row>
    <row r="170" spans="2:11" s="1" customFormat="1" ht="15" customHeight="1">
      <c r="B170" s="315"/>
      <c r="C170" s="290" t="s">
        <v>947</v>
      </c>
      <c r="D170" s="290"/>
      <c r="E170" s="290"/>
      <c r="F170" s="313" t="s">
        <v>898</v>
      </c>
      <c r="G170" s="290"/>
      <c r="H170" s="290" t="s">
        <v>948</v>
      </c>
      <c r="I170" s="290" t="s">
        <v>900</v>
      </c>
      <c r="J170" s="290" t="s">
        <v>949</v>
      </c>
      <c r="K170" s="338"/>
    </row>
    <row r="171" spans="2:11" s="1" customFormat="1" ht="15" customHeight="1">
      <c r="B171" s="315"/>
      <c r="C171" s="290" t="s">
        <v>846</v>
      </c>
      <c r="D171" s="290"/>
      <c r="E171" s="290"/>
      <c r="F171" s="313" t="s">
        <v>898</v>
      </c>
      <c r="G171" s="290"/>
      <c r="H171" s="290" t="s">
        <v>965</v>
      </c>
      <c r="I171" s="290" t="s">
        <v>900</v>
      </c>
      <c r="J171" s="290" t="s">
        <v>949</v>
      </c>
      <c r="K171" s="338"/>
    </row>
    <row r="172" spans="2:11" s="1" customFormat="1" ht="15" customHeight="1">
      <c r="B172" s="315"/>
      <c r="C172" s="290" t="s">
        <v>903</v>
      </c>
      <c r="D172" s="290"/>
      <c r="E172" s="290"/>
      <c r="F172" s="313" t="s">
        <v>904</v>
      </c>
      <c r="G172" s="290"/>
      <c r="H172" s="290" t="s">
        <v>965</v>
      </c>
      <c r="I172" s="290" t="s">
        <v>900</v>
      </c>
      <c r="J172" s="290">
        <v>50</v>
      </c>
      <c r="K172" s="338"/>
    </row>
    <row r="173" spans="2:11" s="1" customFormat="1" ht="15" customHeight="1">
      <c r="B173" s="315"/>
      <c r="C173" s="290" t="s">
        <v>906</v>
      </c>
      <c r="D173" s="290"/>
      <c r="E173" s="290"/>
      <c r="F173" s="313" t="s">
        <v>898</v>
      </c>
      <c r="G173" s="290"/>
      <c r="H173" s="290" t="s">
        <v>965</v>
      </c>
      <c r="I173" s="290" t="s">
        <v>908</v>
      </c>
      <c r="J173" s="290"/>
      <c r="K173" s="338"/>
    </row>
    <row r="174" spans="2:11" s="1" customFormat="1" ht="15" customHeight="1">
      <c r="B174" s="315"/>
      <c r="C174" s="290" t="s">
        <v>917</v>
      </c>
      <c r="D174" s="290"/>
      <c r="E174" s="290"/>
      <c r="F174" s="313" t="s">
        <v>904</v>
      </c>
      <c r="G174" s="290"/>
      <c r="H174" s="290" t="s">
        <v>965</v>
      </c>
      <c r="I174" s="290" t="s">
        <v>900</v>
      </c>
      <c r="J174" s="290">
        <v>50</v>
      </c>
      <c r="K174" s="338"/>
    </row>
    <row r="175" spans="2:11" s="1" customFormat="1" ht="15" customHeight="1">
      <c r="B175" s="315"/>
      <c r="C175" s="290" t="s">
        <v>925</v>
      </c>
      <c r="D175" s="290"/>
      <c r="E175" s="290"/>
      <c r="F175" s="313" t="s">
        <v>904</v>
      </c>
      <c r="G175" s="290"/>
      <c r="H175" s="290" t="s">
        <v>965</v>
      </c>
      <c r="I175" s="290" t="s">
        <v>900</v>
      </c>
      <c r="J175" s="290">
        <v>50</v>
      </c>
      <c r="K175" s="338"/>
    </row>
    <row r="176" spans="2:11" s="1" customFormat="1" ht="15" customHeight="1">
      <c r="B176" s="315"/>
      <c r="C176" s="290" t="s">
        <v>923</v>
      </c>
      <c r="D176" s="290"/>
      <c r="E176" s="290"/>
      <c r="F176" s="313" t="s">
        <v>904</v>
      </c>
      <c r="G176" s="290"/>
      <c r="H176" s="290" t="s">
        <v>965</v>
      </c>
      <c r="I176" s="290" t="s">
        <v>900</v>
      </c>
      <c r="J176" s="290">
        <v>50</v>
      </c>
      <c r="K176" s="338"/>
    </row>
    <row r="177" spans="2:11" s="1" customFormat="1" ht="15" customHeight="1">
      <c r="B177" s="315"/>
      <c r="C177" s="290" t="s">
        <v>138</v>
      </c>
      <c r="D177" s="290"/>
      <c r="E177" s="290"/>
      <c r="F177" s="313" t="s">
        <v>898</v>
      </c>
      <c r="G177" s="290"/>
      <c r="H177" s="290" t="s">
        <v>966</v>
      </c>
      <c r="I177" s="290" t="s">
        <v>967</v>
      </c>
      <c r="J177" s="290"/>
      <c r="K177" s="338"/>
    </row>
    <row r="178" spans="2:11" s="1" customFormat="1" ht="15" customHeight="1">
      <c r="B178" s="315"/>
      <c r="C178" s="290" t="s">
        <v>57</v>
      </c>
      <c r="D178" s="290"/>
      <c r="E178" s="290"/>
      <c r="F178" s="313" t="s">
        <v>898</v>
      </c>
      <c r="G178" s="290"/>
      <c r="H178" s="290" t="s">
        <v>968</v>
      </c>
      <c r="I178" s="290" t="s">
        <v>969</v>
      </c>
      <c r="J178" s="290">
        <v>1</v>
      </c>
      <c r="K178" s="338"/>
    </row>
    <row r="179" spans="2:11" s="1" customFormat="1" ht="15" customHeight="1">
      <c r="B179" s="315"/>
      <c r="C179" s="290" t="s">
        <v>53</v>
      </c>
      <c r="D179" s="290"/>
      <c r="E179" s="290"/>
      <c r="F179" s="313" t="s">
        <v>898</v>
      </c>
      <c r="G179" s="290"/>
      <c r="H179" s="290" t="s">
        <v>970</v>
      </c>
      <c r="I179" s="290" t="s">
        <v>900</v>
      </c>
      <c r="J179" s="290">
        <v>20</v>
      </c>
      <c r="K179" s="338"/>
    </row>
    <row r="180" spans="2:11" s="1" customFormat="1" ht="15" customHeight="1">
      <c r="B180" s="315"/>
      <c r="C180" s="290" t="s">
        <v>54</v>
      </c>
      <c r="D180" s="290"/>
      <c r="E180" s="290"/>
      <c r="F180" s="313" t="s">
        <v>898</v>
      </c>
      <c r="G180" s="290"/>
      <c r="H180" s="290" t="s">
        <v>971</v>
      </c>
      <c r="I180" s="290" t="s">
        <v>900</v>
      </c>
      <c r="J180" s="290">
        <v>255</v>
      </c>
      <c r="K180" s="338"/>
    </row>
    <row r="181" spans="2:11" s="1" customFormat="1" ht="15" customHeight="1">
      <c r="B181" s="315"/>
      <c r="C181" s="290" t="s">
        <v>139</v>
      </c>
      <c r="D181" s="290"/>
      <c r="E181" s="290"/>
      <c r="F181" s="313" t="s">
        <v>898</v>
      </c>
      <c r="G181" s="290"/>
      <c r="H181" s="290" t="s">
        <v>862</v>
      </c>
      <c r="I181" s="290" t="s">
        <v>900</v>
      </c>
      <c r="J181" s="290">
        <v>10</v>
      </c>
      <c r="K181" s="338"/>
    </row>
    <row r="182" spans="2:11" s="1" customFormat="1" ht="15" customHeight="1">
      <c r="B182" s="315"/>
      <c r="C182" s="290" t="s">
        <v>140</v>
      </c>
      <c r="D182" s="290"/>
      <c r="E182" s="290"/>
      <c r="F182" s="313" t="s">
        <v>898</v>
      </c>
      <c r="G182" s="290"/>
      <c r="H182" s="290" t="s">
        <v>972</v>
      </c>
      <c r="I182" s="290" t="s">
        <v>933</v>
      </c>
      <c r="J182" s="290"/>
      <c r="K182" s="338"/>
    </row>
    <row r="183" spans="2:11" s="1" customFormat="1" ht="15" customHeight="1">
      <c r="B183" s="315"/>
      <c r="C183" s="290" t="s">
        <v>973</v>
      </c>
      <c r="D183" s="290"/>
      <c r="E183" s="290"/>
      <c r="F183" s="313" t="s">
        <v>898</v>
      </c>
      <c r="G183" s="290"/>
      <c r="H183" s="290" t="s">
        <v>974</v>
      </c>
      <c r="I183" s="290" t="s">
        <v>933</v>
      </c>
      <c r="J183" s="290"/>
      <c r="K183" s="338"/>
    </row>
    <row r="184" spans="2:11" s="1" customFormat="1" ht="15" customHeight="1">
      <c r="B184" s="315"/>
      <c r="C184" s="290" t="s">
        <v>962</v>
      </c>
      <c r="D184" s="290"/>
      <c r="E184" s="290"/>
      <c r="F184" s="313" t="s">
        <v>898</v>
      </c>
      <c r="G184" s="290"/>
      <c r="H184" s="290" t="s">
        <v>975</v>
      </c>
      <c r="I184" s="290" t="s">
        <v>933</v>
      </c>
      <c r="J184" s="290"/>
      <c r="K184" s="338"/>
    </row>
    <row r="185" spans="2:11" s="1" customFormat="1" ht="15" customHeight="1">
      <c r="B185" s="315"/>
      <c r="C185" s="290" t="s">
        <v>142</v>
      </c>
      <c r="D185" s="290"/>
      <c r="E185" s="290"/>
      <c r="F185" s="313" t="s">
        <v>904</v>
      </c>
      <c r="G185" s="290"/>
      <c r="H185" s="290" t="s">
        <v>976</v>
      </c>
      <c r="I185" s="290" t="s">
        <v>900</v>
      </c>
      <c r="J185" s="290">
        <v>50</v>
      </c>
      <c r="K185" s="338"/>
    </row>
    <row r="186" spans="2:11" s="1" customFormat="1" ht="15" customHeight="1">
      <c r="B186" s="315"/>
      <c r="C186" s="290" t="s">
        <v>977</v>
      </c>
      <c r="D186" s="290"/>
      <c r="E186" s="290"/>
      <c r="F186" s="313" t="s">
        <v>904</v>
      </c>
      <c r="G186" s="290"/>
      <c r="H186" s="290" t="s">
        <v>978</v>
      </c>
      <c r="I186" s="290" t="s">
        <v>979</v>
      </c>
      <c r="J186" s="290"/>
      <c r="K186" s="338"/>
    </row>
    <row r="187" spans="2:11" s="1" customFormat="1" ht="15" customHeight="1">
      <c r="B187" s="315"/>
      <c r="C187" s="290" t="s">
        <v>980</v>
      </c>
      <c r="D187" s="290"/>
      <c r="E187" s="290"/>
      <c r="F187" s="313" t="s">
        <v>904</v>
      </c>
      <c r="G187" s="290"/>
      <c r="H187" s="290" t="s">
        <v>981</v>
      </c>
      <c r="I187" s="290" t="s">
        <v>979</v>
      </c>
      <c r="J187" s="290"/>
      <c r="K187" s="338"/>
    </row>
    <row r="188" spans="2:11" s="1" customFormat="1" ht="15" customHeight="1">
      <c r="B188" s="315"/>
      <c r="C188" s="290" t="s">
        <v>982</v>
      </c>
      <c r="D188" s="290"/>
      <c r="E188" s="290"/>
      <c r="F188" s="313" t="s">
        <v>904</v>
      </c>
      <c r="G188" s="290"/>
      <c r="H188" s="290" t="s">
        <v>983</v>
      </c>
      <c r="I188" s="290" t="s">
        <v>979</v>
      </c>
      <c r="J188" s="290"/>
      <c r="K188" s="338"/>
    </row>
    <row r="189" spans="2:11" s="1" customFormat="1" ht="15" customHeight="1">
      <c r="B189" s="315"/>
      <c r="C189" s="351" t="s">
        <v>984</v>
      </c>
      <c r="D189" s="290"/>
      <c r="E189" s="290"/>
      <c r="F189" s="313" t="s">
        <v>904</v>
      </c>
      <c r="G189" s="290"/>
      <c r="H189" s="290" t="s">
        <v>985</v>
      </c>
      <c r="I189" s="290" t="s">
        <v>986</v>
      </c>
      <c r="J189" s="352" t="s">
        <v>987</v>
      </c>
      <c r="K189" s="338"/>
    </row>
    <row r="190" spans="2:11" s="17" customFormat="1" ht="15" customHeight="1">
      <c r="B190" s="353"/>
      <c r="C190" s="354" t="s">
        <v>988</v>
      </c>
      <c r="D190" s="355"/>
      <c r="E190" s="355"/>
      <c r="F190" s="356" t="s">
        <v>904</v>
      </c>
      <c r="G190" s="355"/>
      <c r="H190" s="355" t="s">
        <v>989</v>
      </c>
      <c r="I190" s="355" t="s">
        <v>986</v>
      </c>
      <c r="J190" s="357" t="s">
        <v>987</v>
      </c>
      <c r="K190" s="358"/>
    </row>
    <row r="191" spans="2:11" s="1" customFormat="1" ht="15" customHeight="1">
      <c r="B191" s="315"/>
      <c r="C191" s="351" t="s">
        <v>42</v>
      </c>
      <c r="D191" s="290"/>
      <c r="E191" s="290"/>
      <c r="F191" s="313" t="s">
        <v>898</v>
      </c>
      <c r="G191" s="290"/>
      <c r="H191" s="287" t="s">
        <v>990</v>
      </c>
      <c r="I191" s="290" t="s">
        <v>991</v>
      </c>
      <c r="J191" s="290"/>
      <c r="K191" s="338"/>
    </row>
    <row r="192" spans="2:11" s="1" customFormat="1" ht="15" customHeight="1">
      <c r="B192" s="315"/>
      <c r="C192" s="351" t="s">
        <v>992</v>
      </c>
      <c r="D192" s="290"/>
      <c r="E192" s="290"/>
      <c r="F192" s="313" t="s">
        <v>898</v>
      </c>
      <c r="G192" s="290"/>
      <c r="H192" s="290" t="s">
        <v>993</v>
      </c>
      <c r="I192" s="290" t="s">
        <v>933</v>
      </c>
      <c r="J192" s="290"/>
      <c r="K192" s="338"/>
    </row>
    <row r="193" spans="2:11" s="1" customFormat="1" ht="15" customHeight="1">
      <c r="B193" s="315"/>
      <c r="C193" s="351" t="s">
        <v>994</v>
      </c>
      <c r="D193" s="290"/>
      <c r="E193" s="290"/>
      <c r="F193" s="313" t="s">
        <v>898</v>
      </c>
      <c r="G193" s="290"/>
      <c r="H193" s="290" t="s">
        <v>995</v>
      </c>
      <c r="I193" s="290" t="s">
        <v>933</v>
      </c>
      <c r="J193" s="290"/>
      <c r="K193" s="338"/>
    </row>
    <row r="194" spans="2:11" s="1" customFormat="1" ht="15" customHeight="1">
      <c r="B194" s="315"/>
      <c r="C194" s="351" t="s">
        <v>996</v>
      </c>
      <c r="D194" s="290"/>
      <c r="E194" s="290"/>
      <c r="F194" s="313" t="s">
        <v>904</v>
      </c>
      <c r="G194" s="290"/>
      <c r="H194" s="290" t="s">
        <v>997</v>
      </c>
      <c r="I194" s="290" t="s">
        <v>933</v>
      </c>
      <c r="J194" s="290"/>
      <c r="K194" s="338"/>
    </row>
    <row r="195" spans="2:11" s="1" customFormat="1" ht="15" customHeight="1">
      <c r="B195" s="344"/>
      <c r="C195" s="359"/>
      <c r="D195" s="324"/>
      <c r="E195" s="324"/>
      <c r="F195" s="324"/>
      <c r="G195" s="324"/>
      <c r="H195" s="324"/>
      <c r="I195" s="324"/>
      <c r="J195" s="324"/>
      <c r="K195" s="345"/>
    </row>
    <row r="196" spans="2:11" s="1" customFormat="1" ht="18.75" customHeight="1">
      <c r="B196" s="326"/>
      <c r="C196" s="336"/>
      <c r="D196" s="336"/>
      <c r="E196" s="336"/>
      <c r="F196" s="346"/>
      <c r="G196" s="336"/>
      <c r="H196" s="336"/>
      <c r="I196" s="336"/>
      <c r="J196" s="336"/>
      <c r="K196" s="326"/>
    </row>
    <row r="197" spans="2:11" s="1" customFormat="1" ht="18.75" customHeight="1">
      <c r="B197" s="326"/>
      <c r="C197" s="336"/>
      <c r="D197" s="336"/>
      <c r="E197" s="336"/>
      <c r="F197" s="346"/>
      <c r="G197" s="336"/>
      <c r="H197" s="336"/>
      <c r="I197" s="336"/>
      <c r="J197" s="336"/>
      <c r="K197" s="326"/>
    </row>
    <row r="198" spans="2:11" s="1" customFormat="1" ht="18.75" customHeight="1">
      <c r="B198" s="298"/>
      <c r="C198" s="298"/>
      <c r="D198" s="298"/>
      <c r="E198" s="298"/>
      <c r="F198" s="298"/>
      <c r="G198" s="298"/>
      <c r="H198" s="298"/>
      <c r="I198" s="298"/>
      <c r="J198" s="298"/>
      <c r="K198" s="298"/>
    </row>
    <row r="199" spans="2:11" s="1" customFormat="1" ht="13.5">
      <c r="B199" s="277"/>
      <c r="C199" s="278"/>
      <c r="D199" s="278"/>
      <c r="E199" s="278"/>
      <c r="F199" s="278"/>
      <c r="G199" s="278"/>
      <c r="H199" s="278"/>
      <c r="I199" s="278"/>
      <c r="J199" s="278"/>
      <c r="K199" s="279"/>
    </row>
    <row r="200" spans="2:11" s="1" customFormat="1" ht="21">
      <c r="B200" s="280"/>
      <c r="C200" s="281" t="s">
        <v>998</v>
      </c>
      <c r="D200" s="281"/>
      <c r="E200" s="281"/>
      <c r="F200" s="281"/>
      <c r="G200" s="281"/>
      <c r="H200" s="281"/>
      <c r="I200" s="281"/>
      <c r="J200" s="281"/>
      <c r="K200" s="282"/>
    </row>
    <row r="201" spans="2:11" s="1" customFormat="1" ht="25.5" customHeight="1">
      <c r="B201" s="280"/>
      <c r="C201" s="360" t="s">
        <v>999</v>
      </c>
      <c r="D201" s="360"/>
      <c r="E201" s="360"/>
      <c r="F201" s="360" t="s">
        <v>1000</v>
      </c>
      <c r="G201" s="361"/>
      <c r="H201" s="360" t="s">
        <v>1001</v>
      </c>
      <c r="I201" s="360"/>
      <c r="J201" s="360"/>
      <c r="K201" s="282"/>
    </row>
    <row r="202" spans="2:11" s="1" customFormat="1" ht="5.25" customHeight="1">
      <c r="B202" s="315"/>
      <c r="C202" s="310"/>
      <c r="D202" s="310"/>
      <c r="E202" s="310"/>
      <c r="F202" s="310"/>
      <c r="G202" s="336"/>
      <c r="H202" s="310"/>
      <c r="I202" s="310"/>
      <c r="J202" s="310"/>
      <c r="K202" s="338"/>
    </row>
    <row r="203" spans="2:11" s="1" customFormat="1" ht="15" customHeight="1">
      <c r="B203" s="315"/>
      <c r="C203" s="290" t="s">
        <v>991</v>
      </c>
      <c r="D203" s="290"/>
      <c r="E203" s="290"/>
      <c r="F203" s="313" t="s">
        <v>43</v>
      </c>
      <c r="G203" s="290"/>
      <c r="H203" s="290" t="s">
        <v>1002</v>
      </c>
      <c r="I203" s="290"/>
      <c r="J203" s="290"/>
      <c r="K203" s="338"/>
    </row>
    <row r="204" spans="2:11" s="1" customFormat="1" ht="15" customHeight="1">
      <c r="B204" s="315"/>
      <c r="C204" s="290"/>
      <c r="D204" s="290"/>
      <c r="E204" s="290"/>
      <c r="F204" s="313" t="s">
        <v>44</v>
      </c>
      <c r="G204" s="290"/>
      <c r="H204" s="290" t="s">
        <v>1003</v>
      </c>
      <c r="I204" s="290"/>
      <c r="J204" s="290"/>
      <c r="K204" s="338"/>
    </row>
    <row r="205" spans="2:11" s="1" customFormat="1" ht="15" customHeight="1">
      <c r="B205" s="315"/>
      <c r="C205" s="290"/>
      <c r="D205" s="290"/>
      <c r="E205" s="290"/>
      <c r="F205" s="313" t="s">
        <v>47</v>
      </c>
      <c r="G205" s="290"/>
      <c r="H205" s="290" t="s">
        <v>1004</v>
      </c>
      <c r="I205" s="290"/>
      <c r="J205" s="290"/>
      <c r="K205" s="338"/>
    </row>
    <row r="206" spans="2:11" s="1" customFormat="1" ht="15" customHeight="1">
      <c r="B206" s="315"/>
      <c r="C206" s="290"/>
      <c r="D206" s="290"/>
      <c r="E206" s="290"/>
      <c r="F206" s="313" t="s">
        <v>45</v>
      </c>
      <c r="G206" s="290"/>
      <c r="H206" s="290" t="s">
        <v>1005</v>
      </c>
      <c r="I206" s="290"/>
      <c r="J206" s="290"/>
      <c r="K206" s="338"/>
    </row>
    <row r="207" spans="2:11" s="1" customFormat="1" ht="15" customHeight="1">
      <c r="B207" s="315"/>
      <c r="C207" s="290"/>
      <c r="D207" s="290"/>
      <c r="E207" s="290"/>
      <c r="F207" s="313" t="s">
        <v>46</v>
      </c>
      <c r="G207" s="290"/>
      <c r="H207" s="290" t="s">
        <v>1006</v>
      </c>
      <c r="I207" s="290"/>
      <c r="J207" s="290"/>
      <c r="K207" s="338"/>
    </row>
    <row r="208" spans="2:11" s="1" customFormat="1" ht="15" customHeight="1">
      <c r="B208" s="315"/>
      <c r="C208" s="290"/>
      <c r="D208" s="290"/>
      <c r="E208" s="290"/>
      <c r="F208" s="313"/>
      <c r="G208" s="290"/>
      <c r="H208" s="290"/>
      <c r="I208" s="290"/>
      <c r="J208" s="290"/>
      <c r="K208" s="338"/>
    </row>
    <row r="209" spans="2:11" s="1" customFormat="1" ht="15" customHeight="1">
      <c r="B209" s="315"/>
      <c r="C209" s="290" t="s">
        <v>945</v>
      </c>
      <c r="D209" s="290"/>
      <c r="E209" s="290"/>
      <c r="F209" s="313" t="s">
        <v>79</v>
      </c>
      <c r="G209" s="290"/>
      <c r="H209" s="290" t="s">
        <v>1007</v>
      </c>
      <c r="I209" s="290"/>
      <c r="J209" s="290"/>
      <c r="K209" s="338"/>
    </row>
    <row r="210" spans="2:11" s="1" customFormat="1" ht="15" customHeight="1">
      <c r="B210" s="315"/>
      <c r="C210" s="290"/>
      <c r="D210" s="290"/>
      <c r="E210" s="290"/>
      <c r="F210" s="313" t="s">
        <v>840</v>
      </c>
      <c r="G210" s="290"/>
      <c r="H210" s="290" t="s">
        <v>841</v>
      </c>
      <c r="I210" s="290"/>
      <c r="J210" s="290"/>
      <c r="K210" s="338"/>
    </row>
    <row r="211" spans="2:11" s="1" customFormat="1" ht="15" customHeight="1">
      <c r="B211" s="315"/>
      <c r="C211" s="290"/>
      <c r="D211" s="290"/>
      <c r="E211" s="290"/>
      <c r="F211" s="313" t="s">
        <v>838</v>
      </c>
      <c r="G211" s="290"/>
      <c r="H211" s="290" t="s">
        <v>1008</v>
      </c>
      <c r="I211" s="290"/>
      <c r="J211" s="290"/>
      <c r="K211" s="338"/>
    </row>
    <row r="212" spans="2:11" s="1" customFormat="1" ht="15" customHeight="1">
      <c r="B212" s="362"/>
      <c r="C212" s="290"/>
      <c r="D212" s="290"/>
      <c r="E212" s="290"/>
      <c r="F212" s="313" t="s">
        <v>842</v>
      </c>
      <c r="G212" s="351"/>
      <c r="H212" s="342" t="s">
        <v>843</v>
      </c>
      <c r="I212" s="342"/>
      <c r="J212" s="342"/>
      <c r="K212" s="363"/>
    </row>
    <row r="213" spans="2:11" s="1" customFormat="1" ht="15" customHeight="1">
      <c r="B213" s="362"/>
      <c r="C213" s="290"/>
      <c r="D213" s="290"/>
      <c r="E213" s="290"/>
      <c r="F213" s="313" t="s">
        <v>844</v>
      </c>
      <c r="G213" s="351"/>
      <c r="H213" s="342" t="s">
        <v>1009</v>
      </c>
      <c r="I213" s="342"/>
      <c r="J213" s="342"/>
      <c r="K213" s="363"/>
    </row>
    <row r="214" spans="2:11" s="1" customFormat="1" ht="15" customHeight="1">
      <c r="B214" s="362"/>
      <c r="C214" s="290"/>
      <c r="D214" s="290"/>
      <c r="E214" s="290"/>
      <c r="F214" s="313"/>
      <c r="G214" s="351"/>
      <c r="H214" s="342"/>
      <c r="I214" s="342"/>
      <c r="J214" s="342"/>
      <c r="K214" s="363"/>
    </row>
    <row r="215" spans="2:11" s="1" customFormat="1" ht="15" customHeight="1">
      <c r="B215" s="362"/>
      <c r="C215" s="290" t="s">
        <v>969</v>
      </c>
      <c r="D215" s="290"/>
      <c r="E215" s="290"/>
      <c r="F215" s="313">
        <v>1</v>
      </c>
      <c r="G215" s="351"/>
      <c r="H215" s="342" t="s">
        <v>1010</v>
      </c>
      <c r="I215" s="342"/>
      <c r="J215" s="342"/>
      <c r="K215" s="363"/>
    </row>
    <row r="216" spans="2:11" s="1" customFormat="1" ht="15" customHeight="1">
      <c r="B216" s="362"/>
      <c r="C216" s="290"/>
      <c r="D216" s="290"/>
      <c r="E216" s="290"/>
      <c r="F216" s="313">
        <v>2</v>
      </c>
      <c r="G216" s="351"/>
      <c r="H216" s="342" t="s">
        <v>1011</v>
      </c>
      <c r="I216" s="342"/>
      <c r="J216" s="342"/>
      <c r="K216" s="363"/>
    </row>
    <row r="217" spans="2:11" s="1" customFormat="1" ht="15" customHeight="1">
      <c r="B217" s="362"/>
      <c r="C217" s="290"/>
      <c r="D217" s="290"/>
      <c r="E217" s="290"/>
      <c r="F217" s="313">
        <v>3</v>
      </c>
      <c r="G217" s="351"/>
      <c r="H217" s="342" t="s">
        <v>1012</v>
      </c>
      <c r="I217" s="342"/>
      <c r="J217" s="342"/>
      <c r="K217" s="363"/>
    </row>
    <row r="218" spans="2:11" s="1" customFormat="1" ht="15" customHeight="1">
      <c r="B218" s="362"/>
      <c r="C218" s="290"/>
      <c r="D218" s="290"/>
      <c r="E218" s="290"/>
      <c r="F218" s="313">
        <v>4</v>
      </c>
      <c r="G218" s="351"/>
      <c r="H218" s="342" t="s">
        <v>1013</v>
      </c>
      <c r="I218" s="342"/>
      <c r="J218" s="342"/>
      <c r="K218" s="363"/>
    </row>
    <row r="219" spans="2:11" s="1" customFormat="1" ht="12.75" customHeight="1">
      <c r="B219" s="364"/>
      <c r="C219" s="365"/>
      <c r="D219" s="365"/>
      <c r="E219" s="365"/>
      <c r="F219" s="365"/>
      <c r="G219" s="365"/>
      <c r="H219" s="365"/>
      <c r="I219" s="365"/>
      <c r="J219" s="365"/>
      <c r="K219" s="366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118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ZŠ Pionýrů, Sokolov - oprava šaten tělocvičny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119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120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8. 2. 2024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 xml:space="preserve"> </v>
      </c>
      <c r="F21" s="40"/>
      <c r="G21" s="40"/>
      <c r="H21" s="40"/>
      <c r="I21" s="134" t="s">
        <v>28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ROUND(J91,2)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ROUND((SUM(BE91:BE207)),2)</f>
        <v>0</v>
      </c>
      <c r="G33" s="40"/>
      <c r="H33" s="40"/>
      <c r="I33" s="150">
        <v>0.21</v>
      </c>
      <c r="J33" s="149">
        <f>ROUND(((SUM(BE91:BE207))*I33),2)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ROUND((SUM(BF91:BF207)),2)</f>
        <v>0</v>
      </c>
      <c r="G34" s="40"/>
      <c r="H34" s="40"/>
      <c r="I34" s="150">
        <v>0.12</v>
      </c>
      <c r="J34" s="149">
        <f>ROUND(((SUM(BF91:BF207))*I34),2)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ROUND((SUM(BG91:BG207)),2)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ROUND((SUM(BH91:BH207)),2)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ROUND((SUM(BI91:BI207)),2)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ZŠ Pionýrů, Sokolov - oprava šaten tělocvičny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01 - Spojovací chodba mezi budovami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Sokolov, Pionýrů 1614</v>
      </c>
      <c r="G52" s="42"/>
      <c r="H52" s="42"/>
      <c r="I52" s="34" t="s">
        <v>23</v>
      </c>
      <c r="J52" s="74" t="str">
        <f>IF(J12="","",J12)</f>
        <v>8. 2. 2024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Sokolov</v>
      </c>
      <c r="G54" s="42"/>
      <c r="H54" s="42"/>
      <c r="I54" s="34" t="s">
        <v>31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Michal Kubelka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122</v>
      </c>
      <c r="D57" s="164"/>
      <c r="E57" s="164"/>
      <c r="F57" s="164"/>
      <c r="G57" s="164"/>
      <c r="H57" s="164"/>
      <c r="I57" s="164"/>
      <c r="J57" s="165" t="s">
        <v>123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J91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124</v>
      </c>
    </row>
    <row r="60" spans="1:31" s="9" customFormat="1" ht="24.95" customHeight="1">
      <c r="A60" s="9"/>
      <c r="B60" s="167"/>
      <c r="C60" s="168"/>
      <c r="D60" s="169" t="s">
        <v>125</v>
      </c>
      <c r="E60" s="170"/>
      <c r="F60" s="170"/>
      <c r="G60" s="170"/>
      <c r="H60" s="170"/>
      <c r="I60" s="170"/>
      <c r="J60" s="171">
        <f>J92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126</v>
      </c>
      <c r="E61" s="176"/>
      <c r="F61" s="176"/>
      <c r="G61" s="176"/>
      <c r="H61" s="176"/>
      <c r="I61" s="176"/>
      <c r="J61" s="177">
        <f>J93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127</v>
      </c>
      <c r="E62" s="176"/>
      <c r="F62" s="176"/>
      <c r="G62" s="176"/>
      <c r="H62" s="176"/>
      <c r="I62" s="176"/>
      <c r="J62" s="177">
        <f>J103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128</v>
      </c>
      <c r="E63" s="176"/>
      <c r="F63" s="176"/>
      <c r="G63" s="176"/>
      <c r="H63" s="176"/>
      <c r="I63" s="176"/>
      <c r="J63" s="177">
        <f>J127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129</v>
      </c>
      <c r="E64" s="176"/>
      <c r="F64" s="176"/>
      <c r="G64" s="176"/>
      <c r="H64" s="176"/>
      <c r="I64" s="176"/>
      <c r="J64" s="177">
        <f>J151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130</v>
      </c>
      <c r="E65" s="176"/>
      <c r="F65" s="176"/>
      <c r="G65" s="176"/>
      <c r="H65" s="176"/>
      <c r="I65" s="176"/>
      <c r="J65" s="177">
        <f>J163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7"/>
      <c r="C66" s="168"/>
      <c r="D66" s="169" t="s">
        <v>131</v>
      </c>
      <c r="E66" s="170"/>
      <c r="F66" s="170"/>
      <c r="G66" s="170"/>
      <c r="H66" s="170"/>
      <c r="I66" s="170"/>
      <c r="J66" s="171">
        <f>J166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3"/>
      <c r="C67" s="174"/>
      <c r="D67" s="175" t="s">
        <v>132</v>
      </c>
      <c r="E67" s="176"/>
      <c r="F67" s="176"/>
      <c r="G67" s="176"/>
      <c r="H67" s="176"/>
      <c r="I67" s="176"/>
      <c r="J67" s="177">
        <f>J167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133</v>
      </c>
      <c r="E68" s="176"/>
      <c r="F68" s="176"/>
      <c r="G68" s="176"/>
      <c r="H68" s="176"/>
      <c r="I68" s="176"/>
      <c r="J68" s="177">
        <f>J179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134</v>
      </c>
      <c r="E69" s="176"/>
      <c r="F69" s="176"/>
      <c r="G69" s="176"/>
      <c r="H69" s="176"/>
      <c r="I69" s="176"/>
      <c r="J69" s="177">
        <f>J188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135</v>
      </c>
      <c r="E70" s="176"/>
      <c r="F70" s="176"/>
      <c r="G70" s="176"/>
      <c r="H70" s="176"/>
      <c r="I70" s="176"/>
      <c r="J70" s="177">
        <f>J195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67"/>
      <c r="C71" s="168"/>
      <c r="D71" s="169" t="s">
        <v>136</v>
      </c>
      <c r="E71" s="170"/>
      <c r="F71" s="170"/>
      <c r="G71" s="170"/>
      <c r="H71" s="170"/>
      <c r="I71" s="170"/>
      <c r="J71" s="171">
        <f>J206</f>
        <v>0</v>
      </c>
      <c r="K71" s="168"/>
      <c r="L71" s="172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2" customFormat="1" ht="21.8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pans="1:31" s="2" customFormat="1" ht="6.95" customHeight="1">
      <c r="A77" s="40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4.95" customHeight="1">
      <c r="A78" s="40"/>
      <c r="B78" s="41"/>
      <c r="C78" s="25" t="s">
        <v>137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16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162" t="str">
        <f>E7</f>
        <v>ZŠ Pionýrů, Sokolov - oprava šaten tělocvičny</v>
      </c>
      <c r="F81" s="34"/>
      <c r="G81" s="34"/>
      <c r="H81" s="34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119</v>
      </c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71" t="str">
        <f>E9</f>
        <v>01 - Spojovací chodba mezi budovami</v>
      </c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21</v>
      </c>
      <c r="D85" s="42"/>
      <c r="E85" s="42"/>
      <c r="F85" s="29" t="str">
        <f>F12</f>
        <v>Sokolov, Pionýrů 1614</v>
      </c>
      <c r="G85" s="42"/>
      <c r="H85" s="42"/>
      <c r="I85" s="34" t="s">
        <v>23</v>
      </c>
      <c r="J85" s="74" t="str">
        <f>IF(J12="","",J12)</f>
        <v>8. 2. 2024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5.15" customHeight="1">
      <c r="A87" s="40"/>
      <c r="B87" s="41"/>
      <c r="C87" s="34" t="s">
        <v>25</v>
      </c>
      <c r="D87" s="42"/>
      <c r="E87" s="42"/>
      <c r="F87" s="29" t="str">
        <f>E15</f>
        <v>Město Sokolov</v>
      </c>
      <c r="G87" s="42"/>
      <c r="H87" s="42"/>
      <c r="I87" s="34" t="s">
        <v>31</v>
      </c>
      <c r="J87" s="38" t="str">
        <f>E21</f>
        <v xml:space="preserve"> </v>
      </c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5.15" customHeight="1">
      <c r="A88" s="40"/>
      <c r="B88" s="41"/>
      <c r="C88" s="34" t="s">
        <v>29</v>
      </c>
      <c r="D88" s="42"/>
      <c r="E88" s="42"/>
      <c r="F88" s="29" t="str">
        <f>IF(E18="","",E18)</f>
        <v>Vyplň údaj</v>
      </c>
      <c r="G88" s="42"/>
      <c r="H88" s="42"/>
      <c r="I88" s="34" t="s">
        <v>34</v>
      </c>
      <c r="J88" s="38" t="str">
        <f>E24</f>
        <v>Michal Kubelka</v>
      </c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0.3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11" customFormat="1" ht="29.25" customHeight="1">
      <c r="A90" s="179"/>
      <c r="B90" s="180"/>
      <c r="C90" s="181" t="s">
        <v>138</v>
      </c>
      <c r="D90" s="182" t="s">
        <v>57</v>
      </c>
      <c r="E90" s="182" t="s">
        <v>53</v>
      </c>
      <c r="F90" s="182" t="s">
        <v>54</v>
      </c>
      <c r="G90" s="182" t="s">
        <v>139</v>
      </c>
      <c r="H90" s="182" t="s">
        <v>140</v>
      </c>
      <c r="I90" s="182" t="s">
        <v>141</v>
      </c>
      <c r="J90" s="182" t="s">
        <v>123</v>
      </c>
      <c r="K90" s="183" t="s">
        <v>142</v>
      </c>
      <c r="L90" s="184"/>
      <c r="M90" s="94" t="s">
        <v>19</v>
      </c>
      <c r="N90" s="95" t="s">
        <v>42</v>
      </c>
      <c r="O90" s="95" t="s">
        <v>143</v>
      </c>
      <c r="P90" s="95" t="s">
        <v>144</v>
      </c>
      <c r="Q90" s="95" t="s">
        <v>145</v>
      </c>
      <c r="R90" s="95" t="s">
        <v>146</v>
      </c>
      <c r="S90" s="95" t="s">
        <v>147</v>
      </c>
      <c r="T90" s="96" t="s">
        <v>148</v>
      </c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</row>
    <row r="91" spans="1:63" s="2" customFormat="1" ht="22.8" customHeight="1">
      <c r="A91" s="40"/>
      <c r="B91" s="41"/>
      <c r="C91" s="101" t="s">
        <v>149</v>
      </c>
      <c r="D91" s="42"/>
      <c r="E91" s="42"/>
      <c r="F91" s="42"/>
      <c r="G91" s="42"/>
      <c r="H91" s="42"/>
      <c r="I91" s="42"/>
      <c r="J91" s="185">
        <f>BK91</f>
        <v>0</v>
      </c>
      <c r="K91" s="42"/>
      <c r="L91" s="46"/>
      <c r="M91" s="97"/>
      <c r="N91" s="186"/>
      <c r="O91" s="98"/>
      <c r="P91" s="187">
        <f>P92+P166+P206</f>
        <v>0</v>
      </c>
      <c r="Q91" s="98"/>
      <c r="R91" s="187">
        <f>R92+R166+R206</f>
        <v>0.5702164800000001</v>
      </c>
      <c r="S91" s="98"/>
      <c r="T91" s="188">
        <f>T92+T166+T206</f>
        <v>0.33030399999999993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71</v>
      </c>
      <c r="AU91" s="19" t="s">
        <v>124</v>
      </c>
      <c r="BK91" s="189">
        <f>BK92+BK166+BK206</f>
        <v>0</v>
      </c>
    </row>
    <row r="92" spans="1:63" s="12" customFormat="1" ht="25.9" customHeight="1">
      <c r="A92" s="12"/>
      <c r="B92" s="190"/>
      <c r="C92" s="191"/>
      <c r="D92" s="192" t="s">
        <v>71</v>
      </c>
      <c r="E92" s="193" t="s">
        <v>150</v>
      </c>
      <c r="F92" s="193" t="s">
        <v>151</v>
      </c>
      <c r="G92" s="191"/>
      <c r="H92" s="191"/>
      <c r="I92" s="194"/>
      <c r="J92" s="195">
        <f>BK92</f>
        <v>0</v>
      </c>
      <c r="K92" s="191"/>
      <c r="L92" s="196"/>
      <c r="M92" s="197"/>
      <c r="N92" s="198"/>
      <c r="O92" s="198"/>
      <c r="P92" s="199">
        <f>P93+P103+P127+P151+P163</f>
        <v>0</v>
      </c>
      <c r="Q92" s="198"/>
      <c r="R92" s="199">
        <f>R93+R103+R127+R151+R163</f>
        <v>0.5036175600000001</v>
      </c>
      <c r="S92" s="198"/>
      <c r="T92" s="200">
        <f>T93+T103+T127+T151+T163</f>
        <v>0.33030399999999993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1" t="s">
        <v>80</v>
      </c>
      <c r="AT92" s="202" t="s">
        <v>71</v>
      </c>
      <c r="AU92" s="202" t="s">
        <v>72</v>
      </c>
      <c r="AY92" s="201" t="s">
        <v>152</v>
      </c>
      <c r="BK92" s="203">
        <f>BK93+BK103+BK127+BK151+BK163</f>
        <v>0</v>
      </c>
    </row>
    <row r="93" spans="1:63" s="12" customFormat="1" ht="22.8" customHeight="1">
      <c r="A93" s="12"/>
      <c r="B93" s="190"/>
      <c r="C93" s="191"/>
      <c r="D93" s="192" t="s">
        <v>71</v>
      </c>
      <c r="E93" s="204" t="s">
        <v>153</v>
      </c>
      <c r="F93" s="204" t="s">
        <v>154</v>
      </c>
      <c r="G93" s="191"/>
      <c r="H93" s="191"/>
      <c r="I93" s="194"/>
      <c r="J93" s="205">
        <f>BK93</f>
        <v>0</v>
      </c>
      <c r="K93" s="191"/>
      <c r="L93" s="196"/>
      <c r="M93" s="197"/>
      <c r="N93" s="198"/>
      <c r="O93" s="198"/>
      <c r="P93" s="199">
        <f>SUM(P94:P102)</f>
        <v>0</v>
      </c>
      <c r="Q93" s="198"/>
      <c r="R93" s="199">
        <f>SUM(R94:R102)</f>
        <v>0.31988560000000005</v>
      </c>
      <c r="S93" s="198"/>
      <c r="T93" s="200">
        <f>SUM(T94:T102)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1" t="s">
        <v>80</v>
      </c>
      <c r="AT93" s="202" t="s">
        <v>71</v>
      </c>
      <c r="AU93" s="202" t="s">
        <v>80</v>
      </c>
      <c r="AY93" s="201" t="s">
        <v>152</v>
      </c>
      <c r="BK93" s="203">
        <f>SUM(BK94:BK102)</f>
        <v>0</v>
      </c>
    </row>
    <row r="94" spans="1:65" s="2" customFormat="1" ht="24.15" customHeight="1">
      <c r="A94" s="40"/>
      <c r="B94" s="41"/>
      <c r="C94" s="206" t="s">
        <v>80</v>
      </c>
      <c r="D94" s="206" t="s">
        <v>155</v>
      </c>
      <c r="E94" s="207" t="s">
        <v>156</v>
      </c>
      <c r="F94" s="208" t="s">
        <v>157</v>
      </c>
      <c r="G94" s="209" t="s">
        <v>158</v>
      </c>
      <c r="H94" s="210">
        <v>5.165</v>
      </c>
      <c r="I94" s="211"/>
      <c r="J94" s="212">
        <f>ROUND(I94*H94,2)</f>
        <v>0</v>
      </c>
      <c r="K94" s="208" t="s">
        <v>159</v>
      </c>
      <c r="L94" s="46"/>
      <c r="M94" s="213" t="s">
        <v>19</v>
      </c>
      <c r="N94" s="214" t="s">
        <v>43</v>
      </c>
      <c r="O94" s="86"/>
      <c r="P94" s="215">
        <f>O94*H94</f>
        <v>0</v>
      </c>
      <c r="Q94" s="215">
        <v>0.06172</v>
      </c>
      <c r="R94" s="215">
        <f>Q94*H94</f>
        <v>0.3187838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160</v>
      </c>
      <c r="AT94" s="217" t="s">
        <v>155</v>
      </c>
      <c r="AU94" s="217" t="s">
        <v>82</v>
      </c>
      <c r="AY94" s="19" t="s">
        <v>152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80</v>
      </c>
      <c r="BK94" s="218">
        <f>ROUND(I94*H94,2)</f>
        <v>0</v>
      </c>
      <c r="BL94" s="19" t="s">
        <v>160</v>
      </c>
      <c r="BM94" s="217" t="s">
        <v>161</v>
      </c>
    </row>
    <row r="95" spans="1:47" s="2" customFormat="1" ht="12">
      <c r="A95" s="40"/>
      <c r="B95" s="41"/>
      <c r="C95" s="42"/>
      <c r="D95" s="219" t="s">
        <v>162</v>
      </c>
      <c r="E95" s="42"/>
      <c r="F95" s="220" t="s">
        <v>163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162</v>
      </c>
      <c r="AU95" s="19" t="s">
        <v>82</v>
      </c>
    </row>
    <row r="96" spans="1:51" s="13" customFormat="1" ht="12">
      <c r="A96" s="13"/>
      <c r="B96" s="224"/>
      <c r="C96" s="225"/>
      <c r="D96" s="226" t="s">
        <v>164</v>
      </c>
      <c r="E96" s="227" t="s">
        <v>19</v>
      </c>
      <c r="F96" s="228" t="s">
        <v>165</v>
      </c>
      <c r="G96" s="225"/>
      <c r="H96" s="229">
        <v>5.165</v>
      </c>
      <c r="I96" s="230"/>
      <c r="J96" s="225"/>
      <c r="K96" s="225"/>
      <c r="L96" s="231"/>
      <c r="M96" s="232"/>
      <c r="N96" s="233"/>
      <c r="O96" s="233"/>
      <c r="P96" s="233"/>
      <c r="Q96" s="233"/>
      <c r="R96" s="233"/>
      <c r="S96" s="233"/>
      <c r="T96" s="23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5" t="s">
        <v>164</v>
      </c>
      <c r="AU96" s="235" t="s">
        <v>82</v>
      </c>
      <c r="AV96" s="13" t="s">
        <v>82</v>
      </c>
      <c r="AW96" s="13" t="s">
        <v>33</v>
      </c>
      <c r="AX96" s="13" t="s">
        <v>80</v>
      </c>
      <c r="AY96" s="235" t="s">
        <v>152</v>
      </c>
    </row>
    <row r="97" spans="1:65" s="2" customFormat="1" ht="16.5" customHeight="1">
      <c r="A97" s="40"/>
      <c r="B97" s="41"/>
      <c r="C97" s="206" t="s">
        <v>82</v>
      </c>
      <c r="D97" s="206" t="s">
        <v>155</v>
      </c>
      <c r="E97" s="207" t="s">
        <v>166</v>
      </c>
      <c r="F97" s="208" t="s">
        <v>167</v>
      </c>
      <c r="G97" s="209" t="s">
        <v>168</v>
      </c>
      <c r="H97" s="210">
        <v>6.72</v>
      </c>
      <c r="I97" s="211"/>
      <c r="J97" s="212">
        <f>ROUND(I97*H97,2)</f>
        <v>0</v>
      </c>
      <c r="K97" s="208" t="s">
        <v>159</v>
      </c>
      <c r="L97" s="46"/>
      <c r="M97" s="213" t="s">
        <v>19</v>
      </c>
      <c r="N97" s="214" t="s">
        <v>43</v>
      </c>
      <c r="O97" s="86"/>
      <c r="P97" s="215">
        <f>O97*H97</f>
        <v>0</v>
      </c>
      <c r="Q97" s="215">
        <v>8E-05</v>
      </c>
      <c r="R97" s="215">
        <f>Q97*H97</f>
        <v>0.0005376000000000001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160</v>
      </c>
      <c r="AT97" s="217" t="s">
        <v>155</v>
      </c>
      <c r="AU97" s="217" t="s">
        <v>82</v>
      </c>
      <c r="AY97" s="19" t="s">
        <v>152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80</v>
      </c>
      <c r="BK97" s="218">
        <f>ROUND(I97*H97,2)</f>
        <v>0</v>
      </c>
      <c r="BL97" s="19" t="s">
        <v>160</v>
      </c>
      <c r="BM97" s="217" t="s">
        <v>169</v>
      </c>
    </row>
    <row r="98" spans="1:47" s="2" customFormat="1" ht="12">
      <c r="A98" s="40"/>
      <c r="B98" s="41"/>
      <c r="C98" s="42"/>
      <c r="D98" s="219" t="s">
        <v>162</v>
      </c>
      <c r="E98" s="42"/>
      <c r="F98" s="220" t="s">
        <v>170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162</v>
      </c>
      <c r="AU98" s="19" t="s">
        <v>82</v>
      </c>
    </row>
    <row r="99" spans="1:51" s="13" customFormat="1" ht="12">
      <c r="A99" s="13"/>
      <c r="B99" s="224"/>
      <c r="C99" s="225"/>
      <c r="D99" s="226" t="s">
        <v>164</v>
      </c>
      <c r="E99" s="227" t="s">
        <v>19</v>
      </c>
      <c r="F99" s="228" t="s">
        <v>171</v>
      </c>
      <c r="G99" s="225"/>
      <c r="H99" s="229">
        <v>6.72</v>
      </c>
      <c r="I99" s="230"/>
      <c r="J99" s="225"/>
      <c r="K99" s="225"/>
      <c r="L99" s="231"/>
      <c r="M99" s="232"/>
      <c r="N99" s="233"/>
      <c r="O99" s="233"/>
      <c r="P99" s="233"/>
      <c r="Q99" s="233"/>
      <c r="R99" s="233"/>
      <c r="S99" s="233"/>
      <c r="T99" s="2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5" t="s">
        <v>164</v>
      </c>
      <c r="AU99" s="235" t="s">
        <v>82</v>
      </c>
      <c r="AV99" s="13" t="s">
        <v>82</v>
      </c>
      <c r="AW99" s="13" t="s">
        <v>33</v>
      </c>
      <c r="AX99" s="13" t="s">
        <v>80</v>
      </c>
      <c r="AY99" s="235" t="s">
        <v>152</v>
      </c>
    </row>
    <row r="100" spans="1:65" s="2" customFormat="1" ht="16.5" customHeight="1">
      <c r="A100" s="40"/>
      <c r="B100" s="41"/>
      <c r="C100" s="206" t="s">
        <v>153</v>
      </c>
      <c r="D100" s="206" t="s">
        <v>155</v>
      </c>
      <c r="E100" s="207" t="s">
        <v>172</v>
      </c>
      <c r="F100" s="208" t="s">
        <v>173</v>
      </c>
      <c r="G100" s="209" t="s">
        <v>168</v>
      </c>
      <c r="H100" s="210">
        <v>4.34</v>
      </c>
      <c r="I100" s="211"/>
      <c r="J100" s="212">
        <f>ROUND(I100*H100,2)</f>
        <v>0</v>
      </c>
      <c r="K100" s="208" t="s">
        <v>159</v>
      </c>
      <c r="L100" s="46"/>
      <c r="M100" s="213" t="s">
        <v>19</v>
      </c>
      <c r="N100" s="214" t="s">
        <v>43</v>
      </c>
      <c r="O100" s="86"/>
      <c r="P100" s="215">
        <f>O100*H100</f>
        <v>0</v>
      </c>
      <c r="Q100" s="215">
        <v>0.00013</v>
      </c>
      <c r="R100" s="215">
        <f>Q100*H100</f>
        <v>0.0005641999999999999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160</v>
      </c>
      <c r="AT100" s="217" t="s">
        <v>155</v>
      </c>
      <c r="AU100" s="217" t="s">
        <v>82</v>
      </c>
      <c r="AY100" s="19" t="s">
        <v>152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80</v>
      </c>
      <c r="BK100" s="218">
        <f>ROUND(I100*H100,2)</f>
        <v>0</v>
      </c>
      <c r="BL100" s="19" t="s">
        <v>160</v>
      </c>
      <c r="BM100" s="217" t="s">
        <v>174</v>
      </c>
    </row>
    <row r="101" spans="1:47" s="2" customFormat="1" ht="12">
      <c r="A101" s="40"/>
      <c r="B101" s="41"/>
      <c r="C101" s="42"/>
      <c r="D101" s="219" t="s">
        <v>162</v>
      </c>
      <c r="E101" s="42"/>
      <c r="F101" s="220" t="s">
        <v>175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162</v>
      </c>
      <c r="AU101" s="19" t="s">
        <v>82</v>
      </c>
    </row>
    <row r="102" spans="1:51" s="13" customFormat="1" ht="12">
      <c r="A102" s="13"/>
      <c r="B102" s="224"/>
      <c r="C102" s="225"/>
      <c r="D102" s="226" t="s">
        <v>164</v>
      </c>
      <c r="E102" s="227" t="s">
        <v>19</v>
      </c>
      <c r="F102" s="228" t="s">
        <v>176</v>
      </c>
      <c r="G102" s="225"/>
      <c r="H102" s="229">
        <v>4.34</v>
      </c>
      <c r="I102" s="230"/>
      <c r="J102" s="225"/>
      <c r="K102" s="225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164</v>
      </c>
      <c r="AU102" s="235" t="s">
        <v>82</v>
      </c>
      <c r="AV102" s="13" t="s">
        <v>82</v>
      </c>
      <c r="AW102" s="13" t="s">
        <v>33</v>
      </c>
      <c r="AX102" s="13" t="s">
        <v>80</v>
      </c>
      <c r="AY102" s="235" t="s">
        <v>152</v>
      </c>
    </row>
    <row r="103" spans="1:63" s="12" customFormat="1" ht="22.8" customHeight="1">
      <c r="A103" s="12"/>
      <c r="B103" s="190"/>
      <c r="C103" s="191"/>
      <c r="D103" s="192" t="s">
        <v>71</v>
      </c>
      <c r="E103" s="204" t="s">
        <v>177</v>
      </c>
      <c r="F103" s="204" t="s">
        <v>178</v>
      </c>
      <c r="G103" s="191"/>
      <c r="H103" s="191"/>
      <c r="I103" s="194"/>
      <c r="J103" s="205">
        <f>BK103</f>
        <v>0</v>
      </c>
      <c r="K103" s="191"/>
      <c r="L103" s="196"/>
      <c r="M103" s="197"/>
      <c r="N103" s="198"/>
      <c r="O103" s="198"/>
      <c r="P103" s="199">
        <f>SUM(P104:P126)</f>
        <v>0</v>
      </c>
      <c r="Q103" s="198"/>
      <c r="R103" s="199">
        <f>SUM(R104:R126)</f>
        <v>0.18193096000000003</v>
      </c>
      <c r="S103" s="198"/>
      <c r="T103" s="200">
        <f>SUM(T104:T126)</f>
        <v>0.0012000000000000001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1" t="s">
        <v>80</v>
      </c>
      <c r="AT103" s="202" t="s">
        <v>71</v>
      </c>
      <c r="AU103" s="202" t="s">
        <v>80</v>
      </c>
      <c r="AY103" s="201" t="s">
        <v>152</v>
      </c>
      <c r="BK103" s="203">
        <f>SUM(BK104:BK126)</f>
        <v>0</v>
      </c>
    </row>
    <row r="104" spans="1:65" s="2" customFormat="1" ht="16.5" customHeight="1">
      <c r="A104" s="40"/>
      <c r="B104" s="41"/>
      <c r="C104" s="206" t="s">
        <v>160</v>
      </c>
      <c r="D104" s="206" t="s">
        <v>155</v>
      </c>
      <c r="E104" s="207" t="s">
        <v>179</v>
      </c>
      <c r="F104" s="208" t="s">
        <v>180</v>
      </c>
      <c r="G104" s="209" t="s">
        <v>158</v>
      </c>
      <c r="H104" s="210">
        <v>20</v>
      </c>
      <c r="I104" s="211"/>
      <c r="J104" s="212">
        <f>ROUND(I104*H104,2)</f>
        <v>0</v>
      </c>
      <c r="K104" s="208" t="s">
        <v>159</v>
      </c>
      <c r="L104" s="46"/>
      <c r="M104" s="213" t="s">
        <v>19</v>
      </c>
      <c r="N104" s="214" t="s">
        <v>43</v>
      </c>
      <c r="O104" s="86"/>
      <c r="P104" s="215">
        <f>O104*H104</f>
        <v>0</v>
      </c>
      <c r="Q104" s="215">
        <v>6E-05</v>
      </c>
      <c r="R104" s="215">
        <f>Q104*H104</f>
        <v>0.0012000000000000001</v>
      </c>
      <c r="S104" s="215">
        <v>6E-05</v>
      </c>
      <c r="T104" s="216">
        <f>S104*H104</f>
        <v>0.0012000000000000001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160</v>
      </c>
      <c r="AT104" s="217" t="s">
        <v>155</v>
      </c>
      <c r="AU104" s="217" t="s">
        <v>82</v>
      </c>
      <c r="AY104" s="19" t="s">
        <v>152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80</v>
      </c>
      <c r="BK104" s="218">
        <f>ROUND(I104*H104,2)</f>
        <v>0</v>
      </c>
      <c r="BL104" s="19" t="s">
        <v>160</v>
      </c>
      <c r="BM104" s="217" t="s">
        <v>181</v>
      </c>
    </row>
    <row r="105" spans="1:47" s="2" customFormat="1" ht="12">
      <c r="A105" s="40"/>
      <c r="B105" s="41"/>
      <c r="C105" s="42"/>
      <c r="D105" s="219" t="s">
        <v>162</v>
      </c>
      <c r="E105" s="42"/>
      <c r="F105" s="220" t="s">
        <v>182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162</v>
      </c>
      <c r="AU105" s="19" t="s">
        <v>82</v>
      </c>
    </row>
    <row r="106" spans="1:65" s="2" customFormat="1" ht="24.15" customHeight="1">
      <c r="A106" s="40"/>
      <c r="B106" s="41"/>
      <c r="C106" s="206" t="s">
        <v>183</v>
      </c>
      <c r="D106" s="206" t="s">
        <v>155</v>
      </c>
      <c r="E106" s="207" t="s">
        <v>184</v>
      </c>
      <c r="F106" s="208" t="s">
        <v>185</v>
      </c>
      <c r="G106" s="209" t="s">
        <v>158</v>
      </c>
      <c r="H106" s="210">
        <v>1.68</v>
      </c>
      <c r="I106" s="211"/>
      <c r="J106" s="212">
        <f>ROUND(I106*H106,2)</f>
        <v>0</v>
      </c>
      <c r="K106" s="208" t="s">
        <v>159</v>
      </c>
      <c r="L106" s="46"/>
      <c r="M106" s="213" t="s">
        <v>19</v>
      </c>
      <c r="N106" s="214" t="s">
        <v>43</v>
      </c>
      <c r="O106" s="86"/>
      <c r="P106" s="215">
        <f>O106*H106</f>
        <v>0</v>
      </c>
      <c r="Q106" s="215">
        <v>0.01838</v>
      </c>
      <c r="R106" s="215">
        <f>Q106*H106</f>
        <v>0.0308784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160</v>
      </c>
      <c r="AT106" s="217" t="s">
        <v>155</v>
      </c>
      <c r="AU106" s="217" t="s">
        <v>82</v>
      </c>
      <c r="AY106" s="19" t="s">
        <v>152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80</v>
      </c>
      <c r="BK106" s="218">
        <f>ROUND(I106*H106,2)</f>
        <v>0</v>
      </c>
      <c r="BL106" s="19" t="s">
        <v>160</v>
      </c>
      <c r="BM106" s="217" t="s">
        <v>186</v>
      </c>
    </row>
    <row r="107" spans="1:47" s="2" customFormat="1" ht="12">
      <c r="A107" s="40"/>
      <c r="B107" s="41"/>
      <c r="C107" s="42"/>
      <c r="D107" s="219" t="s">
        <v>162</v>
      </c>
      <c r="E107" s="42"/>
      <c r="F107" s="220" t="s">
        <v>187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162</v>
      </c>
      <c r="AU107" s="19" t="s">
        <v>82</v>
      </c>
    </row>
    <row r="108" spans="1:51" s="14" customFormat="1" ht="12">
      <c r="A108" s="14"/>
      <c r="B108" s="236"/>
      <c r="C108" s="237"/>
      <c r="D108" s="226" t="s">
        <v>164</v>
      </c>
      <c r="E108" s="238" t="s">
        <v>19</v>
      </c>
      <c r="F108" s="239" t="s">
        <v>188</v>
      </c>
      <c r="G108" s="237"/>
      <c r="H108" s="238" t="s">
        <v>19</v>
      </c>
      <c r="I108" s="240"/>
      <c r="J108" s="237"/>
      <c r="K108" s="237"/>
      <c r="L108" s="241"/>
      <c r="M108" s="242"/>
      <c r="N108" s="243"/>
      <c r="O108" s="243"/>
      <c r="P108" s="243"/>
      <c r="Q108" s="243"/>
      <c r="R108" s="243"/>
      <c r="S108" s="243"/>
      <c r="T108" s="24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5" t="s">
        <v>164</v>
      </c>
      <c r="AU108" s="245" t="s">
        <v>82</v>
      </c>
      <c r="AV108" s="14" t="s">
        <v>80</v>
      </c>
      <c r="AW108" s="14" t="s">
        <v>33</v>
      </c>
      <c r="AX108" s="14" t="s">
        <v>72</v>
      </c>
      <c r="AY108" s="245" t="s">
        <v>152</v>
      </c>
    </row>
    <row r="109" spans="1:51" s="13" customFormat="1" ht="12">
      <c r="A109" s="13"/>
      <c r="B109" s="224"/>
      <c r="C109" s="225"/>
      <c r="D109" s="226" t="s">
        <v>164</v>
      </c>
      <c r="E109" s="227" t="s">
        <v>19</v>
      </c>
      <c r="F109" s="228" t="s">
        <v>189</v>
      </c>
      <c r="G109" s="225"/>
      <c r="H109" s="229">
        <v>1.68</v>
      </c>
      <c r="I109" s="230"/>
      <c r="J109" s="225"/>
      <c r="K109" s="225"/>
      <c r="L109" s="231"/>
      <c r="M109" s="232"/>
      <c r="N109" s="233"/>
      <c r="O109" s="233"/>
      <c r="P109" s="233"/>
      <c r="Q109" s="233"/>
      <c r="R109" s="233"/>
      <c r="S109" s="233"/>
      <c r="T109" s="23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5" t="s">
        <v>164</v>
      </c>
      <c r="AU109" s="235" t="s">
        <v>82</v>
      </c>
      <c r="AV109" s="13" t="s">
        <v>82</v>
      </c>
      <c r="AW109" s="13" t="s">
        <v>33</v>
      </c>
      <c r="AX109" s="13" t="s">
        <v>80</v>
      </c>
      <c r="AY109" s="235" t="s">
        <v>152</v>
      </c>
    </row>
    <row r="110" spans="1:65" s="2" customFormat="1" ht="24.15" customHeight="1">
      <c r="A110" s="40"/>
      <c r="B110" s="41"/>
      <c r="C110" s="206" t="s">
        <v>177</v>
      </c>
      <c r="D110" s="206" t="s">
        <v>155</v>
      </c>
      <c r="E110" s="207" t="s">
        <v>190</v>
      </c>
      <c r="F110" s="208" t="s">
        <v>191</v>
      </c>
      <c r="G110" s="209" t="s">
        <v>158</v>
      </c>
      <c r="H110" s="210">
        <v>10.329</v>
      </c>
      <c r="I110" s="211"/>
      <c r="J110" s="212">
        <f>ROUND(I110*H110,2)</f>
        <v>0</v>
      </c>
      <c r="K110" s="208" t="s">
        <v>159</v>
      </c>
      <c r="L110" s="46"/>
      <c r="M110" s="213" t="s">
        <v>19</v>
      </c>
      <c r="N110" s="214" t="s">
        <v>43</v>
      </c>
      <c r="O110" s="86"/>
      <c r="P110" s="215">
        <f>O110*H110</f>
        <v>0</v>
      </c>
      <c r="Q110" s="215">
        <v>0.00438</v>
      </c>
      <c r="R110" s="215">
        <f>Q110*H110</f>
        <v>0.04524102000000001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160</v>
      </c>
      <c r="AT110" s="217" t="s">
        <v>155</v>
      </c>
      <c r="AU110" s="217" t="s">
        <v>82</v>
      </c>
      <c r="AY110" s="19" t="s">
        <v>152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80</v>
      </c>
      <c r="BK110" s="218">
        <f>ROUND(I110*H110,2)</f>
        <v>0</v>
      </c>
      <c r="BL110" s="19" t="s">
        <v>160</v>
      </c>
      <c r="BM110" s="217" t="s">
        <v>192</v>
      </c>
    </row>
    <row r="111" spans="1:47" s="2" customFormat="1" ht="12">
      <c r="A111" s="40"/>
      <c r="B111" s="41"/>
      <c r="C111" s="42"/>
      <c r="D111" s="219" t="s">
        <v>162</v>
      </c>
      <c r="E111" s="42"/>
      <c r="F111" s="220" t="s">
        <v>193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162</v>
      </c>
      <c r="AU111" s="19" t="s">
        <v>82</v>
      </c>
    </row>
    <row r="112" spans="1:51" s="14" customFormat="1" ht="12">
      <c r="A112" s="14"/>
      <c r="B112" s="236"/>
      <c r="C112" s="237"/>
      <c r="D112" s="226" t="s">
        <v>164</v>
      </c>
      <c r="E112" s="238" t="s">
        <v>19</v>
      </c>
      <c r="F112" s="239" t="s">
        <v>194</v>
      </c>
      <c r="G112" s="237"/>
      <c r="H112" s="238" t="s">
        <v>19</v>
      </c>
      <c r="I112" s="240"/>
      <c r="J112" s="237"/>
      <c r="K112" s="237"/>
      <c r="L112" s="241"/>
      <c r="M112" s="242"/>
      <c r="N112" s="243"/>
      <c r="O112" s="243"/>
      <c r="P112" s="243"/>
      <c r="Q112" s="243"/>
      <c r="R112" s="243"/>
      <c r="S112" s="243"/>
      <c r="T112" s="24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5" t="s">
        <v>164</v>
      </c>
      <c r="AU112" s="245" t="s">
        <v>82</v>
      </c>
      <c r="AV112" s="14" t="s">
        <v>80</v>
      </c>
      <c r="AW112" s="14" t="s">
        <v>33</v>
      </c>
      <c r="AX112" s="14" t="s">
        <v>72</v>
      </c>
      <c r="AY112" s="245" t="s">
        <v>152</v>
      </c>
    </row>
    <row r="113" spans="1:51" s="13" customFormat="1" ht="12">
      <c r="A113" s="13"/>
      <c r="B113" s="224"/>
      <c r="C113" s="225"/>
      <c r="D113" s="226" t="s">
        <v>164</v>
      </c>
      <c r="E113" s="227" t="s">
        <v>19</v>
      </c>
      <c r="F113" s="228" t="s">
        <v>195</v>
      </c>
      <c r="G113" s="225"/>
      <c r="H113" s="229">
        <v>10.329</v>
      </c>
      <c r="I113" s="230"/>
      <c r="J113" s="225"/>
      <c r="K113" s="225"/>
      <c r="L113" s="231"/>
      <c r="M113" s="232"/>
      <c r="N113" s="233"/>
      <c r="O113" s="233"/>
      <c r="P113" s="233"/>
      <c r="Q113" s="233"/>
      <c r="R113" s="233"/>
      <c r="S113" s="233"/>
      <c r="T113" s="23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5" t="s">
        <v>164</v>
      </c>
      <c r="AU113" s="235" t="s">
        <v>82</v>
      </c>
      <c r="AV113" s="13" t="s">
        <v>82</v>
      </c>
      <c r="AW113" s="13" t="s">
        <v>33</v>
      </c>
      <c r="AX113" s="13" t="s">
        <v>80</v>
      </c>
      <c r="AY113" s="235" t="s">
        <v>152</v>
      </c>
    </row>
    <row r="114" spans="1:65" s="2" customFormat="1" ht="16.5" customHeight="1">
      <c r="A114" s="40"/>
      <c r="B114" s="41"/>
      <c r="C114" s="206" t="s">
        <v>196</v>
      </c>
      <c r="D114" s="206" t="s">
        <v>155</v>
      </c>
      <c r="E114" s="207" t="s">
        <v>197</v>
      </c>
      <c r="F114" s="208" t="s">
        <v>198</v>
      </c>
      <c r="G114" s="209" t="s">
        <v>158</v>
      </c>
      <c r="H114" s="210">
        <v>10.329</v>
      </c>
      <c r="I114" s="211"/>
      <c r="J114" s="212">
        <f>ROUND(I114*H114,2)</f>
        <v>0</v>
      </c>
      <c r="K114" s="208" t="s">
        <v>159</v>
      </c>
      <c r="L114" s="46"/>
      <c r="M114" s="213" t="s">
        <v>19</v>
      </c>
      <c r="N114" s="214" t="s">
        <v>43</v>
      </c>
      <c r="O114" s="86"/>
      <c r="P114" s="215">
        <f>O114*H114</f>
        <v>0</v>
      </c>
      <c r="Q114" s="215">
        <v>0.00026</v>
      </c>
      <c r="R114" s="215">
        <f>Q114*H114</f>
        <v>0.0026855399999999997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160</v>
      </c>
      <c r="AT114" s="217" t="s">
        <v>155</v>
      </c>
      <c r="AU114" s="217" t="s">
        <v>82</v>
      </c>
      <c r="AY114" s="19" t="s">
        <v>152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80</v>
      </c>
      <c r="BK114" s="218">
        <f>ROUND(I114*H114,2)</f>
        <v>0</v>
      </c>
      <c r="BL114" s="19" t="s">
        <v>160</v>
      </c>
      <c r="BM114" s="217" t="s">
        <v>199</v>
      </c>
    </row>
    <row r="115" spans="1:47" s="2" customFormat="1" ht="12">
      <c r="A115" s="40"/>
      <c r="B115" s="41"/>
      <c r="C115" s="42"/>
      <c r="D115" s="219" t="s">
        <v>162</v>
      </c>
      <c r="E115" s="42"/>
      <c r="F115" s="220" t="s">
        <v>200</v>
      </c>
      <c r="G115" s="42"/>
      <c r="H115" s="42"/>
      <c r="I115" s="221"/>
      <c r="J115" s="42"/>
      <c r="K115" s="42"/>
      <c r="L115" s="46"/>
      <c r="M115" s="222"/>
      <c r="N115" s="22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162</v>
      </c>
      <c r="AU115" s="19" t="s">
        <v>82</v>
      </c>
    </row>
    <row r="116" spans="1:51" s="14" customFormat="1" ht="12">
      <c r="A116" s="14"/>
      <c r="B116" s="236"/>
      <c r="C116" s="237"/>
      <c r="D116" s="226" t="s">
        <v>164</v>
      </c>
      <c r="E116" s="238" t="s">
        <v>19</v>
      </c>
      <c r="F116" s="239" t="s">
        <v>194</v>
      </c>
      <c r="G116" s="237"/>
      <c r="H116" s="238" t="s">
        <v>19</v>
      </c>
      <c r="I116" s="240"/>
      <c r="J116" s="237"/>
      <c r="K116" s="237"/>
      <c r="L116" s="241"/>
      <c r="M116" s="242"/>
      <c r="N116" s="243"/>
      <c r="O116" s="243"/>
      <c r="P116" s="243"/>
      <c r="Q116" s="243"/>
      <c r="R116" s="243"/>
      <c r="S116" s="243"/>
      <c r="T116" s="24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5" t="s">
        <v>164</v>
      </c>
      <c r="AU116" s="245" t="s">
        <v>82</v>
      </c>
      <c r="AV116" s="14" t="s">
        <v>80</v>
      </c>
      <c r="AW116" s="14" t="s">
        <v>33</v>
      </c>
      <c r="AX116" s="14" t="s">
        <v>72</v>
      </c>
      <c r="AY116" s="245" t="s">
        <v>152</v>
      </c>
    </row>
    <row r="117" spans="1:51" s="13" customFormat="1" ht="12">
      <c r="A117" s="13"/>
      <c r="B117" s="224"/>
      <c r="C117" s="225"/>
      <c r="D117" s="226" t="s">
        <v>164</v>
      </c>
      <c r="E117" s="227" t="s">
        <v>19</v>
      </c>
      <c r="F117" s="228" t="s">
        <v>195</v>
      </c>
      <c r="G117" s="225"/>
      <c r="H117" s="229">
        <v>10.329</v>
      </c>
      <c r="I117" s="230"/>
      <c r="J117" s="225"/>
      <c r="K117" s="225"/>
      <c r="L117" s="231"/>
      <c r="M117" s="232"/>
      <c r="N117" s="233"/>
      <c r="O117" s="233"/>
      <c r="P117" s="233"/>
      <c r="Q117" s="233"/>
      <c r="R117" s="233"/>
      <c r="S117" s="233"/>
      <c r="T117" s="23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5" t="s">
        <v>164</v>
      </c>
      <c r="AU117" s="235" t="s">
        <v>82</v>
      </c>
      <c r="AV117" s="13" t="s">
        <v>82</v>
      </c>
      <c r="AW117" s="13" t="s">
        <v>33</v>
      </c>
      <c r="AX117" s="13" t="s">
        <v>80</v>
      </c>
      <c r="AY117" s="235" t="s">
        <v>152</v>
      </c>
    </row>
    <row r="118" spans="1:65" s="2" customFormat="1" ht="16.5" customHeight="1">
      <c r="A118" s="40"/>
      <c r="B118" s="41"/>
      <c r="C118" s="206" t="s">
        <v>201</v>
      </c>
      <c r="D118" s="206" t="s">
        <v>155</v>
      </c>
      <c r="E118" s="207" t="s">
        <v>202</v>
      </c>
      <c r="F118" s="208" t="s">
        <v>203</v>
      </c>
      <c r="G118" s="209" t="s">
        <v>158</v>
      </c>
      <c r="H118" s="210">
        <v>10.329</v>
      </c>
      <c r="I118" s="211"/>
      <c r="J118" s="212">
        <f>ROUND(I118*H118,2)</f>
        <v>0</v>
      </c>
      <c r="K118" s="208" t="s">
        <v>159</v>
      </c>
      <c r="L118" s="46"/>
      <c r="M118" s="213" t="s">
        <v>19</v>
      </c>
      <c r="N118" s="214" t="s">
        <v>43</v>
      </c>
      <c r="O118" s="86"/>
      <c r="P118" s="215">
        <f>O118*H118</f>
        <v>0</v>
      </c>
      <c r="Q118" s="215">
        <v>0.004</v>
      </c>
      <c r="R118" s="215">
        <f>Q118*H118</f>
        <v>0.041316000000000005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160</v>
      </c>
      <c r="AT118" s="217" t="s">
        <v>155</v>
      </c>
      <c r="AU118" s="217" t="s">
        <v>82</v>
      </c>
      <c r="AY118" s="19" t="s">
        <v>152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80</v>
      </c>
      <c r="BK118" s="218">
        <f>ROUND(I118*H118,2)</f>
        <v>0</v>
      </c>
      <c r="BL118" s="19" t="s">
        <v>160</v>
      </c>
      <c r="BM118" s="217" t="s">
        <v>204</v>
      </c>
    </row>
    <row r="119" spans="1:47" s="2" customFormat="1" ht="12">
      <c r="A119" s="40"/>
      <c r="B119" s="41"/>
      <c r="C119" s="42"/>
      <c r="D119" s="219" t="s">
        <v>162</v>
      </c>
      <c r="E119" s="42"/>
      <c r="F119" s="220" t="s">
        <v>205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162</v>
      </c>
      <c r="AU119" s="19" t="s">
        <v>82</v>
      </c>
    </row>
    <row r="120" spans="1:65" s="2" customFormat="1" ht="24.15" customHeight="1">
      <c r="A120" s="40"/>
      <c r="B120" s="41"/>
      <c r="C120" s="206" t="s">
        <v>206</v>
      </c>
      <c r="D120" s="206" t="s">
        <v>155</v>
      </c>
      <c r="E120" s="207" t="s">
        <v>207</v>
      </c>
      <c r="F120" s="208" t="s">
        <v>208</v>
      </c>
      <c r="G120" s="209" t="s">
        <v>209</v>
      </c>
      <c r="H120" s="210">
        <v>1</v>
      </c>
      <c r="I120" s="211"/>
      <c r="J120" s="212">
        <f>ROUND(I120*H120,2)</f>
        <v>0</v>
      </c>
      <c r="K120" s="208" t="s">
        <v>159</v>
      </c>
      <c r="L120" s="46"/>
      <c r="M120" s="213" t="s">
        <v>19</v>
      </c>
      <c r="N120" s="214" t="s">
        <v>43</v>
      </c>
      <c r="O120" s="86"/>
      <c r="P120" s="215">
        <f>O120*H120</f>
        <v>0</v>
      </c>
      <c r="Q120" s="215">
        <v>0.03532</v>
      </c>
      <c r="R120" s="215">
        <f>Q120*H120</f>
        <v>0.03532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160</v>
      </c>
      <c r="AT120" s="217" t="s">
        <v>155</v>
      </c>
      <c r="AU120" s="217" t="s">
        <v>82</v>
      </c>
      <c r="AY120" s="19" t="s">
        <v>152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80</v>
      </c>
      <c r="BK120" s="218">
        <f>ROUND(I120*H120,2)</f>
        <v>0</v>
      </c>
      <c r="BL120" s="19" t="s">
        <v>160</v>
      </c>
      <c r="BM120" s="217" t="s">
        <v>210</v>
      </c>
    </row>
    <row r="121" spans="1:47" s="2" customFormat="1" ht="12">
      <c r="A121" s="40"/>
      <c r="B121" s="41"/>
      <c r="C121" s="42"/>
      <c r="D121" s="219" t="s">
        <v>162</v>
      </c>
      <c r="E121" s="42"/>
      <c r="F121" s="220" t="s">
        <v>211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162</v>
      </c>
      <c r="AU121" s="19" t="s">
        <v>82</v>
      </c>
    </row>
    <row r="122" spans="1:65" s="2" customFormat="1" ht="16.5" customHeight="1">
      <c r="A122" s="40"/>
      <c r="B122" s="41"/>
      <c r="C122" s="246" t="s">
        <v>107</v>
      </c>
      <c r="D122" s="246" t="s">
        <v>212</v>
      </c>
      <c r="E122" s="247" t="s">
        <v>213</v>
      </c>
      <c r="F122" s="248" t="s">
        <v>214</v>
      </c>
      <c r="G122" s="249" t="s">
        <v>209</v>
      </c>
      <c r="H122" s="250">
        <v>1</v>
      </c>
      <c r="I122" s="251"/>
      <c r="J122" s="252">
        <f>ROUND(I122*H122,2)</f>
        <v>0</v>
      </c>
      <c r="K122" s="248" t="s">
        <v>19</v>
      </c>
      <c r="L122" s="253"/>
      <c r="M122" s="254" t="s">
        <v>19</v>
      </c>
      <c r="N122" s="255" t="s">
        <v>43</v>
      </c>
      <c r="O122" s="86"/>
      <c r="P122" s="215">
        <f>O122*H122</f>
        <v>0</v>
      </c>
      <c r="Q122" s="215">
        <v>0.01524</v>
      </c>
      <c r="R122" s="215">
        <f>Q122*H122</f>
        <v>0.01524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201</v>
      </c>
      <c r="AT122" s="217" t="s">
        <v>212</v>
      </c>
      <c r="AU122" s="217" t="s">
        <v>82</v>
      </c>
      <c r="AY122" s="19" t="s">
        <v>152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80</v>
      </c>
      <c r="BK122" s="218">
        <f>ROUND(I122*H122,2)</f>
        <v>0</v>
      </c>
      <c r="BL122" s="19" t="s">
        <v>160</v>
      </c>
      <c r="BM122" s="217" t="s">
        <v>215</v>
      </c>
    </row>
    <row r="123" spans="1:65" s="2" customFormat="1" ht="16.5" customHeight="1">
      <c r="A123" s="40"/>
      <c r="B123" s="41"/>
      <c r="C123" s="206" t="s">
        <v>110</v>
      </c>
      <c r="D123" s="206" t="s">
        <v>155</v>
      </c>
      <c r="E123" s="207" t="s">
        <v>216</v>
      </c>
      <c r="F123" s="208" t="s">
        <v>217</v>
      </c>
      <c r="G123" s="209" t="s">
        <v>168</v>
      </c>
      <c r="H123" s="210">
        <v>6.7</v>
      </c>
      <c r="I123" s="211"/>
      <c r="J123" s="212">
        <f>ROUND(I123*H123,2)</f>
        <v>0</v>
      </c>
      <c r="K123" s="208" t="s">
        <v>159</v>
      </c>
      <c r="L123" s="46"/>
      <c r="M123" s="213" t="s">
        <v>19</v>
      </c>
      <c r="N123" s="214" t="s">
        <v>43</v>
      </c>
      <c r="O123" s="86"/>
      <c r="P123" s="215">
        <f>O123*H123</f>
        <v>0</v>
      </c>
      <c r="Q123" s="215">
        <v>0.0015</v>
      </c>
      <c r="R123" s="215">
        <f>Q123*H123</f>
        <v>0.01005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160</v>
      </c>
      <c r="AT123" s="217" t="s">
        <v>155</v>
      </c>
      <c r="AU123" s="217" t="s">
        <v>82</v>
      </c>
      <c r="AY123" s="19" t="s">
        <v>152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80</v>
      </c>
      <c r="BK123" s="218">
        <f>ROUND(I123*H123,2)</f>
        <v>0</v>
      </c>
      <c r="BL123" s="19" t="s">
        <v>160</v>
      </c>
      <c r="BM123" s="217" t="s">
        <v>218</v>
      </c>
    </row>
    <row r="124" spans="1:47" s="2" customFormat="1" ht="12">
      <c r="A124" s="40"/>
      <c r="B124" s="41"/>
      <c r="C124" s="42"/>
      <c r="D124" s="219" t="s">
        <v>162</v>
      </c>
      <c r="E124" s="42"/>
      <c r="F124" s="220" t="s">
        <v>219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162</v>
      </c>
      <c r="AU124" s="19" t="s">
        <v>82</v>
      </c>
    </row>
    <row r="125" spans="1:51" s="14" customFormat="1" ht="12">
      <c r="A125" s="14"/>
      <c r="B125" s="236"/>
      <c r="C125" s="237"/>
      <c r="D125" s="226" t="s">
        <v>164</v>
      </c>
      <c r="E125" s="238" t="s">
        <v>19</v>
      </c>
      <c r="F125" s="239" t="s">
        <v>220</v>
      </c>
      <c r="G125" s="237"/>
      <c r="H125" s="238" t="s">
        <v>19</v>
      </c>
      <c r="I125" s="240"/>
      <c r="J125" s="237"/>
      <c r="K125" s="237"/>
      <c r="L125" s="241"/>
      <c r="M125" s="242"/>
      <c r="N125" s="243"/>
      <c r="O125" s="243"/>
      <c r="P125" s="243"/>
      <c r="Q125" s="243"/>
      <c r="R125" s="243"/>
      <c r="S125" s="243"/>
      <c r="T125" s="24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5" t="s">
        <v>164</v>
      </c>
      <c r="AU125" s="245" t="s">
        <v>82</v>
      </c>
      <c r="AV125" s="14" t="s">
        <v>80</v>
      </c>
      <c r="AW125" s="14" t="s">
        <v>33</v>
      </c>
      <c r="AX125" s="14" t="s">
        <v>72</v>
      </c>
      <c r="AY125" s="245" t="s">
        <v>152</v>
      </c>
    </row>
    <row r="126" spans="1:51" s="13" customFormat="1" ht="12">
      <c r="A126" s="13"/>
      <c r="B126" s="224"/>
      <c r="C126" s="225"/>
      <c r="D126" s="226" t="s">
        <v>164</v>
      </c>
      <c r="E126" s="227" t="s">
        <v>19</v>
      </c>
      <c r="F126" s="228" t="s">
        <v>221</v>
      </c>
      <c r="G126" s="225"/>
      <c r="H126" s="229">
        <v>6.7</v>
      </c>
      <c r="I126" s="230"/>
      <c r="J126" s="225"/>
      <c r="K126" s="225"/>
      <c r="L126" s="231"/>
      <c r="M126" s="232"/>
      <c r="N126" s="233"/>
      <c r="O126" s="233"/>
      <c r="P126" s="233"/>
      <c r="Q126" s="233"/>
      <c r="R126" s="233"/>
      <c r="S126" s="233"/>
      <c r="T126" s="23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5" t="s">
        <v>164</v>
      </c>
      <c r="AU126" s="235" t="s">
        <v>82</v>
      </c>
      <c r="AV126" s="13" t="s">
        <v>82</v>
      </c>
      <c r="AW126" s="13" t="s">
        <v>33</v>
      </c>
      <c r="AX126" s="13" t="s">
        <v>80</v>
      </c>
      <c r="AY126" s="235" t="s">
        <v>152</v>
      </c>
    </row>
    <row r="127" spans="1:63" s="12" customFormat="1" ht="22.8" customHeight="1">
      <c r="A127" s="12"/>
      <c r="B127" s="190"/>
      <c r="C127" s="191"/>
      <c r="D127" s="192" t="s">
        <v>71</v>
      </c>
      <c r="E127" s="204" t="s">
        <v>206</v>
      </c>
      <c r="F127" s="204" t="s">
        <v>222</v>
      </c>
      <c r="G127" s="191"/>
      <c r="H127" s="191"/>
      <c r="I127" s="194"/>
      <c r="J127" s="205">
        <f>BK127</f>
        <v>0</v>
      </c>
      <c r="K127" s="191"/>
      <c r="L127" s="196"/>
      <c r="M127" s="197"/>
      <c r="N127" s="198"/>
      <c r="O127" s="198"/>
      <c r="P127" s="199">
        <f>SUM(P128:P150)</f>
        <v>0</v>
      </c>
      <c r="Q127" s="198"/>
      <c r="R127" s="199">
        <f>SUM(R128:R150)</f>
        <v>0.001801</v>
      </c>
      <c r="S127" s="198"/>
      <c r="T127" s="200">
        <f>SUM(T128:T150)</f>
        <v>0.32910399999999995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1" t="s">
        <v>80</v>
      </c>
      <c r="AT127" s="202" t="s">
        <v>71</v>
      </c>
      <c r="AU127" s="202" t="s">
        <v>80</v>
      </c>
      <c r="AY127" s="201" t="s">
        <v>152</v>
      </c>
      <c r="BK127" s="203">
        <f>SUM(BK128:BK150)</f>
        <v>0</v>
      </c>
    </row>
    <row r="128" spans="1:65" s="2" customFormat="1" ht="16.5" customHeight="1">
      <c r="A128" s="40"/>
      <c r="B128" s="41"/>
      <c r="C128" s="206" t="s">
        <v>8</v>
      </c>
      <c r="D128" s="206" t="s">
        <v>155</v>
      </c>
      <c r="E128" s="207" t="s">
        <v>223</v>
      </c>
      <c r="F128" s="208" t="s">
        <v>224</v>
      </c>
      <c r="G128" s="209" t="s">
        <v>168</v>
      </c>
      <c r="H128" s="210">
        <v>5.36</v>
      </c>
      <c r="I128" s="211"/>
      <c r="J128" s="212">
        <f>ROUND(I128*H128,2)</f>
        <v>0</v>
      </c>
      <c r="K128" s="208" t="s">
        <v>19</v>
      </c>
      <c r="L128" s="46"/>
      <c r="M128" s="213" t="s">
        <v>19</v>
      </c>
      <c r="N128" s="214" t="s">
        <v>43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160</v>
      </c>
      <c r="AT128" s="217" t="s">
        <v>155</v>
      </c>
      <c r="AU128" s="217" t="s">
        <v>82</v>
      </c>
      <c r="AY128" s="19" t="s">
        <v>152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80</v>
      </c>
      <c r="BK128" s="218">
        <f>ROUND(I128*H128,2)</f>
        <v>0</v>
      </c>
      <c r="BL128" s="19" t="s">
        <v>160</v>
      </c>
      <c r="BM128" s="217" t="s">
        <v>225</v>
      </c>
    </row>
    <row r="129" spans="1:51" s="14" customFormat="1" ht="12">
      <c r="A129" s="14"/>
      <c r="B129" s="236"/>
      <c r="C129" s="237"/>
      <c r="D129" s="226" t="s">
        <v>164</v>
      </c>
      <c r="E129" s="238" t="s">
        <v>19</v>
      </c>
      <c r="F129" s="239" t="s">
        <v>226</v>
      </c>
      <c r="G129" s="237"/>
      <c r="H129" s="238" t="s">
        <v>19</v>
      </c>
      <c r="I129" s="240"/>
      <c r="J129" s="237"/>
      <c r="K129" s="237"/>
      <c r="L129" s="241"/>
      <c r="M129" s="242"/>
      <c r="N129" s="243"/>
      <c r="O129" s="243"/>
      <c r="P129" s="243"/>
      <c r="Q129" s="243"/>
      <c r="R129" s="243"/>
      <c r="S129" s="243"/>
      <c r="T129" s="24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5" t="s">
        <v>164</v>
      </c>
      <c r="AU129" s="245" t="s">
        <v>82</v>
      </c>
      <c r="AV129" s="14" t="s">
        <v>80</v>
      </c>
      <c r="AW129" s="14" t="s">
        <v>33</v>
      </c>
      <c r="AX129" s="14" t="s">
        <v>72</v>
      </c>
      <c r="AY129" s="245" t="s">
        <v>152</v>
      </c>
    </row>
    <row r="130" spans="1:51" s="13" customFormat="1" ht="12">
      <c r="A130" s="13"/>
      <c r="B130" s="224"/>
      <c r="C130" s="225"/>
      <c r="D130" s="226" t="s">
        <v>164</v>
      </c>
      <c r="E130" s="227" t="s">
        <v>19</v>
      </c>
      <c r="F130" s="228" t="s">
        <v>227</v>
      </c>
      <c r="G130" s="225"/>
      <c r="H130" s="229">
        <v>5.36</v>
      </c>
      <c r="I130" s="230"/>
      <c r="J130" s="225"/>
      <c r="K130" s="225"/>
      <c r="L130" s="231"/>
      <c r="M130" s="232"/>
      <c r="N130" s="233"/>
      <c r="O130" s="233"/>
      <c r="P130" s="233"/>
      <c r="Q130" s="233"/>
      <c r="R130" s="233"/>
      <c r="S130" s="233"/>
      <c r="T130" s="23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5" t="s">
        <v>164</v>
      </c>
      <c r="AU130" s="235" t="s">
        <v>82</v>
      </c>
      <c r="AV130" s="13" t="s">
        <v>82</v>
      </c>
      <c r="AW130" s="13" t="s">
        <v>33</v>
      </c>
      <c r="AX130" s="13" t="s">
        <v>80</v>
      </c>
      <c r="AY130" s="235" t="s">
        <v>152</v>
      </c>
    </row>
    <row r="131" spans="1:65" s="2" customFormat="1" ht="24.15" customHeight="1">
      <c r="A131" s="40"/>
      <c r="B131" s="41"/>
      <c r="C131" s="206" t="s">
        <v>115</v>
      </c>
      <c r="D131" s="206" t="s">
        <v>155</v>
      </c>
      <c r="E131" s="207" t="s">
        <v>228</v>
      </c>
      <c r="F131" s="208" t="s">
        <v>229</v>
      </c>
      <c r="G131" s="209" t="s">
        <v>158</v>
      </c>
      <c r="H131" s="210">
        <v>0.238</v>
      </c>
      <c r="I131" s="211"/>
      <c r="J131" s="212">
        <f>ROUND(I131*H131,2)</f>
        <v>0</v>
      </c>
      <c r="K131" s="208" t="s">
        <v>159</v>
      </c>
      <c r="L131" s="46"/>
      <c r="M131" s="213" t="s">
        <v>19</v>
      </c>
      <c r="N131" s="214" t="s">
        <v>43</v>
      </c>
      <c r="O131" s="86"/>
      <c r="P131" s="215">
        <f>O131*H131</f>
        <v>0</v>
      </c>
      <c r="Q131" s="215">
        <v>0</v>
      </c>
      <c r="R131" s="215">
        <f>Q131*H131</f>
        <v>0</v>
      </c>
      <c r="S131" s="215">
        <v>0.035</v>
      </c>
      <c r="T131" s="216">
        <f>S131*H131</f>
        <v>0.00833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160</v>
      </c>
      <c r="AT131" s="217" t="s">
        <v>155</v>
      </c>
      <c r="AU131" s="217" t="s">
        <v>82</v>
      </c>
      <c r="AY131" s="19" t="s">
        <v>152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80</v>
      </c>
      <c r="BK131" s="218">
        <f>ROUND(I131*H131,2)</f>
        <v>0</v>
      </c>
      <c r="BL131" s="19" t="s">
        <v>160</v>
      </c>
      <c r="BM131" s="217" t="s">
        <v>230</v>
      </c>
    </row>
    <row r="132" spans="1:47" s="2" customFormat="1" ht="12">
      <c r="A132" s="40"/>
      <c r="B132" s="41"/>
      <c r="C132" s="42"/>
      <c r="D132" s="219" t="s">
        <v>162</v>
      </c>
      <c r="E132" s="42"/>
      <c r="F132" s="220" t="s">
        <v>231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162</v>
      </c>
      <c r="AU132" s="19" t="s">
        <v>82</v>
      </c>
    </row>
    <row r="133" spans="1:51" s="14" customFormat="1" ht="12">
      <c r="A133" s="14"/>
      <c r="B133" s="236"/>
      <c r="C133" s="237"/>
      <c r="D133" s="226" t="s">
        <v>164</v>
      </c>
      <c r="E133" s="238" t="s">
        <v>19</v>
      </c>
      <c r="F133" s="239" t="s">
        <v>226</v>
      </c>
      <c r="G133" s="237"/>
      <c r="H133" s="238" t="s">
        <v>19</v>
      </c>
      <c r="I133" s="240"/>
      <c r="J133" s="237"/>
      <c r="K133" s="237"/>
      <c r="L133" s="241"/>
      <c r="M133" s="242"/>
      <c r="N133" s="243"/>
      <c r="O133" s="243"/>
      <c r="P133" s="243"/>
      <c r="Q133" s="243"/>
      <c r="R133" s="243"/>
      <c r="S133" s="243"/>
      <c r="T133" s="24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5" t="s">
        <v>164</v>
      </c>
      <c r="AU133" s="245" t="s">
        <v>82</v>
      </c>
      <c r="AV133" s="14" t="s">
        <v>80</v>
      </c>
      <c r="AW133" s="14" t="s">
        <v>33</v>
      </c>
      <c r="AX133" s="14" t="s">
        <v>72</v>
      </c>
      <c r="AY133" s="245" t="s">
        <v>152</v>
      </c>
    </row>
    <row r="134" spans="1:51" s="13" customFormat="1" ht="12">
      <c r="A134" s="13"/>
      <c r="B134" s="224"/>
      <c r="C134" s="225"/>
      <c r="D134" s="226" t="s">
        <v>164</v>
      </c>
      <c r="E134" s="227" t="s">
        <v>19</v>
      </c>
      <c r="F134" s="228" t="s">
        <v>232</v>
      </c>
      <c r="G134" s="225"/>
      <c r="H134" s="229">
        <v>0.238</v>
      </c>
      <c r="I134" s="230"/>
      <c r="J134" s="225"/>
      <c r="K134" s="225"/>
      <c r="L134" s="231"/>
      <c r="M134" s="232"/>
      <c r="N134" s="233"/>
      <c r="O134" s="233"/>
      <c r="P134" s="233"/>
      <c r="Q134" s="233"/>
      <c r="R134" s="233"/>
      <c r="S134" s="233"/>
      <c r="T134" s="23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5" t="s">
        <v>164</v>
      </c>
      <c r="AU134" s="235" t="s">
        <v>82</v>
      </c>
      <c r="AV134" s="13" t="s">
        <v>82</v>
      </c>
      <c r="AW134" s="13" t="s">
        <v>33</v>
      </c>
      <c r="AX134" s="13" t="s">
        <v>80</v>
      </c>
      <c r="AY134" s="235" t="s">
        <v>152</v>
      </c>
    </row>
    <row r="135" spans="1:65" s="2" customFormat="1" ht="16.5" customHeight="1">
      <c r="A135" s="40"/>
      <c r="B135" s="41"/>
      <c r="C135" s="206" t="s">
        <v>233</v>
      </c>
      <c r="D135" s="206" t="s">
        <v>155</v>
      </c>
      <c r="E135" s="207" t="s">
        <v>234</v>
      </c>
      <c r="F135" s="208" t="s">
        <v>235</v>
      </c>
      <c r="G135" s="209" t="s">
        <v>168</v>
      </c>
      <c r="H135" s="210">
        <v>0.2</v>
      </c>
      <c r="I135" s="211"/>
      <c r="J135" s="212">
        <f>ROUND(I135*H135,2)</f>
        <v>0</v>
      </c>
      <c r="K135" s="208" t="s">
        <v>159</v>
      </c>
      <c r="L135" s="46"/>
      <c r="M135" s="213" t="s">
        <v>19</v>
      </c>
      <c r="N135" s="214" t="s">
        <v>43</v>
      </c>
      <c r="O135" s="86"/>
      <c r="P135" s="215">
        <f>O135*H135</f>
        <v>0</v>
      </c>
      <c r="Q135" s="215">
        <v>0</v>
      </c>
      <c r="R135" s="215">
        <f>Q135*H135</f>
        <v>0</v>
      </c>
      <c r="S135" s="215">
        <v>0.009</v>
      </c>
      <c r="T135" s="216">
        <f>S135*H135</f>
        <v>0.0018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160</v>
      </c>
      <c r="AT135" s="217" t="s">
        <v>155</v>
      </c>
      <c r="AU135" s="217" t="s">
        <v>82</v>
      </c>
      <c r="AY135" s="19" t="s">
        <v>152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80</v>
      </c>
      <c r="BK135" s="218">
        <f>ROUND(I135*H135,2)</f>
        <v>0</v>
      </c>
      <c r="BL135" s="19" t="s">
        <v>160</v>
      </c>
      <c r="BM135" s="217" t="s">
        <v>236</v>
      </c>
    </row>
    <row r="136" spans="1:47" s="2" customFormat="1" ht="12">
      <c r="A136" s="40"/>
      <c r="B136" s="41"/>
      <c r="C136" s="42"/>
      <c r="D136" s="219" t="s">
        <v>162</v>
      </c>
      <c r="E136" s="42"/>
      <c r="F136" s="220" t="s">
        <v>237</v>
      </c>
      <c r="G136" s="42"/>
      <c r="H136" s="42"/>
      <c r="I136" s="221"/>
      <c r="J136" s="42"/>
      <c r="K136" s="42"/>
      <c r="L136" s="46"/>
      <c r="M136" s="222"/>
      <c r="N136" s="223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162</v>
      </c>
      <c r="AU136" s="19" t="s">
        <v>82</v>
      </c>
    </row>
    <row r="137" spans="1:51" s="14" customFormat="1" ht="12">
      <c r="A137" s="14"/>
      <c r="B137" s="236"/>
      <c r="C137" s="237"/>
      <c r="D137" s="226" t="s">
        <v>164</v>
      </c>
      <c r="E137" s="238" t="s">
        <v>19</v>
      </c>
      <c r="F137" s="239" t="s">
        <v>238</v>
      </c>
      <c r="G137" s="237"/>
      <c r="H137" s="238" t="s">
        <v>19</v>
      </c>
      <c r="I137" s="240"/>
      <c r="J137" s="237"/>
      <c r="K137" s="237"/>
      <c r="L137" s="241"/>
      <c r="M137" s="242"/>
      <c r="N137" s="243"/>
      <c r="O137" s="243"/>
      <c r="P137" s="243"/>
      <c r="Q137" s="243"/>
      <c r="R137" s="243"/>
      <c r="S137" s="243"/>
      <c r="T137" s="24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5" t="s">
        <v>164</v>
      </c>
      <c r="AU137" s="245" t="s">
        <v>82</v>
      </c>
      <c r="AV137" s="14" t="s">
        <v>80</v>
      </c>
      <c r="AW137" s="14" t="s">
        <v>33</v>
      </c>
      <c r="AX137" s="14" t="s">
        <v>72</v>
      </c>
      <c r="AY137" s="245" t="s">
        <v>152</v>
      </c>
    </row>
    <row r="138" spans="1:51" s="13" customFormat="1" ht="12">
      <c r="A138" s="13"/>
      <c r="B138" s="224"/>
      <c r="C138" s="225"/>
      <c r="D138" s="226" t="s">
        <v>164</v>
      </c>
      <c r="E138" s="227" t="s">
        <v>19</v>
      </c>
      <c r="F138" s="228" t="s">
        <v>239</v>
      </c>
      <c r="G138" s="225"/>
      <c r="H138" s="229">
        <v>0.2</v>
      </c>
      <c r="I138" s="230"/>
      <c r="J138" s="225"/>
      <c r="K138" s="225"/>
      <c r="L138" s="231"/>
      <c r="M138" s="232"/>
      <c r="N138" s="233"/>
      <c r="O138" s="233"/>
      <c r="P138" s="233"/>
      <c r="Q138" s="233"/>
      <c r="R138" s="233"/>
      <c r="S138" s="233"/>
      <c r="T138" s="23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5" t="s">
        <v>164</v>
      </c>
      <c r="AU138" s="235" t="s">
        <v>82</v>
      </c>
      <c r="AV138" s="13" t="s">
        <v>82</v>
      </c>
      <c r="AW138" s="13" t="s">
        <v>33</v>
      </c>
      <c r="AX138" s="13" t="s">
        <v>80</v>
      </c>
      <c r="AY138" s="235" t="s">
        <v>152</v>
      </c>
    </row>
    <row r="139" spans="1:65" s="2" customFormat="1" ht="24.15" customHeight="1">
      <c r="A139" s="40"/>
      <c r="B139" s="41"/>
      <c r="C139" s="206" t="s">
        <v>240</v>
      </c>
      <c r="D139" s="206" t="s">
        <v>155</v>
      </c>
      <c r="E139" s="207" t="s">
        <v>241</v>
      </c>
      <c r="F139" s="208" t="s">
        <v>242</v>
      </c>
      <c r="G139" s="209" t="s">
        <v>158</v>
      </c>
      <c r="H139" s="210">
        <v>2.352</v>
      </c>
      <c r="I139" s="211"/>
      <c r="J139" s="212">
        <f>ROUND(I139*H139,2)</f>
        <v>0</v>
      </c>
      <c r="K139" s="208" t="s">
        <v>159</v>
      </c>
      <c r="L139" s="46"/>
      <c r="M139" s="213" t="s">
        <v>19</v>
      </c>
      <c r="N139" s="214" t="s">
        <v>43</v>
      </c>
      <c r="O139" s="86"/>
      <c r="P139" s="215">
        <f>O139*H139</f>
        <v>0</v>
      </c>
      <c r="Q139" s="215">
        <v>0</v>
      </c>
      <c r="R139" s="215">
        <f>Q139*H139</f>
        <v>0</v>
      </c>
      <c r="S139" s="215">
        <v>0.046</v>
      </c>
      <c r="T139" s="216">
        <f>S139*H139</f>
        <v>0.108192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7" t="s">
        <v>160</v>
      </c>
      <c r="AT139" s="217" t="s">
        <v>155</v>
      </c>
      <c r="AU139" s="217" t="s">
        <v>82</v>
      </c>
      <c r="AY139" s="19" t="s">
        <v>152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9" t="s">
        <v>80</v>
      </c>
      <c r="BK139" s="218">
        <f>ROUND(I139*H139,2)</f>
        <v>0</v>
      </c>
      <c r="BL139" s="19" t="s">
        <v>160</v>
      </c>
      <c r="BM139" s="217" t="s">
        <v>243</v>
      </c>
    </row>
    <row r="140" spans="1:47" s="2" customFormat="1" ht="12">
      <c r="A140" s="40"/>
      <c r="B140" s="41"/>
      <c r="C140" s="42"/>
      <c r="D140" s="219" t="s">
        <v>162</v>
      </c>
      <c r="E140" s="42"/>
      <c r="F140" s="220" t="s">
        <v>244</v>
      </c>
      <c r="G140" s="42"/>
      <c r="H140" s="42"/>
      <c r="I140" s="221"/>
      <c r="J140" s="42"/>
      <c r="K140" s="42"/>
      <c r="L140" s="46"/>
      <c r="M140" s="222"/>
      <c r="N140" s="223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162</v>
      </c>
      <c r="AU140" s="19" t="s">
        <v>82</v>
      </c>
    </row>
    <row r="141" spans="1:51" s="14" customFormat="1" ht="12">
      <c r="A141" s="14"/>
      <c r="B141" s="236"/>
      <c r="C141" s="237"/>
      <c r="D141" s="226" t="s">
        <v>164</v>
      </c>
      <c r="E141" s="238" t="s">
        <v>19</v>
      </c>
      <c r="F141" s="239" t="s">
        <v>245</v>
      </c>
      <c r="G141" s="237"/>
      <c r="H141" s="238" t="s">
        <v>19</v>
      </c>
      <c r="I141" s="240"/>
      <c r="J141" s="237"/>
      <c r="K141" s="237"/>
      <c r="L141" s="241"/>
      <c r="M141" s="242"/>
      <c r="N141" s="243"/>
      <c r="O141" s="243"/>
      <c r="P141" s="243"/>
      <c r="Q141" s="243"/>
      <c r="R141" s="243"/>
      <c r="S141" s="243"/>
      <c r="T141" s="24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5" t="s">
        <v>164</v>
      </c>
      <c r="AU141" s="245" t="s">
        <v>82</v>
      </c>
      <c r="AV141" s="14" t="s">
        <v>80</v>
      </c>
      <c r="AW141" s="14" t="s">
        <v>33</v>
      </c>
      <c r="AX141" s="14" t="s">
        <v>72</v>
      </c>
      <c r="AY141" s="245" t="s">
        <v>152</v>
      </c>
    </row>
    <row r="142" spans="1:51" s="13" customFormat="1" ht="12">
      <c r="A142" s="13"/>
      <c r="B142" s="224"/>
      <c r="C142" s="225"/>
      <c r="D142" s="226" t="s">
        <v>164</v>
      </c>
      <c r="E142" s="227" t="s">
        <v>19</v>
      </c>
      <c r="F142" s="228" t="s">
        <v>246</v>
      </c>
      <c r="G142" s="225"/>
      <c r="H142" s="229">
        <v>2.352</v>
      </c>
      <c r="I142" s="230"/>
      <c r="J142" s="225"/>
      <c r="K142" s="225"/>
      <c r="L142" s="231"/>
      <c r="M142" s="232"/>
      <c r="N142" s="233"/>
      <c r="O142" s="233"/>
      <c r="P142" s="233"/>
      <c r="Q142" s="233"/>
      <c r="R142" s="233"/>
      <c r="S142" s="233"/>
      <c r="T142" s="23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5" t="s">
        <v>164</v>
      </c>
      <c r="AU142" s="235" t="s">
        <v>82</v>
      </c>
      <c r="AV142" s="13" t="s">
        <v>82</v>
      </c>
      <c r="AW142" s="13" t="s">
        <v>33</v>
      </c>
      <c r="AX142" s="13" t="s">
        <v>80</v>
      </c>
      <c r="AY142" s="235" t="s">
        <v>152</v>
      </c>
    </row>
    <row r="143" spans="1:65" s="2" customFormat="1" ht="24.15" customHeight="1">
      <c r="A143" s="40"/>
      <c r="B143" s="41"/>
      <c r="C143" s="206" t="s">
        <v>247</v>
      </c>
      <c r="D143" s="206" t="s">
        <v>155</v>
      </c>
      <c r="E143" s="207" t="s">
        <v>248</v>
      </c>
      <c r="F143" s="208" t="s">
        <v>249</v>
      </c>
      <c r="G143" s="209" t="s">
        <v>158</v>
      </c>
      <c r="H143" s="210">
        <v>3.146</v>
      </c>
      <c r="I143" s="211"/>
      <c r="J143" s="212">
        <f>ROUND(I143*H143,2)</f>
        <v>0</v>
      </c>
      <c r="K143" s="208" t="s">
        <v>159</v>
      </c>
      <c r="L143" s="46"/>
      <c r="M143" s="213" t="s">
        <v>19</v>
      </c>
      <c r="N143" s="214" t="s">
        <v>43</v>
      </c>
      <c r="O143" s="86"/>
      <c r="P143" s="215">
        <f>O143*H143</f>
        <v>0</v>
      </c>
      <c r="Q143" s="215">
        <v>0</v>
      </c>
      <c r="R143" s="215">
        <f>Q143*H143</f>
        <v>0</v>
      </c>
      <c r="S143" s="215">
        <v>0.067</v>
      </c>
      <c r="T143" s="216">
        <f>S143*H143</f>
        <v>0.210782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160</v>
      </c>
      <c r="AT143" s="217" t="s">
        <v>155</v>
      </c>
      <c r="AU143" s="217" t="s">
        <v>82</v>
      </c>
      <c r="AY143" s="19" t="s">
        <v>152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80</v>
      </c>
      <c r="BK143" s="218">
        <f>ROUND(I143*H143,2)</f>
        <v>0</v>
      </c>
      <c r="BL143" s="19" t="s">
        <v>160</v>
      </c>
      <c r="BM143" s="217" t="s">
        <v>250</v>
      </c>
    </row>
    <row r="144" spans="1:47" s="2" customFormat="1" ht="12">
      <c r="A144" s="40"/>
      <c r="B144" s="41"/>
      <c r="C144" s="42"/>
      <c r="D144" s="219" t="s">
        <v>162</v>
      </c>
      <c r="E144" s="42"/>
      <c r="F144" s="220" t="s">
        <v>251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162</v>
      </c>
      <c r="AU144" s="19" t="s">
        <v>82</v>
      </c>
    </row>
    <row r="145" spans="1:51" s="13" customFormat="1" ht="12">
      <c r="A145" s="13"/>
      <c r="B145" s="224"/>
      <c r="C145" s="225"/>
      <c r="D145" s="226" t="s">
        <v>164</v>
      </c>
      <c r="E145" s="227" t="s">
        <v>19</v>
      </c>
      <c r="F145" s="228" t="s">
        <v>252</v>
      </c>
      <c r="G145" s="225"/>
      <c r="H145" s="229">
        <v>3.146</v>
      </c>
      <c r="I145" s="230"/>
      <c r="J145" s="225"/>
      <c r="K145" s="225"/>
      <c r="L145" s="231"/>
      <c r="M145" s="232"/>
      <c r="N145" s="233"/>
      <c r="O145" s="233"/>
      <c r="P145" s="233"/>
      <c r="Q145" s="233"/>
      <c r="R145" s="233"/>
      <c r="S145" s="233"/>
      <c r="T145" s="23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5" t="s">
        <v>164</v>
      </c>
      <c r="AU145" s="235" t="s">
        <v>82</v>
      </c>
      <c r="AV145" s="13" t="s">
        <v>82</v>
      </c>
      <c r="AW145" s="13" t="s">
        <v>33</v>
      </c>
      <c r="AX145" s="13" t="s">
        <v>80</v>
      </c>
      <c r="AY145" s="235" t="s">
        <v>152</v>
      </c>
    </row>
    <row r="146" spans="1:65" s="2" customFormat="1" ht="24.15" customHeight="1">
      <c r="A146" s="40"/>
      <c r="B146" s="41"/>
      <c r="C146" s="206" t="s">
        <v>253</v>
      </c>
      <c r="D146" s="206" t="s">
        <v>155</v>
      </c>
      <c r="E146" s="207" t="s">
        <v>254</v>
      </c>
      <c r="F146" s="208" t="s">
        <v>255</v>
      </c>
      <c r="G146" s="209" t="s">
        <v>158</v>
      </c>
      <c r="H146" s="210">
        <v>7.7</v>
      </c>
      <c r="I146" s="211"/>
      <c r="J146" s="212">
        <f>ROUND(I146*H146,2)</f>
        <v>0</v>
      </c>
      <c r="K146" s="208" t="s">
        <v>159</v>
      </c>
      <c r="L146" s="46"/>
      <c r="M146" s="213" t="s">
        <v>19</v>
      </c>
      <c r="N146" s="214" t="s">
        <v>43</v>
      </c>
      <c r="O146" s="86"/>
      <c r="P146" s="215">
        <f>O146*H146</f>
        <v>0</v>
      </c>
      <c r="Q146" s="215">
        <v>0.00013</v>
      </c>
      <c r="R146" s="215">
        <f>Q146*H146</f>
        <v>0.001001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160</v>
      </c>
      <c r="AT146" s="217" t="s">
        <v>155</v>
      </c>
      <c r="AU146" s="217" t="s">
        <v>82</v>
      </c>
      <c r="AY146" s="19" t="s">
        <v>152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80</v>
      </c>
      <c r="BK146" s="218">
        <f>ROUND(I146*H146,2)</f>
        <v>0</v>
      </c>
      <c r="BL146" s="19" t="s">
        <v>160</v>
      </c>
      <c r="BM146" s="217" t="s">
        <v>256</v>
      </c>
    </row>
    <row r="147" spans="1:47" s="2" customFormat="1" ht="12">
      <c r="A147" s="40"/>
      <c r="B147" s="41"/>
      <c r="C147" s="42"/>
      <c r="D147" s="219" t="s">
        <v>162</v>
      </c>
      <c r="E147" s="42"/>
      <c r="F147" s="220" t="s">
        <v>257</v>
      </c>
      <c r="G147" s="42"/>
      <c r="H147" s="42"/>
      <c r="I147" s="221"/>
      <c r="J147" s="42"/>
      <c r="K147" s="42"/>
      <c r="L147" s="46"/>
      <c r="M147" s="222"/>
      <c r="N147" s="223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162</v>
      </c>
      <c r="AU147" s="19" t="s">
        <v>82</v>
      </c>
    </row>
    <row r="148" spans="1:51" s="13" customFormat="1" ht="12">
      <c r="A148" s="13"/>
      <c r="B148" s="224"/>
      <c r="C148" s="225"/>
      <c r="D148" s="226" t="s">
        <v>164</v>
      </c>
      <c r="E148" s="227" t="s">
        <v>19</v>
      </c>
      <c r="F148" s="228" t="s">
        <v>258</v>
      </c>
      <c r="G148" s="225"/>
      <c r="H148" s="229">
        <v>7.7</v>
      </c>
      <c r="I148" s="230"/>
      <c r="J148" s="225"/>
      <c r="K148" s="225"/>
      <c r="L148" s="231"/>
      <c r="M148" s="232"/>
      <c r="N148" s="233"/>
      <c r="O148" s="233"/>
      <c r="P148" s="233"/>
      <c r="Q148" s="233"/>
      <c r="R148" s="233"/>
      <c r="S148" s="233"/>
      <c r="T148" s="23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5" t="s">
        <v>164</v>
      </c>
      <c r="AU148" s="235" t="s">
        <v>82</v>
      </c>
      <c r="AV148" s="13" t="s">
        <v>82</v>
      </c>
      <c r="AW148" s="13" t="s">
        <v>33</v>
      </c>
      <c r="AX148" s="13" t="s">
        <v>80</v>
      </c>
      <c r="AY148" s="235" t="s">
        <v>152</v>
      </c>
    </row>
    <row r="149" spans="1:65" s="2" customFormat="1" ht="24.15" customHeight="1">
      <c r="A149" s="40"/>
      <c r="B149" s="41"/>
      <c r="C149" s="206" t="s">
        <v>259</v>
      </c>
      <c r="D149" s="206" t="s">
        <v>155</v>
      </c>
      <c r="E149" s="207" t="s">
        <v>260</v>
      </c>
      <c r="F149" s="208" t="s">
        <v>261</v>
      </c>
      <c r="G149" s="209" t="s">
        <v>158</v>
      </c>
      <c r="H149" s="210">
        <v>20</v>
      </c>
      <c r="I149" s="211"/>
      <c r="J149" s="212">
        <f>ROUND(I149*H149,2)</f>
        <v>0</v>
      </c>
      <c r="K149" s="208" t="s">
        <v>159</v>
      </c>
      <c r="L149" s="46"/>
      <c r="M149" s="213" t="s">
        <v>19</v>
      </c>
      <c r="N149" s="214" t="s">
        <v>43</v>
      </c>
      <c r="O149" s="86"/>
      <c r="P149" s="215">
        <f>O149*H149</f>
        <v>0</v>
      </c>
      <c r="Q149" s="215">
        <v>4E-05</v>
      </c>
      <c r="R149" s="215">
        <f>Q149*H149</f>
        <v>0.0008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160</v>
      </c>
      <c r="AT149" s="217" t="s">
        <v>155</v>
      </c>
      <c r="AU149" s="217" t="s">
        <v>82</v>
      </c>
      <c r="AY149" s="19" t="s">
        <v>152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80</v>
      </c>
      <c r="BK149" s="218">
        <f>ROUND(I149*H149,2)</f>
        <v>0</v>
      </c>
      <c r="BL149" s="19" t="s">
        <v>160</v>
      </c>
      <c r="BM149" s="217" t="s">
        <v>262</v>
      </c>
    </row>
    <row r="150" spans="1:47" s="2" customFormat="1" ht="12">
      <c r="A150" s="40"/>
      <c r="B150" s="41"/>
      <c r="C150" s="42"/>
      <c r="D150" s="219" t="s">
        <v>162</v>
      </c>
      <c r="E150" s="42"/>
      <c r="F150" s="220" t="s">
        <v>263</v>
      </c>
      <c r="G150" s="42"/>
      <c r="H150" s="42"/>
      <c r="I150" s="221"/>
      <c r="J150" s="42"/>
      <c r="K150" s="42"/>
      <c r="L150" s="46"/>
      <c r="M150" s="222"/>
      <c r="N150" s="223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162</v>
      </c>
      <c r="AU150" s="19" t="s">
        <v>82</v>
      </c>
    </row>
    <row r="151" spans="1:63" s="12" customFormat="1" ht="22.8" customHeight="1">
      <c r="A151" s="12"/>
      <c r="B151" s="190"/>
      <c r="C151" s="191"/>
      <c r="D151" s="192" t="s">
        <v>71</v>
      </c>
      <c r="E151" s="204" t="s">
        <v>264</v>
      </c>
      <c r="F151" s="204" t="s">
        <v>265</v>
      </c>
      <c r="G151" s="191"/>
      <c r="H151" s="191"/>
      <c r="I151" s="194"/>
      <c r="J151" s="205">
        <f>BK151</f>
        <v>0</v>
      </c>
      <c r="K151" s="191"/>
      <c r="L151" s="196"/>
      <c r="M151" s="197"/>
      <c r="N151" s="198"/>
      <c r="O151" s="198"/>
      <c r="P151" s="199">
        <f>SUM(P152:P162)</f>
        <v>0</v>
      </c>
      <c r="Q151" s="198"/>
      <c r="R151" s="199">
        <f>SUM(R152:R162)</f>
        <v>0</v>
      </c>
      <c r="S151" s="198"/>
      <c r="T151" s="200">
        <f>SUM(T152:T162)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1" t="s">
        <v>80</v>
      </c>
      <c r="AT151" s="202" t="s">
        <v>71</v>
      </c>
      <c r="AU151" s="202" t="s">
        <v>80</v>
      </c>
      <c r="AY151" s="201" t="s">
        <v>152</v>
      </c>
      <c r="BK151" s="203">
        <f>SUM(BK152:BK162)</f>
        <v>0</v>
      </c>
    </row>
    <row r="152" spans="1:65" s="2" customFormat="1" ht="16.5" customHeight="1">
      <c r="A152" s="40"/>
      <c r="B152" s="41"/>
      <c r="C152" s="206" t="s">
        <v>266</v>
      </c>
      <c r="D152" s="206" t="s">
        <v>155</v>
      </c>
      <c r="E152" s="207" t="s">
        <v>267</v>
      </c>
      <c r="F152" s="208" t="s">
        <v>268</v>
      </c>
      <c r="G152" s="209" t="s">
        <v>269</v>
      </c>
      <c r="H152" s="210">
        <v>0.33</v>
      </c>
      <c r="I152" s="211"/>
      <c r="J152" s="212">
        <f>ROUND(I152*H152,2)</f>
        <v>0</v>
      </c>
      <c r="K152" s="208" t="s">
        <v>159</v>
      </c>
      <c r="L152" s="46"/>
      <c r="M152" s="213" t="s">
        <v>19</v>
      </c>
      <c r="N152" s="214" t="s">
        <v>43</v>
      </c>
      <c r="O152" s="86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160</v>
      </c>
      <c r="AT152" s="217" t="s">
        <v>155</v>
      </c>
      <c r="AU152" s="217" t="s">
        <v>82</v>
      </c>
      <c r="AY152" s="19" t="s">
        <v>152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80</v>
      </c>
      <c r="BK152" s="218">
        <f>ROUND(I152*H152,2)</f>
        <v>0</v>
      </c>
      <c r="BL152" s="19" t="s">
        <v>160</v>
      </c>
      <c r="BM152" s="217" t="s">
        <v>270</v>
      </c>
    </row>
    <row r="153" spans="1:47" s="2" customFormat="1" ht="12">
      <c r="A153" s="40"/>
      <c r="B153" s="41"/>
      <c r="C153" s="42"/>
      <c r="D153" s="219" t="s">
        <v>162</v>
      </c>
      <c r="E153" s="42"/>
      <c r="F153" s="220" t="s">
        <v>271</v>
      </c>
      <c r="G153" s="42"/>
      <c r="H153" s="42"/>
      <c r="I153" s="221"/>
      <c r="J153" s="42"/>
      <c r="K153" s="42"/>
      <c r="L153" s="46"/>
      <c r="M153" s="222"/>
      <c r="N153" s="223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162</v>
      </c>
      <c r="AU153" s="19" t="s">
        <v>82</v>
      </c>
    </row>
    <row r="154" spans="1:65" s="2" customFormat="1" ht="24.15" customHeight="1">
      <c r="A154" s="40"/>
      <c r="B154" s="41"/>
      <c r="C154" s="206" t="s">
        <v>272</v>
      </c>
      <c r="D154" s="206" t="s">
        <v>155</v>
      </c>
      <c r="E154" s="207" t="s">
        <v>273</v>
      </c>
      <c r="F154" s="208" t="s">
        <v>274</v>
      </c>
      <c r="G154" s="209" t="s">
        <v>269</v>
      </c>
      <c r="H154" s="210">
        <v>0.33</v>
      </c>
      <c r="I154" s="211"/>
      <c r="J154" s="212">
        <f>ROUND(I154*H154,2)</f>
        <v>0</v>
      </c>
      <c r="K154" s="208" t="s">
        <v>159</v>
      </c>
      <c r="L154" s="46"/>
      <c r="M154" s="213" t="s">
        <v>19</v>
      </c>
      <c r="N154" s="214" t="s">
        <v>43</v>
      </c>
      <c r="O154" s="86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160</v>
      </c>
      <c r="AT154" s="217" t="s">
        <v>155</v>
      </c>
      <c r="AU154" s="217" t="s">
        <v>82</v>
      </c>
      <c r="AY154" s="19" t="s">
        <v>152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80</v>
      </c>
      <c r="BK154" s="218">
        <f>ROUND(I154*H154,2)</f>
        <v>0</v>
      </c>
      <c r="BL154" s="19" t="s">
        <v>160</v>
      </c>
      <c r="BM154" s="217" t="s">
        <v>275</v>
      </c>
    </row>
    <row r="155" spans="1:47" s="2" customFormat="1" ht="12">
      <c r="A155" s="40"/>
      <c r="B155" s="41"/>
      <c r="C155" s="42"/>
      <c r="D155" s="219" t="s">
        <v>162</v>
      </c>
      <c r="E155" s="42"/>
      <c r="F155" s="220" t="s">
        <v>276</v>
      </c>
      <c r="G155" s="42"/>
      <c r="H155" s="42"/>
      <c r="I155" s="221"/>
      <c r="J155" s="42"/>
      <c r="K155" s="42"/>
      <c r="L155" s="46"/>
      <c r="M155" s="222"/>
      <c r="N155" s="223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162</v>
      </c>
      <c r="AU155" s="19" t="s">
        <v>82</v>
      </c>
    </row>
    <row r="156" spans="1:65" s="2" customFormat="1" ht="21.75" customHeight="1">
      <c r="A156" s="40"/>
      <c r="B156" s="41"/>
      <c r="C156" s="206" t="s">
        <v>7</v>
      </c>
      <c r="D156" s="206" t="s">
        <v>155</v>
      </c>
      <c r="E156" s="207" t="s">
        <v>277</v>
      </c>
      <c r="F156" s="208" t="s">
        <v>278</v>
      </c>
      <c r="G156" s="209" t="s">
        <v>269</v>
      </c>
      <c r="H156" s="210">
        <v>0.33</v>
      </c>
      <c r="I156" s="211"/>
      <c r="J156" s="212">
        <f>ROUND(I156*H156,2)</f>
        <v>0</v>
      </c>
      <c r="K156" s="208" t="s">
        <v>159</v>
      </c>
      <c r="L156" s="46"/>
      <c r="M156" s="213" t="s">
        <v>19</v>
      </c>
      <c r="N156" s="214" t="s">
        <v>43</v>
      </c>
      <c r="O156" s="86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160</v>
      </c>
      <c r="AT156" s="217" t="s">
        <v>155</v>
      </c>
      <c r="AU156" s="217" t="s">
        <v>82</v>
      </c>
      <c r="AY156" s="19" t="s">
        <v>152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80</v>
      </c>
      <c r="BK156" s="218">
        <f>ROUND(I156*H156,2)</f>
        <v>0</v>
      </c>
      <c r="BL156" s="19" t="s">
        <v>160</v>
      </c>
      <c r="BM156" s="217" t="s">
        <v>279</v>
      </c>
    </row>
    <row r="157" spans="1:47" s="2" customFormat="1" ht="12">
      <c r="A157" s="40"/>
      <c r="B157" s="41"/>
      <c r="C157" s="42"/>
      <c r="D157" s="219" t="s">
        <v>162</v>
      </c>
      <c r="E157" s="42"/>
      <c r="F157" s="220" t="s">
        <v>280</v>
      </c>
      <c r="G157" s="42"/>
      <c r="H157" s="42"/>
      <c r="I157" s="221"/>
      <c r="J157" s="42"/>
      <c r="K157" s="42"/>
      <c r="L157" s="46"/>
      <c r="M157" s="222"/>
      <c r="N157" s="22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162</v>
      </c>
      <c r="AU157" s="19" t="s">
        <v>82</v>
      </c>
    </row>
    <row r="158" spans="1:65" s="2" customFormat="1" ht="24.15" customHeight="1">
      <c r="A158" s="40"/>
      <c r="B158" s="41"/>
      <c r="C158" s="206" t="s">
        <v>281</v>
      </c>
      <c r="D158" s="206" t="s">
        <v>155</v>
      </c>
      <c r="E158" s="207" t="s">
        <v>282</v>
      </c>
      <c r="F158" s="208" t="s">
        <v>283</v>
      </c>
      <c r="G158" s="209" t="s">
        <v>269</v>
      </c>
      <c r="H158" s="210">
        <v>1.98</v>
      </c>
      <c r="I158" s="211"/>
      <c r="J158" s="212">
        <f>ROUND(I158*H158,2)</f>
        <v>0</v>
      </c>
      <c r="K158" s="208" t="s">
        <v>159</v>
      </c>
      <c r="L158" s="46"/>
      <c r="M158" s="213" t="s">
        <v>19</v>
      </c>
      <c r="N158" s="214" t="s">
        <v>43</v>
      </c>
      <c r="O158" s="86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160</v>
      </c>
      <c r="AT158" s="217" t="s">
        <v>155</v>
      </c>
      <c r="AU158" s="217" t="s">
        <v>82</v>
      </c>
      <c r="AY158" s="19" t="s">
        <v>152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80</v>
      </c>
      <c r="BK158" s="218">
        <f>ROUND(I158*H158,2)</f>
        <v>0</v>
      </c>
      <c r="BL158" s="19" t="s">
        <v>160</v>
      </c>
      <c r="BM158" s="217" t="s">
        <v>284</v>
      </c>
    </row>
    <row r="159" spans="1:47" s="2" customFormat="1" ht="12">
      <c r="A159" s="40"/>
      <c r="B159" s="41"/>
      <c r="C159" s="42"/>
      <c r="D159" s="219" t="s">
        <v>162</v>
      </c>
      <c r="E159" s="42"/>
      <c r="F159" s="220" t="s">
        <v>285</v>
      </c>
      <c r="G159" s="42"/>
      <c r="H159" s="42"/>
      <c r="I159" s="221"/>
      <c r="J159" s="42"/>
      <c r="K159" s="42"/>
      <c r="L159" s="46"/>
      <c r="M159" s="222"/>
      <c r="N159" s="223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162</v>
      </c>
      <c r="AU159" s="19" t="s">
        <v>82</v>
      </c>
    </row>
    <row r="160" spans="1:51" s="13" customFormat="1" ht="12">
      <c r="A160" s="13"/>
      <c r="B160" s="224"/>
      <c r="C160" s="225"/>
      <c r="D160" s="226" t="s">
        <v>164</v>
      </c>
      <c r="E160" s="227" t="s">
        <v>19</v>
      </c>
      <c r="F160" s="228" t="s">
        <v>286</v>
      </c>
      <c r="G160" s="225"/>
      <c r="H160" s="229">
        <v>1.98</v>
      </c>
      <c r="I160" s="230"/>
      <c r="J160" s="225"/>
      <c r="K160" s="225"/>
      <c r="L160" s="231"/>
      <c r="M160" s="232"/>
      <c r="N160" s="233"/>
      <c r="O160" s="233"/>
      <c r="P160" s="233"/>
      <c r="Q160" s="233"/>
      <c r="R160" s="233"/>
      <c r="S160" s="233"/>
      <c r="T160" s="23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5" t="s">
        <v>164</v>
      </c>
      <c r="AU160" s="235" t="s">
        <v>82</v>
      </c>
      <c r="AV160" s="13" t="s">
        <v>82</v>
      </c>
      <c r="AW160" s="13" t="s">
        <v>33</v>
      </c>
      <c r="AX160" s="13" t="s">
        <v>80</v>
      </c>
      <c r="AY160" s="235" t="s">
        <v>152</v>
      </c>
    </row>
    <row r="161" spans="1:65" s="2" customFormat="1" ht="24.15" customHeight="1">
      <c r="A161" s="40"/>
      <c r="B161" s="41"/>
      <c r="C161" s="206" t="s">
        <v>287</v>
      </c>
      <c r="D161" s="206" t="s">
        <v>155</v>
      </c>
      <c r="E161" s="207" t="s">
        <v>288</v>
      </c>
      <c r="F161" s="208" t="s">
        <v>289</v>
      </c>
      <c r="G161" s="209" t="s">
        <v>269</v>
      </c>
      <c r="H161" s="210">
        <v>0.33</v>
      </c>
      <c r="I161" s="211"/>
      <c r="J161" s="212">
        <f>ROUND(I161*H161,2)</f>
        <v>0</v>
      </c>
      <c r="K161" s="208" t="s">
        <v>159</v>
      </c>
      <c r="L161" s="46"/>
      <c r="M161" s="213" t="s">
        <v>19</v>
      </c>
      <c r="N161" s="214" t="s">
        <v>43</v>
      </c>
      <c r="O161" s="86"/>
      <c r="P161" s="215">
        <f>O161*H161</f>
        <v>0</v>
      </c>
      <c r="Q161" s="215">
        <v>0</v>
      </c>
      <c r="R161" s="215">
        <f>Q161*H161</f>
        <v>0</v>
      </c>
      <c r="S161" s="215">
        <v>0</v>
      </c>
      <c r="T161" s="21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7" t="s">
        <v>160</v>
      </c>
      <c r="AT161" s="217" t="s">
        <v>155</v>
      </c>
      <c r="AU161" s="217" t="s">
        <v>82</v>
      </c>
      <c r="AY161" s="19" t="s">
        <v>152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9" t="s">
        <v>80</v>
      </c>
      <c r="BK161" s="218">
        <f>ROUND(I161*H161,2)</f>
        <v>0</v>
      </c>
      <c r="BL161" s="19" t="s">
        <v>160</v>
      </c>
      <c r="BM161" s="217" t="s">
        <v>290</v>
      </c>
    </row>
    <row r="162" spans="1:47" s="2" customFormat="1" ht="12">
      <c r="A162" s="40"/>
      <c r="B162" s="41"/>
      <c r="C162" s="42"/>
      <c r="D162" s="219" t="s">
        <v>162</v>
      </c>
      <c r="E162" s="42"/>
      <c r="F162" s="220" t="s">
        <v>291</v>
      </c>
      <c r="G162" s="42"/>
      <c r="H162" s="42"/>
      <c r="I162" s="221"/>
      <c r="J162" s="42"/>
      <c r="K162" s="42"/>
      <c r="L162" s="46"/>
      <c r="M162" s="222"/>
      <c r="N162" s="223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162</v>
      </c>
      <c r="AU162" s="19" t="s">
        <v>82</v>
      </c>
    </row>
    <row r="163" spans="1:63" s="12" customFormat="1" ht="22.8" customHeight="1">
      <c r="A163" s="12"/>
      <c r="B163" s="190"/>
      <c r="C163" s="191"/>
      <c r="D163" s="192" t="s">
        <v>71</v>
      </c>
      <c r="E163" s="204" t="s">
        <v>292</v>
      </c>
      <c r="F163" s="204" t="s">
        <v>293</v>
      </c>
      <c r="G163" s="191"/>
      <c r="H163" s="191"/>
      <c r="I163" s="194"/>
      <c r="J163" s="205">
        <f>BK163</f>
        <v>0</v>
      </c>
      <c r="K163" s="191"/>
      <c r="L163" s="196"/>
      <c r="M163" s="197"/>
      <c r="N163" s="198"/>
      <c r="O163" s="198"/>
      <c r="P163" s="199">
        <f>SUM(P164:P165)</f>
        <v>0</v>
      </c>
      <c r="Q163" s="198"/>
      <c r="R163" s="199">
        <f>SUM(R164:R165)</f>
        <v>0</v>
      </c>
      <c r="S163" s="198"/>
      <c r="T163" s="200">
        <f>SUM(T164:T165)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01" t="s">
        <v>80</v>
      </c>
      <c r="AT163" s="202" t="s">
        <v>71</v>
      </c>
      <c r="AU163" s="202" t="s">
        <v>80</v>
      </c>
      <c r="AY163" s="201" t="s">
        <v>152</v>
      </c>
      <c r="BK163" s="203">
        <f>SUM(BK164:BK165)</f>
        <v>0</v>
      </c>
    </row>
    <row r="164" spans="1:65" s="2" customFormat="1" ht="33" customHeight="1">
      <c r="A164" s="40"/>
      <c r="B164" s="41"/>
      <c r="C164" s="206" t="s">
        <v>294</v>
      </c>
      <c r="D164" s="206" t="s">
        <v>155</v>
      </c>
      <c r="E164" s="207" t="s">
        <v>295</v>
      </c>
      <c r="F164" s="208" t="s">
        <v>296</v>
      </c>
      <c r="G164" s="209" t="s">
        <v>269</v>
      </c>
      <c r="H164" s="210">
        <v>0.504</v>
      </c>
      <c r="I164" s="211"/>
      <c r="J164" s="212">
        <f>ROUND(I164*H164,2)</f>
        <v>0</v>
      </c>
      <c r="K164" s="208" t="s">
        <v>159</v>
      </c>
      <c r="L164" s="46"/>
      <c r="M164" s="213" t="s">
        <v>19</v>
      </c>
      <c r="N164" s="214" t="s">
        <v>43</v>
      </c>
      <c r="O164" s="86"/>
      <c r="P164" s="215">
        <f>O164*H164</f>
        <v>0</v>
      </c>
      <c r="Q164" s="215">
        <v>0</v>
      </c>
      <c r="R164" s="215">
        <f>Q164*H164</f>
        <v>0</v>
      </c>
      <c r="S164" s="215">
        <v>0</v>
      </c>
      <c r="T164" s="21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7" t="s">
        <v>160</v>
      </c>
      <c r="AT164" s="217" t="s">
        <v>155</v>
      </c>
      <c r="AU164" s="217" t="s">
        <v>82</v>
      </c>
      <c r="AY164" s="19" t="s">
        <v>152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9" t="s">
        <v>80</v>
      </c>
      <c r="BK164" s="218">
        <f>ROUND(I164*H164,2)</f>
        <v>0</v>
      </c>
      <c r="BL164" s="19" t="s">
        <v>160</v>
      </c>
      <c r="BM164" s="217" t="s">
        <v>297</v>
      </c>
    </row>
    <row r="165" spans="1:47" s="2" customFormat="1" ht="12">
      <c r="A165" s="40"/>
      <c r="B165" s="41"/>
      <c r="C165" s="42"/>
      <c r="D165" s="219" t="s">
        <v>162</v>
      </c>
      <c r="E165" s="42"/>
      <c r="F165" s="220" t="s">
        <v>298</v>
      </c>
      <c r="G165" s="42"/>
      <c r="H165" s="42"/>
      <c r="I165" s="221"/>
      <c r="J165" s="42"/>
      <c r="K165" s="42"/>
      <c r="L165" s="46"/>
      <c r="M165" s="222"/>
      <c r="N165" s="223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162</v>
      </c>
      <c r="AU165" s="19" t="s">
        <v>82</v>
      </c>
    </row>
    <row r="166" spans="1:63" s="12" customFormat="1" ht="25.9" customHeight="1">
      <c r="A166" s="12"/>
      <c r="B166" s="190"/>
      <c r="C166" s="191"/>
      <c r="D166" s="192" t="s">
        <v>71</v>
      </c>
      <c r="E166" s="193" t="s">
        <v>299</v>
      </c>
      <c r="F166" s="193" t="s">
        <v>300</v>
      </c>
      <c r="G166" s="191"/>
      <c r="H166" s="191"/>
      <c r="I166" s="194"/>
      <c r="J166" s="195">
        <f>BK166</f>
        <v>0</v>
      </c>
      <c r="K166" s="191"/>
      <c r="L166" s="196"/>
      <c r="M166" s="197"/>
      <c r="N166" s="198"/>
      <c r="O166" s="198"/>
      <c r="P166" s="199">
        <f>P167+P179+P188+P195</f>
        <v>0</v>
      </c>
      <c r="Q166" s="198"/>
      <c r="R166" s="199">
        <f>R167+R179+R188+R195</f>
        <v>0.06659892</v>
      </c>
      <c r="S166" s="198"/>
      <c r="T166" s="200">
        <f>T167+T179+T188+T195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01" t="s">
        <v>82</v>
      </c>
      <c r="AT166" s="202" t="s">
        <v>71</v>
      </c>
      <c r="AU166" s="202" t="s">
        <v>72</v>
      </c>
      <c r="AY166" s="201" t="s">
        <v>152</v>
      </c>
      <c r="BK166" s="203">
        <f>BK167+BK179+BK188+BK195</f>
        <v>0</v>
      </c>
    </row>
    <row r="167" spans="1:63" s="12" customFormat="1" ht="22.8" customHeight="1">
      <c r="A167" s="12"/>
      <c r="B167" s="190"/>
      <c r="C167" s="191"/>
      <c r="D167" s="192" t="s">
        <v>71</v>
      </c>
      <c r="E167" s="204" t="s">
        <v>301</v>
      </c>
      <c r="F167" s="204" t="s">
        <v>302</v>
      </c>
      <c r="G167" s="191"/>
      <c r="H167" s="191"/>
      <c r="I167" s="194"/>
      <c r="J167" s="205">
        <f>BK167</f>
        <v>0</v>
      </c>
      <c r="K167" s="191"/>
      <c r="L167" s="196"/>
      <c r="M167" s="197"/>
      <c r="N167" s="198"/>
      <c r="O167" s="198"/>
      <c r="P167" s="199">
        <f>SUM(P168:P178)</f>
        <v>0</v>
      </c>
      <c r="Q167" s="198"/>
      <c r="R167" s="199">
        <f>SUM(R168:R178)</f>
        <v>0.03435</v>
      </c>
      <c r="S167" s="198"/>
      <c r="T167" s="200">
        <f>SUM(T168:T178)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01" t="s">
        <v>82</v>
      </c>
      <c r="AT167" s="202" t="s">
        <v>71</v>
      </c>
      <c r="AU167" s="202" t="s">
        <v>80</v>
      </c>
      <c r="AY167" s="201" t="s">
        <v>152</v>
      </c>
      <c r="BK167" s="203">
        <f>SUM(BK168:BK178)</f>
        <v>0</v>
      </c>
    </row>
    <row r="168" spans="1:65" s="2" customFormat="1" ht="24.15" customHeight="1">
      <c r="A168" s="40"/>
      <c r="B168" s="41"/>
      <c r="C168" s="206" t="s">
        <v>303</v>
      </c>
      <c r="D168" s="206" t="s">
        <v>155</v>
      </c>
      <c r="E168" s="207" t="s">
        <v>304</v>
      </c>
      <c r="F168" s="208" t="s">
        <v>305</v>
      </c>
      <c r="G168" s="209" t="s">
        <v>209</v>
      </c>
      <c r="H168" s="210">
        <v>1</v>
      </c>
      <c r="I168" s="211"/>
      <c r="J168" s="212">
        <f>ROUND(I168*H168,2)</f>
        <v>0</v>
      </c>
      <c r="K168" s="208" t="s">
        <v>159</v>
      </c>
      <c r="L168" s="46"/>
      <c r="M168" s="213" t="s">
        <v>19</v>
      </c>
      <c r="N168" s="214" t="s">
        <v>43</v>
      </c>
      <c r="O168" s="86"/>
      <c r="P168" s="215">
        <f>O168*H168</f>
        <v>0</v>
      </c>
      <c r="Q168" s="215">
        <v>0</v>
      </c>
      <c r="R168" s="215">
        <f>Q168*H168</f>
        <v>0</v>
      </c>
      <c r="S168" s="215">
        <v>0</v>
      </c>
      <c r="T168" s="21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7" t="s">
        <v>247</v>
      </c>
      <c r="AT168" s="217" t="s">
        <v>155</v>
      </c>
      <c r="AU168" s="217" t="s">
        <v>82</v>
      </c>
      <c r="AY168" s="19" t="s">
        <v>152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9" t="s">
        <v>80</v>
      </c>
      <c r="BK168" s="218">
        <f>ROUND(I168*H168,2)</f>
        <v>0</v>
      </c>
      <c r="BL168" s="19" t="s">
        <v>247</v>
      </c>
      <c r="BM168" s="217" t="s">
        <v>306</v>
      </c>
    </row>
    <row r="169" spans="1:47" s="2" customFormat="1" ht="12">
      <c r="A169" s="40"/>
      <c r="B169" s="41"/>
      <c r="C169" s="42"/>
      <c r="D169" s="219" t="s">
        <v>162</v>
      </c>
      <c r="E169" s="42"/>
      <c r="F169" s="220" t="s">
        <v>307</v>
      </c>
      <c r="G169" s="42"/>
      <c r="H169" s="42"/>
      <c r="I169" s="221"/>
      <c r="J169" s="42"/>
      <c r="K169" s="42"/>
      <c r="L169" s="46"/>
      <c r="M169" s="222"/>
      <c r="N169" s="223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162</v>
      </c>
      <c r="AU169" s="19" t="s">
        <v>82</v>
      </c>
    </row>
    <row r="170" spans="1:65" s="2" customFormat="1" ht="16.5" customHeight="1">
      <c r="A170" s="40"/>
      <c r="B170" s="41"/>
      <c r="C170" s="246" t="s">
        <v>308</v>
      </c>
      <c r="D170" s="246" t="s">
        <v>212</v>
      </c>
      <c r="E170" s="247" t="s">
        <v>309</v>
      </c>
      <c r="F170" s="248" t="s">
        <v>310</v>
      </c>
      <c r="G170" s="249" t="s">
        <v>209</v>
      </c>
      <c r="H170" s="250">
        <v>1</v>
      </c>
      <c r="I170" s="251"/>
      <c r="J170" s="252">
        <f>ROUND(I170*H170,2)</f>
        <v>0</v>
      </c>
      <c r="K170" s="248" t="s">
        <v>19</v>
      </c>
      <c r="L170" s="253"/>
      <c r="M170" s="254" t="s">
        <v>19</v>
      </c>
      <c r="N170" s="255" t="s">
        <v>43</v>
      </c>
      <c r="O170" s="86"/>
      <c r="P170" s="215">
        <f>O170*H170</f>
        <v>0</v>
      </c>
      <c r="Q170" s="215">
        <v>0.032</v>
      </c>
      <c r="R170" s="215">
        <f>Q170*H170</f>
        <v>0.032</v>
      </c>
      <c r="S170" s="215">
        <v>0</v>
      </c>
      <c r="T170" s="21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311</v>
      </c>
      <c r="AT170" s="217" t="s">
        <v>212</v>
      </c>
      <c r="AU170" s="217" t="s">
        <v>82</v>
      </c>
      <c r="AY170" s="19" t="s">
        <v>152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80</v>
      </c>
      <c r="BK170" s="218">
        <f>ROUND(I170*H170,2)</f>
        <v>0</v>
      </c>
      <c r="BL170" s="19" t="s">
        <v>247</v>
      </c>
      <c r="BM170" s="217" t="s">
        <v>312</v>
      </c>
    </row>
    <row r="171" spans="1:65" s="2" customFormat="1" ht="16.5" customHeight="1">
      <c r="A171" s="40"/>
      <c r="B171" s="41"/>
      <c r="C171" s="206" t="s">
        <v>313</v>
      </c>
      <c r="D171" s="206" t="s">
        <v>155</v>
      </c>
      <c r="E171" s="207" t="s">
        <v>314</v>
      </c>
      <c r="F171" s="208" t="s">
        <v>315</v>
      </c>
      <c r="G171" s="209" t="s">
        <v>209</v>
      </c>
      <c r="H171" s="210">
        <v>1</v>
      </c>
      <c r="I171" s="211"/>
      <c r="J171" s="212">
        <f>ROUND(I171*H171,2)</f>
        <v>0</v>
      </c>
      <c r="K171" s="208" t="s">
        <v>159</v>
      </c>
      <c r="L171" s="46"/>
      <c r="M171" s="213" t="s">
        <v>19</v>
      </c>
      <c r="N171" s="214" t="s">
        <v>43</v>
      </c>
      <c r="O171" s="86"/>
      <c r="P171" s="215">
        <f>O171*H171</f>
        <v>0</v>
      </c>
      <c r="Q171" s="215">
        <v>0</v>
      </c>
      <c r="R171" s="215">
        <f>Q171*H171</f>
        <v>0</v>
      </c>
      <c r="S171" s="215">
        <v>0</v>
      </c>
      <c r="T171" s="21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7" t="s">
        <v>247</v>
      </c>
      <c r="AT171" s="217" t="s">
        <v>155</v>
      </c>
      <c r="AU171" s="217" t="s">
        <v>82</v>
      </c>
      <c r="AY171" s="19" t="s">
        <v>152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9" t="s">
        <v>80</v>
      </c>
      <c r="BK171" s="218">
        <f>ROUND(I171*H171,2)</f>
        <v>0</v>
      </c>
      <c r="BL171" s="19" t="s">
        <v>247</v>
      </c>
      <c r="BM171" s="217" t="s">
        <v>316</v>
      </c>
    </row>
    <row r="172" spans="1:47" s="2" customFormat="1" ht="12">
      <c r="A172" s="40"/>
      <c r="B172" s="41"/>
      <c r="C172" s="42"/>
      <c r="D172" s="219" t="s">
        <v>162</v>
      </c>
      <c r="E172" s="42"/>
      <c r="F172" s="220" t="s">
        <v>317</v>
      </c>
      <c r="G172" s="42"/>
      <c r="H172" s="42"/>
      <c r="I172" s="221"/>
      <c r="J172" s="42"/>
      <c r="K172" s="42"/>
      <c r="L172" s="46"/>
      <c r="M172" s="222"/>
      <c r="N172" s="223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162</v>
      </c>
      <c r="AU172" s="19" t="s">
        <v>82</v>
      </c>
    </row>
    <row r="173" spans="1:65" s="2" customFormat="1" ht="16.5" customHeight="1">
      <c r="A173" s="40"/>
      <c r="B173" s="41"/>
      <c r="C173" s="246" t="s">
        <v>318</v>
      </c>
      <c r="D173" s="246" t="s">
        <v>212</v>
      </c>
      <c r="E173" s="247" t="s">
        <v>319</v>
      </c>
      <c r="F173" s="248" t="s">
        <v>320</v>
      </c>
      <c r="G173" s="249" t="s">
        <v>209</v>
      </c>
      <c r="H173" s="250">
        <v>1</v>
      </c>
      <c r="I173" s="251"/>
      <c r="J173" s="252">
        <f>ROUND(I173*H173,2)</f>
        <v>0</v>
      </c>
      <c r="K173" s="248" t="s">
        <v>159</v>
      </c>
      <c r="L173" s="253"/>
      <c r="M173" s="254" t="s">
        <v>19</v>
      </c>
      <c r="N173" s="255" t="s">
        <v>43</v>
      </c>
      <c r="O173" s="86"/>
      <c r="P173" s="215">
        <f>O173*H173</f>
        <v>0</v>
      </c>
      <c r="Q173" s="215">
        <v>0.0022</v>
      </c>
      <c r="R173" s="215">
        <f>Q173*H173</f>
        <v>0.0022</v>
      </c>
      <c r="S173" s="215">
        <v>0</v>
      </c>
      <c r="T173" s="21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7" t="s">
        <v>311</v>
      </c>
      <c r="AT173" s="217" t="s">
        <v>212</v>
      </c>
      <c r="AU173" s="217" t="s">
        <v>82</v>
      </c>
      <c r="AY173" s="19" t="s">
        <v>152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80</v>
      </c>
      <c r="BK173" s="218">
        <f>ROUND(I173*H173,2)</f>
        <v>0</v>
      </c>
      <c r="BL173" s="19" t="s">
        <v>247</v>
      </c>
      <c r="BM173" s="217" t="s">
        <v>321</v>
      </c>
    </row>
    <row r="174" spans="1:65" s="2" customFormat="1" ht="16.5" customHeight="1">
      <c r="A174" s="40"/>
      <c r="B174" s="41"/>
      <c r="C174" s="206" t="s">
        <v>322</v>
      </c>
      <c r="D174" s="206" t="s">
        <v>155</v>
      </c>
      <c r="E174" s="207" t="s">
        <v>323</v>
      </c>
      <c r="F174" s="208" t="s">
        <v>324</v>
      </c>
      <c r="G174" s="209" t="s">
        <v>209</v>
      </c>
      <c r="H174" s="210">
        <v>1</v>
      </c>
      <c r="I174" s="211"/>
      <c r="J174" s="212">
        <f>ROUND(I174*H174,2)</f>
        <v>0</v>
      </c>
      <c r="K174" s="208" t="s">
        <v>159</v>
      </c>
      <c r="L174" s="46"/>
      <c r="M174" s="213" t="s">
        <v>19</v>
      </c>
      <c r="N174" s="214" t="s">
        <v>43</v>
      </c>
      <c r="O174" s="86"/>
      <c r="P174" s="215">
        <f>O174*H174</f>
        <v>0</v>
      </c>
      <c r="Q174" s="215">
        <v>0</v>
      </c>
      <c r="R174" s="215">
        <f>Q174*H174</f>
        <v>0</v>
      </c>
      <c r="S174" s="215">
        <v>0</v>
      </c>
      <c r="T174" s="21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7" t="s">
        <v>247</v>
      </c>
      <c r="AT174" s="217" t="s">
        <v>155</v>
      </c>
      <c r="AU174" s="217" t="s">
        <v>82</v>
      </c>
      <c r="AY174" s="19" t="s">
        <v>152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9" t="s">
        <v>80</v>
      </c>
      <c r="BK174" s="218">
        <f>ROUND(I174*H174,2)</f>
        <v>0</v>
      </c>
      <c r="BL174" s="19" t="s">
        <v>247</v>
      </c>
      <c r="BM174" s="217" t="s">
        <v>325</v>
      </c>
    </row>
    <row r="175" spans="1:47" s="2" customFormat="1" ht="12">
      <c r="A175" s="40"/>
      <c r="B175" s="41"/>
      <c r="C175" s="42"/>
      <c r="D175" s="219" t="s">
        <v>162</v>
      </c>
      <c r="E175" s="42"/>
      <c r="F175" s="220" t="s">
        <v>326</v>
      </c>
      <c r="G175" s="42"/>
      <c r="H175" s="42"/>
      <c r="I175" s="221"/>
      <c r="J175" s="42"/>
      <c r="K175" s="42"/>
      <c r="L175" s="46"/>
      <c r="M175" s="222"/>
      <c r="N175" s="223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162</v>
      </c>
      <c r="AU175" s="19" t="s">
        <v>82</v>
      </c>
    </row>
    <row r="176" spans="1:65" s="2" customFormat="1" ht="16.5" customHeight="1">
      <c r="A176" s="40"/>
      <c r="B176" s="41"/>
      <c r="C176" s="246" t="s">
        <v>327</v>
      </c>
      <c r="D176" s="246" t="s">
        <v>212</v>
      </c>
      <c r="E176" s="247" t="s">
        <v>328</v>
      </c>
      <c r="F176" s="248" t="s">
        <v>329</v>
      </c>
      <c r="G176" s="249" t="s">
        <v>209</v>
      </c>
      <c r="H176" s="250">
        <v>1</v>
      </c>
      <c r="I176" s="251"/>
      <c r="J176" s="252">
        <f>ROUND(I176*H176,2)</f>
        <v>0</v>
      </c>
      <c r="K176" s="248" t="s">
        <v>19</v>
      </c>
      <c r="L176" s="253"/>
      <c r="M176" s="254" t="s">
        <v>19</v>
      </c>
      <c r="N176" s="255" t="s">
        <v>43</v>
      </c>
      <c r="O176" s="86"/>
      <c r="P176" s="215">
        <f>O176*H176</f>
        <v>0</v>
      </c>
      <c r="Q176" s="215">
        <v>0.00015</v>
      </c>
      <c r="R176" s="215">
        <f>Q176*H176</f>
        <v>0.00015</v>
      </c>
      <c r="S176" s="215">
        <v>0</v>
      </c>
      <c r="T176" s="21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311</v>
      </c>
      <c r="AT176" s="217" t="s">
        <v>212</v>
      </c>
      <c r="AU176" s="217" t="s">
        <v>82</v>
      </c>
      <c r="AY176" s="19" t="s">
        <v>152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80</v>
      </c>
      <c r="BK176" s="218">
        <f>ROUND(I176*H176,2)</f>
        <v>0</v>
      </c>
      <c r="BL176" s="19" t="s">
        <v>247</v>
      </c>
      <c r="BM176" s="217" t="s">
        <v>330</v>
      </c>
    </row>
    <row r="177" spans="1:65" s="2" customFormat="1" ht="24.15" customHeight="1">
      <c r="A177" s="40"/>
      <c r="B177" s="41"/>
      <c r="C177" s="206" t="s">
        <v>331</v>
      </c>
      <c r="D177" s="206" t="s">
        <v>155</v>
      </c>
      <c r="E177" s="207" t="s">
        <v>332</v>
      </c>
      <c r="F177" s="208" t="s">
        <v>333</v>
      </c>
      <c r="G177" s="209" t="s">
        <v>334</v>
      </c>
      <c r="H177" s="256"/>
      <c r="I177" s="211"/>
      <c r="J177" s="212">
        <f>ROUND(I177*H177,2)</f>
        <v>0</v>
      </c>
      <c r="K177" s="208" t="s">
        <v>159</v>
      </c>
      <c r="L177" s="46"/>
      <c r="M177" s="213" t="s">
        <v>19</v>
      </c>
      <c r="N177" s="214" t="s">
        <v>43</v>
      </c>
      <c r="O177" s="86"/>
      <c r="P177" s="215">
        <f>O177*H177</f>
        <v>0</v>
      </c>
      <c r="Q177" s="215">
        <v>0</v>
      </c>
      <c r="R177" s="215">
        <f>Q177*H177</f>
        <v>0</v>
      </c>
      <c r="S177" s="215">
        <v>0</v>
      </c>
      <c r="T177" s="21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7" t="s">
        <v>247</v>
      </c>
      <c r="AT177" s="217" t="s">
        <v>155</v>
      </c>
      <c r="AU177" s="217" t="s">
        <v>82</v>
      </c>
      <c r="AY177" s="19" t="s">
        <v>152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80</v>
      </c>
      <c r="BK177" s="218">
        <f>ROUND(I177*H177,2)</f>
        <v>0</v>
      </c>
      <c r="BL177" s="19" t="s">
        <v>247</v>
      </c>
      <c r="BM177" s="217" t="s">
        <v>335</v>
      </c>
    </row>
    <row r="178" spans="1:47" s="2" customFormat="1" ht="12">
      <c r="A178" s="40"/>
      <c r="B178" s="41"/>
      <c r="C178" s="42"/>
      <c r="D178" s="219" t="s">
        <v>162</v>
      </c>
      <c r="E178" s="42"/>
      <c r="F178" s="220" t="s">
        <v>336</v>
      </c>
      <c r="G178" s="42"/>
      <c r="H178" s="42"/>
      <c r="I178" s="221"/>
      <c r="J178" s="42"/>
      <c r="K178" s="42"/>
      <c r="L178" s="46"/>
      <c r="M178" s="222"/>
      <c r="N178" s="223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162</v>
      </c>
      <c r="AU178" s="19" t="s">
        <v>82</v>
      </c>
    </row>
    <row r="179" spans="1:63" s="12" customFormat="1" ht="22.8" customHeight="1">
      <c r="A179" s="12"/>
      <c r="B179" s="190"/>
      <c r="C179" s="191"/>
      <c r="D179" s="192" t="s">
        <v>71</v>
      </c>
      <c r="E179" s="204" t="s">
        <v>337</v>
      </c>
      <c r="F179" s="204" t="s">
        <v>338</v>
      </c>
      <c r="G179" s="191"/>
      <c r="H179" s="191"/>
      <c r="I179" s="194"/>
      <c r="J179" s="205">
        <f>BK179</f>
        <v>0</v>
      </c>
      <c r="K179" s="191"/>
      <c r="L179" s="196"/>
      <c r="M179" s="197"/>
      <c r="N179" s="198"/>
      <c r="O179" s="198"/>
      <c r="P179" s="199">
        <f>SUM(P180:P187)</f>
        <v>0</v>
      </c>
      <c r="Q179" s="198"/>
      <c r="R179" s="199">
        <f>SUM(R180:R187)</f>
        <v>0.0256892</v>
      </c>
      <c r="S179" s="198"/>
      <c r="T179" s="200">
        <f>SUM(T180:T187)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1" t="s">
        <v>82</v>
      </c>
      <c r="AT179" s="202" t="s">
        <v>71</v>
      </c>
      <c r="AU179" s="202" t="s">
        <v>80</v>
      </c>
      <c r="AY179" s="201" t="s">
        <v>152</v>
      </c>
      <c r="BK179" s="203">
        <f>SUM(BK180:BK187)</f>
        <v>0</v>
      </c>
    </row>
    <row r="180" spans="1:65" s="2" customFormat="1" ht="24.15" customHeight="1">
      <c r="A180" s="40"/>
      <c r="B180" s="41"/>
      <c r="C180" s="206" t="s">
        <v>311</v>
      </c>
      <c r="D180" s="206" t="s">
        <v>155</v>
      </c>
      <c r="E180" s="207" t="s">
        <v>339</v>
      </c>
      <c r="F180" s="208" t="s">
        <v>340</v>
      </c>
      <c r="G180" s="209" t="s">
        <v>168</v>
      </c>
      <c r="H180" s="210">
        <v>4.76</v>
      </c>
      <c r="I180" s="211"/>
      <c r="J180" s="212">
        <f>ROUND(I180*H180,2)</f>
        <v>0</v>
      </c>
      <c r="K180" s="208" t="s">
        <v>19</v>
      </c>
      <c r="L180" s="46"/>
      <c r="M180" s="213" t="s">
        <v>19</v>
      </c>
      <c r="N180" s="214" t="s">
        <v>43</v>
      </c>
      <c r="O180" s="86"/>
      <c r="P180" s="215">
        <f>O180*H180</f>
        <v>0</v>
      </c>
      <c r="Q180" s="215">
        <v>0.00074</v>
      </c>
      <c r="R180" s="215">
        <f>Q180*H180</f>
        <v>0.0035223999999999997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247</v>
      </c>
      <c r="AT180" s="217" t="s">
        <v>155</v>
      </c>
      <c r="AU180" s="217" t="s">
        <v>82</v>
      </c>
      <c r="AY180" s="19" t="s">
        <v>152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80</v>
      </c>
      <c r="BK180" s="218">
        <f>ROUND(I180*H180,2)</f>
        <v>0</v>
      </c>
      <c r="BL180" s="19" t="s">
        <v>247</v>
      </c>
      <c r="BM180" s="217" t="s">
        <v>341</v>
      </c>
    </row>
    <row r="181" spans="1:51" s="13" customFormat="1" ht="12">
      <c r="A181" s="13"/>
      <c r="B181" s="224"/>
      <c r="C181" s="225"/>
      <c r="D181" s="226" t="s">
        <v>164</v>
      </c>
      <c r="E181" s="227" t="s">
        <v>19</v>
      </c>
      <c r="F181" s="228" t="s">
        <v>342</v>
      </c>
      <c r="G181" s="225"/>
      <c r="H181" s="229">
        <v>4.76</v>
      </c>
      <c r="I181" s="230"/>
      <c r="J181" s="225"/>
      <c r="K181" s="225"/>
      <c r="L181" s="231"/>
      <c r="M181" s="232"/>
      <c r="N181" s="233"/>
      <c r="O181" s="233"/>
      <c r="P181" s="233"/>
      <c r="Q181" s="233"/>
      <c r="R181" s="233"/>
      <c r="S181" s="233"/>
      <c r="T181" s="23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5" t="s">
        <v>164</v>
      </c>
      <c r="AU181" s="235" t="s">
        <v>82</v>
      </c>
      <c r="AV181" s="13" t="s">
        <v>82</v>
      </c>
      <c r="AW181" s="13" t="s">
        <v>33</v>
      </c>
      <c r="AX181" s="13" t="s">
        <v>80</v>
      </c>
      <c r="AY181" s="235" t="s">
        <v>152</v>
      </c>
    </row>
    <row r="182" spans="1:65" s="2" customFormat="1" ht="16.5" customHeight="1">
      <c r="A182" s="40"/>
      <c r="B182" s="41"/>
      <c r="C182" s="246" t="s">
        <v>343</v>
      </c>
      <c r="D182" s="246" t="s">
        <v>212</v>
      </c>
      <c r="E182" s="247" t="s">
        <v>344</v>
      </c>
      <c r="F182" s="248" t="s">
        <v>345</v>
      </c>
      <c r="G182" s="249" t="s">
        <v>158</v>
      </c>
      <c r="H182" s="250">
        <v>1</v>
      </c>
      <c r="I182" s="251"/>
      <c r="J182" s="252">
        <f>ROUND(I182*H182,2)</f>
        <v>0</v>
      </c>
      <c r="K182" s="248" t="s">
        <v>159</v>
      </c>
      <c r="L182" s="253"/>
      <c r="M182" s="254" t="s">
        <v>19</v>
      </c>
      <c r="N182" s="255" t="s">
        <v>43</v>
      </c>
      <c r="O182" s="86"/>
      <c r="P182" s="215">
        <f>O182*H182</f>
        <v>0</v>
      </c>
      <c r="Q182" s="215">
        <v>0.022</v>
      </c>
      <c r="R182" s="215">
        <f>Q182*H182</f>
        <v>0.022</v>
      </c>
      <c r="S182" s="215">
        <v>0</v>
      </c>
      <c r="T182" s="216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7" t="s">
        <v>311</v>
      </c>
      <c r="AT182" s="217" t="s">
        <v>212</v>
      </c>
      <c r="AU182" s="217" t="s">
        <v>82</v>
      </c>
      <c r="AY182" s="19" t="s">
        <v>152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9" t="s">
        <v>80</v>
      </c>
      <c r="BK182" s="218">
        <f>ROUND(I182*H182,2)</f>
        <v>0</v>
      </c>
      <c r="BL182" s="19" t="s">
        <v>247</v>
      </c>
      <c r="BM182" s="217" t="s">
        <v>346</v>
      </c>
    </row>
    <row r="183" spans="1:65" s="2" customFormat="1" ht="16.5" customHeight="1">
      <c r="A183" s="40"/>
      <c r="B183" s="41"/>
      <c r="C183" s="206" t="s">
        <v>347</v>
      </c>
      <c r="D183" s="206" t="s">
        <v>155</v>
      </c>
      <c r="E183" s="207" t="s">
        <v>348</v>
      </c>
      <c r="F183" s="208" t="s">
        <v>349</v>
      </c>
      <c r="G183" s="209" t="s">
        <v>168</v>
      </c>
      <c r="H183" s="210">
        <v>5.56</v>
      </c>
      <c r="I183" s="211"/>
      <c r="J183" s="212">
        <f>ROUND(I183*H183,2)</f>
        <v>0</v>
      </c>
      <c r="K183" s="208" t="s">
        <v>159</v>
      </c>
      <c r="L183" s="46"/>
      <c r="M183" s="213" t="s">
        <v>19</v>
      </c>
      <c r="N183" s="214" t="s">
        <v>43</v>
      </c>
      <c r="O183" s="86"/>
      <c r="P183" s="215">
        <f>O183*H183</f>
        <v>0</v>
      </c>
      <c r="Q183" s="215">
        <v>3E-05</v>
      </c>
      <c r="R183" s="215">
        <f>Q183*H183</f>
        <v>0.0001668</v>
      </c>
      <c r="S183" s="215">
        <v>0</v>
      </c>
      <c r="T183" s="216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7" t="s">
        <v>247</v>
      </c>
      <c r="AT183" s="217" t="s">
        <v>155</v>
      </c>
      <c r="AU183" s="217" t="s">
        <v>82</v>
      </c>
      <c r="AY183" s="19" t="s">
        <v>152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9" t="s">
        <v>80</v>
      </c>
      <c r="BK183" s="218">
        <f>ROUND(I183*H183,2)</f>
        <v>0</v>
      </c>
      <c r="BL183" s="19" t="s">
        <v>247</v>
      </c>
      <c r="BM183" s="217" t="s">
        <v>350</v>
      </c>
    </row>
    <row r="184" spans="1:47" s="2" customFormat="1" ht="12">
      <c r="A184" s="40"/>
      <c r="B184" s="41"/>
      <c r="C184" s="42"/>
      <c r="D184" s="219" t="s">
        <v>162</v>
      </c>
      <c r="E184" s="42"/>
      <c r="F184" s="220" t="s">
        <v>351</v>
      </c>
      <c r="G184" s="42"/>
      <c r="H184" s="42"/>
      <c r="I184" s="221"/>
      <c r="J184" s="42"/>
      <c r="K184" s="42"/>
      <c r="L184" s="46"/>
      <c r="M184" s="222"/>
      <c r="N184" s="223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162</v>
      </c>
      <c r="AU184" s="19" t="s">
        <v>82</v>
      </c>
    </row>
    <row r="185" spans="1:51" s="13" customFormat="1" ht="12">
      <c r="A185" s="13"/>
      <c r="B185" s="224"/>
      <c r="C185" s="225"/>
      <c r="D185" s="226" t="s">
        <v>164</v>
      </c>
      <c r="E185" s="227" t="s">
        <v>19</v>
      </c>
      <c r="F185" s="228" t="s">
        <v>352</v>
      </c>
      <c r="G185" s="225"/>
      <c r="H185" s="229">
        <v>5.56</v>
      </c>
      <c r="I185" s="230"/>
      <c r="J185" s="225"/>
      <c r="K185" s="225"/>
      <c r="L185" s="231"/>
      <c r="M185" s="232"/>
      <c r="N185" s="233"/>
      <c r="O185" s="233"/>
      <c r="P185" s="233"/>
      <c r="Q185" s="233"/>
      <c r="R185" s="233"/>
      <c r="S185" s="233"/>
      <c r="T185" s="23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5" t="s">
        <v>164</v>
      </c>
      <c r="AU185" s="235" t="s">
        <v>82</v>
      </c>
      <c r="AV185" s="13" t="s">
        <v>82</v>
      </c>
      <c r="AW185" s="13" t="s">
        <v>33</v>
      </c>
      <c r="AX185" s="13" t="s">
        <v>80</v>
      </c>
      <c r="AY185" s="235" t="s">
        <v>152</v>
      </c>
    </row>
    <row r="186" spans="1:65" s="2" customFormat="1" ht="24.15" customHeight="1">
      <c r="A186" s="40"/>
      <c r="B186" s="41"/>
      <c r="C186" s="206" t="s">
        <v>353</v>
      </c>
      <c r="D186" s="206" t="s">
        <v>155</v>
      </c>
      <c r="E186" s="207" t="s">
        <v>354</v>
      </c>
      <c r="F186" s="208" t="s">
        <v>355</v>
      </c>
      <c r="G186" s="209" t="s">
        <v>334</v>
      </c>
      <c r="H186" s="256"/>
      <c r="I186" s="211"/>
      <c r="J186" s="212">
        <f>ROUND(I186*H186,2)</f>
        <v>0</v>
      </c>
      <c r="K186" s="208" t="s">
        <v>159</v>
      </c>
      <c r="L186" s="46"/>
      <c r="M186" s="213" t="s">
        <v>19</v>
      </c>
      <c r="N186" s="214" t="s">
        <v>43</v>
      </c>
      <c r="O186" s="86"/>
      <c r="P186" s="215">
        <f>O186*H186</f>
        <v>0</v>
      </c>
      <c r="Q186" s="215">
        <v>0</v>
      </c>
      <c r="R186" s="215">
        <f>Q186*H186</f>
        <v>0</v>
      </c>
      <c r="S186" s="215">
        <v>0</v>
      </c>
      <c r="T186" s="21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7" t="s">
        <v>247</v>
      </c>
      <c r="AT186" s="217" t="s">
        <v>155</v>
      </c>
      <c r="AU186" s="217" t="s">
        <v>82</v>
      </c>
      <c r="AY186" s="19" t="s">
        <v>152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9" t="s">
        <v>80</v>
      </c>
      <c r="BK186" s="218">
        <f>ROUND(I186*H186,2)</f>
        <v>0</v>
      </c>
      <c r="BL186" s="19" t="s">
        <v>247</v>
      </c>
      <c r="BM186" s="217" t="s">
        <v>356</v>
      </c>
    </row>
    <row r="187" spans="1:47" s="2" customFormat="1" ht="12">
      <c r="A187" s="40"/>
      <c r="B187" s="41"/>
      <c r="C187" s="42"/>
      <c r="D187" s="219" t="s">
        <v>162</v>
      </c>
      <c r="E187" s="42"/>
      <c r="F187" s="220" t="s">
        <v>357</v>
      </c>
      <c r="G187" s="42"/>
      <c r="H187" s="42"/>
      <c r="I187" s="221"/>
      <c r="J187" s="42"/>
      <c r="K187" s="42"/>
      <c r="L187" s="46"/>
      <c r="M187" s="222"/>
      <c r="N187" s="223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162</v>
      </c>
      <c r="AU187" s="19" t="s">
        <v>82</v>
      </c>
    </row>
    <row r="188" spans="1:63" s="12" customFormat="1" ht="22.8" customHeight="1">
      <c r="A188" s="12"/>
      <c r="B188" s="190"/>
      <c r="C188" s="191"/>
      <c r="D188" s="192" t="s">
        <v>71</v>
      </c>
      <c r="E188" s="204" t="s">
        <v>358</v>
      </c>
      <c r="F188" s="204" t="s">
        <v>359</v>
      </c>
      <c r="G188" s="191"/>
      <c r="H188" s="191"/>
      <c r="I188" s="194"/>
      <c r="J188" s="205">
        <f>BK188</f>
        <v>0</v>
      </c>
      <c r="K188" s="191"/>
      <c r="L188" s="196"/>
      <c r="M188" s="197"/>
      <c r="N188" s="198"/>
      <c r="O188" s="198"/>
      <c r="P188" s="199">
        <f>SUM(P189:P194)</f>
        <v>0</v>
      </c>
      <c r="Q188" s="198"/>
      <c r="R188" s="199">
        <f>SUM(R189:R194)</f>
        <v>0.00034788</v>
      </c>
      <c r="S188" s="198"/>
      <c r="T188" s="200">
        <f>SUM(T189:T194)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1" t="s">
        <v>82</v>
      </c>
      <c r="AT188" s="202" t="s">
        <v>71</v>
      </c>
      <c r="AU188" s="202" t="s">
        <v>80</v>
      </c>
      <c r="AY188" s="201" t="s">
        <v>152</v>
      </c>
      <c r="BK188" s="203">
        <f>SUM(BK189:BK194)</f>
        <v>0</v>
      </c>
    </row>
    <row r="189" spans="1:65" s="2" customFormat="1" ht="16.5" customHeight="1">
      <c r="A189" s="40"/>
      <c r="B189" s="41"/>
      <c r="C189" s="206" t="s">
        <v>360</v>
      </c>
      <c r="D189" s="206" t="s">
        <v>155</v>
      </c>
      <c r="E189" s="207" t="s">
        <v>361</v>
      </c>
      <c r="F189" s="208" t="s">
        <v>362</v>
      </c>
      <c r="G189" s="209" t="s">
        <v>158</v>
      </c>
      <c r="H189" s="210">
        <v>1.338</v>
      </c>
      <c r="I189" s="211"/>
      <c r="J189" s="212">
        <f>ROUND(I189*H189,2)</f>
        <v>0</v>
      </c>
      <c r="K189" s="208" t="s">
        <v>159</v>
      </c>
      <c r="L189" s="46"/>
      <c r="M189" s="213" t="s">
        <v>19</v>
      </c>
      <c r="N189" s="214" t="s">
        <v>43</v>
      </c>
      <c r="O189" s="86"/>
      <c r="P189" s="215">
        <f>O189*H189</f>
        <v>0</v>
      </c>
      <c r="Q189" s="215">
        <v>0.00014</v>
      </c>
      <c r="R189" s="215">
        <f>Q189*H189</f>
        <v>0.00018732</v>
      </c>
      <c r="S189" s="215">
        <v>0</v>
      </c>
      <c r="T189" s="216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7" t="s">
        <v>247</v>
      </c>
      <c r="AT189" s="217" t="s">
        <v>155</v>
      </c>
      <c r="AU189" s="217" t="s">
        <v>82</v>
      </c>
      <c r="AY189" s="19" t="s">
        <v>152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9" t="s">
        <v>80</v>
      </c>
      <c r="BK189" s="218">
        <f>ROUND(I189*H189,2)</f>
        <v>0</v>
      </c>
      <c r="BL189" s="19" t="s">
        <v>247</v>
      </c>
      <c r="BM189" s="217" t="s">
        <v>363</v>
      </c>
    </row>
    <row r="190" spans="1:47" s="2" customFormat="1" ht="12">
      <c r="A190" s="40"/>
      <c r="B190" s="41"/>
      <c r="C190" s="42"/>
      <c r="D190" s="219" t="s">
        <v>162</v>
      </c>
      <c r="E190" s="42"/>
      <c r="F190" s="220" t="s">
        <v>364</v>
      </c>
      <c r="G190" s="42"/>
      <c r="H190" s="42"/>
      <c r="I190" s="221"/>
      <c r="J190" s="42"/>
      <c r="K190" s="42"/>
      <c r="L190" s="46"/>
      <c r="M190" s="222"/>
      <c r="N190" s="223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162</v>
      </c>
      <c r="AU190" s="19" t="s">
        <v>82</v>
      </c>
    </row>
    <row r="191" spans="1:51" s="14" customFormat="1" ht="12">
      <c r="A191" s="14"/>
      <c r="B191" s="236"/>
      <c r="C191" s="237"/>
      <c r="D191" s="226" t="s">
        <v>164</v>
      </c>
      <c r="E191" s="238" t="s">
        <v>19</v>
      </c>
      <c r="F191" s="239" t="s">
        <v>365</v>
      </c>
      <c r="G191" s="237"/>
      <c r="H191" s="238" t="s">
        <v>19</v>
      </c>
      <c r="I191" s="240"/>
      <c r="J191" s="237"/>
      <c r="K191" s="237"/>
      <c r="L191" s="241"/>
      <c r="M191" s="242"/>
      <c r="N191" s="243"/>
      <c r="O191" s="243"/>
      <c r="P191" s="243"/>
      <c r="Q191" s="243"/>
      <c r="R191" s="243"/>
      <c r="S191" s="243"/>
      <c r="T191" s="24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5" t="s">
        <v>164</v>
      </c>
      <c r="AU191" s="245" t="s">
        <v>82</v>
      </c>
      <c r="AV191" s="14" t="s">
        <v>80</v>
      </c>
      <c r="AW191" s="14" t="s">
        <v>33</v>
      </c>
      <c r="AX191" s="14" t="s">
        <v>72</v>
      </c>
      <c r="AY191" s="245" t="s">
        <v>152</v>
      </c>
    </row>
    <row r="192" spans="1:51" s="13" customFormat="1" ht="12">
      <c r="A192" s="13"/>
      <c r="B192" s="224"/>
      <c r="C192" s="225"/>
      <c r="D192" s="226" t="s">
        <v>164</v>
      </c>
      <c r="E192" s="227" t="s">
        <v>19</v>
      </c>
      <c r="F192" s="228" t="s">
        <v>366</v>
      </c>
      <c r="G192" s="225"/>
      <c r="H192" s="229">
        <v>1.338</v>
      </c>
      <c r="I192" s="230"/>
      <c r="J192" s="225"/>
      <c r="K192" s="225"/>
      <c r="L192" s="231"/>
      <c r="M192" s="232"/>
      <c r="N192" s="233"/>
      <c r="O192" s="233"/>
      <c r="P192" s="233"/>
      <c r="Q192" s="233"/>
      <c r="R192" s="233"/>
      <c r="S192" s="233"/>
      <c r="T192" s="23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5" t="s">
        <v>164</v>
      </c>
      <c r="AU192" s="235" t="s">
        <v>82</v>
      </c>
      <c r="AV192" s="13" t="s">
        <v>82</v>
      </c>
      <c r="AW192" s="13" t="s">
        <v>33</v>
      </c>
      <c r="AX192" s="13" t="s">
        <v>80</v>
      </c>
      <c r="AY192" s="235" t="s">
        <v>152</v>
      </c>
    </row>
    <row r="193" spans="1:65" s="2" customFormat="1" ht="16.5" customHeight="1">
      <c r="A193" s="40"/>
      <c r="B193" s="41"/>
      <c r="C193" s="206" t="s">
        <v>367</v>
      </c>
      <c r="D193" s="206" t="s">
        <v>155</v>
      </c>
      <c r="E193" s="207" t="s">
        <v>368</v>
      </c>
      <c r="F193" s="208" t="s">
        <v>369</v>
      </c>
      <c r="G193" s="209" t="s">
        <v>158</v>
      </c>
      <c r="H193" s="210">
        <v>1.338</v>
      </c>
      <c r="I193" s="211"/>
      <c r="J193" s="212">
        <f>ROUND(I193*H193,2)</f>
        <v>0</v>
      </c>
      <c r="K193" s="208" t="s">
        <v>159</v>
      </c>
      <c r="L193" s="46"/>
      <c r="M193" s="213" t="s">
        <v>19</v>
      </c>
      <c r="N193" s="214" t="s">
        <v>43</v>
      </c>
      <c r="O193" s="86"/>
      <c r="P193" s="215">
        <f>O193*H193</f>
        <v>0</v>
      </c>
      <c r="Q193" s="215">
        <v>0.00012</v>
      </c>
      <c r="R193" s="215">
        <f>Q193*H193</f>
        <v>0.00016056000000000002</v>
      </c>
      <c r="S193" s="215">
        <v>0</v>
      </c>
      <c r="T193" s="216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7" t="s">
        <v>247</v>
      </c>
      <c r="AT193" s="217" t="s">
        <v>155</v>
      </c>
      <c r="AU193" s="217" t="s">
        <v>82</v>
      </c>
      <c r="AY193" s="19" t="s">
        <v>152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9" t="s">
        <v>80</v>
      </c>
      <c r="BK193" s="218">
        <f>ROUND(I193*H193,2)</f>
        <v>0</v>
      </c>
      <c r="BL193" s="19" t="s">
        <v>247</v>
      </c>
      <c r="BM193" s="217" t="s">
        <v>370</v>
      </c>
    </row>
    <row r="194" spans="1:47" s="2" customFormat="1" ht="12">
      <c r="A194" s="40"/>
      <c r="B194" s="41"/>
      <c r="C194" s="42"/>
      <c r="D194" s="219" t="s">
        <v>162</v>
      </c>
      <c r="E194" s="42"/>
      <c r="F194" s="220" t="s">
        <v>371</v>
      </c>
      <c r="G194" s="42"/>
      <c r="H194" s="42"/>
      <c r="I194" s="221"/>
      <c r="J194" s="42"/>
      <c r="K194" s="42"/>
      <c r="L194" s="46"/>
      <c r="M194" s="222"/>
      <c r="N194" s="223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162</v>
      </c>
      <c r="AU194" s="19" t="s">
        <v>82</v>
      </c>
    </row>
    <row r="195" spans="1:63" s="12" customFormat="1" ht="22.8" customHeight="1">
      <c r="A195" s="12"/>
      <c r="B195" s="190"/>
      <c r="C195" s="191"/>
      <c r="D195" s="192" t="s">
        <v>71</v>
      </c>
      <c r="E195" s="204" t="s">
        <v>372</v>
      </c>
      <c r="F195" s="204" t="s">
        <v>373</v>
      </c>
      <c r="G195" s="191"/>
      <c r="H195" s="191"/>
      <c r="I195" s="194"/>
      <c r="J195" s="205">
        <f>BK195</f>
        <v>0</v>
      </c>
      <c r="K195" s="191"/>
      <c r="L195" s="196"/>
      <c r="M195" s="197"/>
      <c r="N195" s="198"/>
      <c r="O195" s="198"/>
      <c r="P195" s="199">
        <f>SUM(P196:P205)</f>
        <v>0</v>
      </c>
      <c r="Q195" s="198"/>
      <c r="R195" s="199">
        <f>SUM(R196:R205)</f>
        <v>0.00621184</v>
      </c>
      <c r="S195" s="198"/>
      <c r="T195" s="200">
        <f>SUM(T196:T205)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01" t="s">
        <v>82</v>
      </c>
      <c r="AT195" s="202" t="s">
        <v>71</v>
      </c>
      <c r="AU195" s="202" t="s">
        <v>80</v>
      </c>
      <c r="AY195" s="201" t="s">
        <v>152</v>
      </c>
      <c r="BK195" s="203">
        <f>SUM(BK196:BK205)</f>
        <v>0</v>
      </c>
    </row>
    <row r="196" spans="1:65" s="2" customFormat="1" ht="16.5" customHeight="1">
      <c r="A196" s="40"/>
      <c r="B196" s="41"/>
      <c r="C196" s="206" t="s">
        <v>374</v>
      </c>
      <c r="D196" s="206" t="s">
        <v>155</v>
      </c>
      <c r="E196" s="207" t="s">
        <v>375</v>
      </c>
      <c r="F196" s="208" t="s">
        <v>376</v>
      </c>
      <c r="G196" s="209" t="s">
        <v>158</v>
      </c>
      <c r="H196" s="210">
        <v>13.504</v>
      </c>
      <c r="I196" s="211"/>
      <c r="J196" s="212">
        <f>ROUND(I196*H196,2)</f>
        <v>0</v>
      </c>
      <c r="K196" s="208" t="s">
        <v>159</v>
      </c>
      <c r="L196" s="46"/>
      <c r="M196" s="213" t="s">
        <v>19</v>
      </c>
      <c r="N196" s="214" t="s">
        <v>43</v>
      </c>
      <c r="O196" s="86"/>
      <c r="P196" s="215">
        <f>O196*H196</f>
        <v>0</v>
      </c>
      <c r="Q196" s="215">
        <v>0.0002</v>
      </c>
      <c r="R196" s="215">
        <f>Q196*H196</f>
        <v>0.0027008</v>
      </c>
      <c r="S196" s="215">
        <v>0</v>
      </c>
      <c r="T196" s="216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7" t="s">
        <v>247</v>
      </c>
      <c r="AT196" s="217" t="s">
        <v>155</v>
      </c>
      <c r="AU196" s="217" t="s">
        <v>82</v>
      </c>
      <c r="AY196" s="19" t="s">
        <v>152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9" t="s">
        <v>80</v>
      </c>
      <c r="BK196" s="218">
        <f>ROUND(I196*H196,2)</f>
        <v>0</v>
      </c>
      <c r="BL196" s="19" t="s">
        <v>247</v>
      </c>
      <c r="BM196" s="217" t="s">
        <v>377</v>
      </c>
    </row>
    <row r="197" spans="1:47" s="2" customFormat="1" ht="12">
      <c r="A197" s="40"/>
      <c r="B197" s="41"/>
      <c r="C197" s="42"/>
      <c r="D197" s="219" t="s">
        <v>162</v>
      </c>
      <c r="E197" s="42"/>
      <c r="F197" s="220" t="s">
        <v>378</v>
      </c>
      <c r="G197" s="42"/>
      <c r="H197" s="42"/>
      <c r="I197" s="221"/>
      <c r="J197" s="42"/>
      <c r="K197" s="42"/>
      <c r="L197" s="46"/>
      <c r="M197" s="222"/>
      <c r="N197" s="223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162</v>
      </c>
      <c r="AU197" s="19" t="s">
        <v>82</v>
      </c>
    </row>
    <row r="198" spans="1:51" s="14" customFormat="1" ht="12">
      <c r="A198" s="14"/>
      <c r="B198" s="236"/>
      <c r="C198" s="237"/>
      <c r="D198" s="226" t="s">
        <v>164</v>
      </c>
      <c r="E198" s="238" t="s">
        <v>19</v>
      </c>
      <c r="F198" s="239" t="s">
        <v>379</v>
      </c>
      <c r="G198" s="237"/>
      <c r="H198" s="238" t="s">
        <v>19</v>
      </c>
      <c r="I198" s="240"/>
      <c r="J198" s="237"/>
      <c r="K198" s="237"/>
      <c r="L198" s="241"/>
      <c r="M198" s="242"/>
      <c r="N198" s="243"/>
      <c r="O198" s="243"/>
      <c r="P198" s="243"/>
      <c r="Q198" s="243"/>
      <c r="R198" s="243"/>
      <c r="S198" s="243"/>
      <c r="T198" s="24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5" t="s">
        <v>164</v>
      </c>
      <c r="AU198" s="245" t="s">
        <v>82</v>
      </c>
      <c r="AV198" s="14" t="s">
        <v>80</v>
      </c>
      <c r="AW198" s="14" t="s">
        <v>33</v>
      </c>
      <c r="AX198" s="14" t="s">
        <v>72</v>
      </c>
      <c r="AY198" s="245" t="s">
        <v>152</v>
      </c>
    </row>
    <row r="199" spans="1:51" s="13" customFormat="1" ht="12">
      <c r="A199" s="13"/>
      <c r="B199" s="224"/>
      <c r="C199" s="225"/>
      <c r="D199" s="226" t="s">
        <v>164</v>
      </c>
      <c r="E199" s="227" t="s">
        <v>19</v>
      </c>
      <c r="F199" s="228" t="s">
        <v>195</v>
      </c>
      <c r="G199" s="225"/>
      <c r="H199" s="229">
        <v>10.329</v>
      </c>
      <c r="I199" s="230"/>
      <c r="J199" s="225"/>
      <c r="K199" s="225"/>
      <c r="L199" s="231"/>
      <c r="M199" s="232"/>
      <c r="N199" s="233"/>
      <c r="O199" s="233"/>
      <c r="P199" s="233"/>
      <c r="Q199" s="233"/>
      <c r="R199" s="233"/>
      <c r="S199" s="233"/>
      <c r="T199" s="23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5" t="s">
        <v>164</v>
      </c>
      <c r="AU199" s="235" t="s">
        <v>82</v>
      </c>
      <c r="AV199" s="13" t="s">
        <v>82</v>
      </c>
      <c r="AW199" s="13" t="s">
        <v>33</v>
      </c>
      <c r="AX199" s="13" t="s">
        <v>72</v>
      </c>
      <c r="AY199" s="235" t="s">
        <v>152</v>
      </c>
    </row>
    <row r="200" spans="1:51" s="13" customFormat="1" ht="12">
      <c r="A200" s="13"/>
      <c r="B200" s="224"/>
      <c r="C200" s="225"/>
      <c r="D200" s="226" t="s">
        <v>164</v>
      </c>
      <c r="E200" s="227" t="s">
        <v>19</v>
      </c>
      <c r="F200" s="228" t="s">
        <v>189</v>
      </c>
      <c r="G200" s="225"/>
      <c r="H200" s="229">
        <v>1.68</v>
      </c>
      <c r="I200" s="230"/>
      <c r="J200" s="225"/>
      <c r="K200" s="225"/>
      <c r="L200" s="231"/>
      <c r="M200" s="232"/>
      <c r="N200" s="233"/>
      <c r="O200" s="233"/>
      <c r="P200" s="233"/>
      <c r="Q200" s="233"/>
      <c r="R200" s="233"/>
      <c r="S200" s="233"/>
      <c r="T200" s="23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5" t="s">
        <v>164</v>
      </c>
      <c r="AU200" s="235" t="s">
        <v>82</v>
      </c>
      <c r="AV200" s="13" t="s">
        <v>82</v>
      </c>
      <c r="AW200" s="13" t="s">
        <v>33</v>
      </c>
      <c r="AX200" s="13" t="s">
        <v>72</v>
      </c>
      <c r="AY200" s="235" t="s">
        <v>152</v>
      </c>
    </row>
    <row r="201" spans="1:51" s="14" customFormat="1" ht="12">
      <c r="A201" s="14"/>
      <c r="B201" s="236"/>
      <c r="C201" s="237"/>
      <c r="D201" s="226" t="s">
        <v>164</v>
      </c>
      <c r="E201" s="238" t="s">
        <v>19</v>
      </c>
      <c r="F201" s="239" t="s">
        <v>380</v>
      </c>
      <c r="G201" s="237"/>
      <c r="H201" s="238" t="s">
        <v>19</v>
      </c>
      <c r="I201" s="240"/>
      <c r="J201" s="237"/>
      <c r="K201" s="237"/>
      <c r="L201" s="241"/>
      <c r="M201" s="242"/>
      <c r="N201" s="243"/>
      <c r="O201" s="243"/>
      <c r="P201" s="243"/>
      <c r="Q201" s="243"/>
      <c r="R201" s="243"/>
      <c r="S201" s="243"/>
      <c r="T201" s="24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5" t="s">
        <v>164</v>
      </c>
      <c r="AU201" s="245" t="s">
        <v>82</v>
      </c>
      <c r="AV201" s="14" t="s">
        <v>80</v>
      </c>
      <c r="AW201" s="14" t="s">
        <v>33</v>
      </c>
      <c r="AX201" s="14" t="s">
        <v>72</v>
      </c>
      <c r="AY201" s="245" t="s">
        <v>152</v>
      </c>
    </row>
    <row r="202" spans="1:51" s="13" customFormat="1" ht="12">
      <c r="A202" s="13"/>
      <c r="B202" s="224"/>
      <c r="C202" s="225"/>
      <c r="D202" s="226" t="s">
        <v>164</v>
      </c>
      <c r="E202" s="227" t="s">
        <v>19</v>
      </c>
      <c r="F202" s="228" t="s">
        <v>381</v>
      </c>
      <c r="G202" s="225"/>
      <c r="H202" s="229">
        <v>1.495</v>
      </c>
      <c r="I202" s="230"/>
      <c r="J202" s="225"/>
      <c r="K202" s="225"/>
      <c r="L202" s="231"/>
      <c r="M202" s="232"/>
      <c r="N202" s="233"/>
      <c r="O202" s="233"/>
      <c r="P202" s="233"/>
      <c r="Q202" s="233"/>
      <c r="R202" s="233"/>
      <c r="S202" s="233"/>
      <c r="T202" s="23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5" t="s">
        <v>164</v>
      </c>
      <c r="AU202" s="235" t="s">
        <v>82</v>
      </c>
      <c r="AV202" s="13" t="s">
        <v>82</v>
      </c>
      <c r="AW202" s="13" t="s">
        <v>33</v>
      </c>
      <c r="AX202" s="13" t="s">
        <v>72</v>
      </c>
      <c r="AY202" s="235" t="s">
        <v>152</v>
      </c>
    </row>
    <row r="203" spans="1:51" s="15" customFormat="1" ht="12">
      <c r="A203" s="15"/>
      <c r="B203" s="257"/>
      <c r="C203" s="258"/>
      <c r="D203" s="226" t="s">
        <v>164</v>
      </c>
      <c r="E203" s="259" t="s">
        <v>19</v>
      </c>
      <c r="F203" s="260" t="s">
        <v>382</v>
      </c>
      <c r="G203" s="258"/>
      <c r="H203" s="261">
        <v>13.504000000000001</v>
      </c>
      <c r="I203" s="262"/>
      <c r="J203" s="258"/>
      <c r="K203" s="258"/>
      <c r="L203" s="263"/>
      <c r="M203" s="264"/>
      <c r="N203" s="265"/>
      <c r="O203" s="265"/>
      <c r="P203" s="265"/>
      <c r="Q203" s="265"/>
      <c r="R203" s="265"/>
      <c r="S203" s="265"/>
      <c r="T203" s="266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67" t="s">
        <v>164</v>
      </c>
      <c r="AU203" s="267" t="s">
        <v>82</v>
      </c>
      <c r="AV203" s="15" t="s">
        <v>160</v>
      </c>
      <c r="AW203" s="15" t="s">
        <v>33</v>
      </c>
      <c r="AX203" s="15" t="s">
        <v>80</v>
      </c>
      <c r="AY203" s="267" t="s">
        <v>152</v>
      </c>
    </row>
    <row r="204" spans="1:65" s="2" customFormat="1" ht="24.15" customHeight="1">
      <c r="A204" s="40"/>
      <c r="B204" s="41"/>
      <c r="C204" s="206" t="s">
        <v>383</v>
      </c>
      <c r="D204" s="206" t="s">
        <v>155</v>
      </c>
      <c r="E204" s="207" t="s">
        <v>384</v>
      </c>
      <c r="F204" s="208" t="s">
        <v>385</v>
      </c>
      <c r="G204" s="209" t="s">
        <v>158</v>
      </c>
      <c r="H204" s="210">
        <v>13.504</v>
      </c>
      <c r="I204" s="211"/>
      <c r="J204" s="212">
        <f>ROUND(I204*H204,2)</f>
        <v>0</v>
      </c>
      <c r="K204" s="208" t="s">
        <v>159</v>
      </c>
      <c r="L204" s="46"/>
      <c r="M204" s="213" t="s">
        <v>19</v>
      </c>
      <c r="N204" s="214" t="s">
        <v>43</v>
      </c>
      <c r="O204" s="86"/>
      <c r="P204" s="215">
        <f>O204*H204</f>
        <v>0</v>
      </c>
      <c r="Q204" s="215">
        <v>0.00026</v>
      </c>
      <c r="R204" s="215">
        <f>Q204*H204</f>
        <v>0.0035110399999999996</v>
      </c>
      <c r="S204" s="215">
        <v>0</v>
      </c>
      <c r="T204" s="21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7" t="s">
        <v>247</v>
      </c>
      <c r="AT204" s="217" t="s">
        <v>155</v>
      </c>
      <c r="AU204" s="217" t="s">
        <v>82</v>
      </c>
      <c r="AY204" s="19" t="s">
        <v>152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9" t="s">
        <v>80</v>
      </c>
      <c r="BK204" s="218">
        <f>ROUND(I204*H204,2)</f>
        <v>0</v>
      </c>
      <c r="BL204" s="19" t="s">
        <v>247</v>
      </c>
      <c r="BM204" s="217" t="s">
        <v>386</v>
      </c>
    </row>
    <row r="205" spans="1:47" s="2" customFormat="1" ht="12">
      <c r="A205" s="40"/>
      <c r="B205" s="41"/>
      <c r="C205" s="42"/>
      <c r="D205" s="219" t="s">
        <v>162</v>
      </c>
      <c r="E205" s="42"/>
      <c r="F205" s="220" t="s">
        <v>387</v>
      </c>
      <c r="G205" s="42"/>
      <c r="H205" s="42"/>
      <c r="I205" s="221"/>
      <c r="J205" s="42"/>
      <c r="K205" s="42"/>
      <c r="L205" s="46"/>
      <c r="M205" s="222"/>
      <c r="N205" s="223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162</v>
      </c>
      <c r="AU205" s="19" t="s">
        <v>82</v>
      </c>
    </row>
    <row r="206" spans="1:63" s="12" customFormat="1" ht="25.9" customHeight="1">
      <c r="A206" s="12"/>
      <c r="B206" s="190"/>
      <c r="C206" s="191"/>
      <c r="D206" s="192" t="s">
        <v>71</v>
      </c>
      <c r="E206" s="193" t="s">
        <v>388</v>
      </c>
      <c r="F206" s="193" t="s">
        <v>389</v>
      </c>
      <c r="G206" s="191"/>
      <c r="H206" s="191"/>
      <c r="I206" s="194"/>
      <c r="J206" s="195">
        <f>BK206</f>
        <v>0</v>
      </c>
      <c r="K206" s="191"/>
      <c r="L206" s="196"/>
      <c r="M206" s="197"/>
      <c r="N206" s="198"/>
      <c r="O206" s="198"/>
      <c r="P206" s="199">
        <f>P207</f>
        <v>0</v>
      </c>
      <c r="Q206" s="198"/>
      <c r="R206" s="199">
        <f>R207</f>
        <v>0</v>
      </c>
      <c r="S206" s="198"/>
      <c r="T206" s="200">
        <f>T207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1" t="s">
        <v>183</v>
      </c>
      <c r="AT206" s="202" t="s">
        <v>71</v>
      </c>
      <c r="AU206" s="202" t="s">
        <v>72</v>
      </c>
      <c r="AY206" s="201" t="s">
        <v>152</v>
      </c>
      <c r="BK206" s="203">
        <f>BK207</f>
        <v>0</v>
      </c>
    </row>
    <row r="207" spans="1:65" s="2" customFormat="1" ht="21.75" customHeight="1">
      <c r="A207" s="40"/>
      <c r="B207" s="41"/>
      <c r="C207" s="206" t="s">
        <v>390</v>
      </c>
      <c r="D207" s="206" t="s">
        <v>155</v>
      </c>
      <c r="E207" s="207" t="s">
        <v>391</v>
      </c>
      <c r="F207" s="208" t="s">
        <v>392</v>
      </c>
      <c r="G207" s="209" t="s">
        <v>393</v>
      </c>
      <c r="H207" s="210">
        <v>1</v>
      </c>
      <c r="I207" s="211"/>
      <c r="J207" s="212">
        <f>ROUND(I207*H207,2)</f>
        <v>0</v>
      </c>
      <c r="K207" s="208" t="s">
        <v>19</v>
      </c>
      <c r="L207" s="46"/>
      <c r="M207" s="268" t="s">
        <v>19</v>
      </c>
      <c r="N207" s="269" t="s">
        <v>43</v>
      </c>
      <c r="O207" s="270"/>
      <c r="P207" s="271">
        <f>O207*H207</f>
        <v>0</v>
      </c>
      <c r="Q207" s="271">
        <v>0</v>
      </c>
      <c r="R207" s="271">
        <f>Q207*H207</f>
        <v>0</v>
      </c>
      <c r="S207" s="271">
        <v>0</v>
      </c>
      <c r="T207" s="272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160</v>
      </c>
      <c r="AT207" s="217" t="s">
        <v>155</v>
      </c>
      <c r="AU207" s="217" t="s">
        <v>80</v>
      </c>
      <c r="AY207" s="19" t="s">
        <v>152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80</v>
      </c>
      <c r="BK207" s="218">
        <f>ROUND(I207*H207,2)</f>
        <v>0</v>
      </c>
      <c r="BL207" s="19" t="s">
        <v>160</v>
      </c>
      <c r="BM207" s="217" t="s">
        <v>394</v>
      </c>
    </row>
    <row r="208" spans="1:31" s="2" customFormat="1" ht="6.95" customHeight="1">
      <c r="A208" s="40"/>
      <c r="B208" s="61"/>
      <c r="C208" s="62"/>
      <c r="D208" s="62"/>
      <c r="E208" s="62"/>
      <c r="F208" s="62"/>
      <c r="G208" s="62"/>
      <c r="H208" s="62"/>
      <c r="I208" s="62"/>
      <c r="J208" s="62"/>
      <c r="K208" s="62"/>
      <c r="L208" s="46"/>
      <c r="M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</row>
  </sheetData>
  <sheetProtection password="80EB" sheet="1" objects="1" scenarios="1" formatColumns="0" formatRows="0" autoFilter="0"/>
  <autoFilter ref="C90:K207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95" r:id="rId1" display="https://podminky.urs.cz/item/CS_URS_2024_01/342272225"/>
    <hyperlink ref="F98" r:id="rId2" display="https://podminky.urs.cz/item/CS_URS_2024_01/342291111"/>
    <hyperlink ref="F101" r:id="rId3" display="https://podminky.urs.cz/item/CS_URS_2024_01/342291121"/>
    <hyperlink ref="F105" r:id="rId4" display="https://podminky.urs.cz/item/CS_URS_2024_01/619991001"/>
    <hyperlink ref="F107" r:id="rId5" display="https://podminky.urs.cz/item/CS_URS_2024_01/612321141"/>
    <hyperlink ref="F111" r:id="rId6" display="https://podminky.urs.cz/item/CS_URS_2024_01/612142001"/>
    <hyperlink ref="F115" r:id="rId7" display="https://podminky.urs.cz/item/CS_URS_2024_01/612131121"/>
    <hyperlink ref="F119" r:id="rId8" display="https://podminky.urs.cz/item/CS_URS_2024_01/612311131"/>
    <hyperlink ref="F121" r:id="rId9" display="https://podminky.urs.cz/item/CS_URS_2024_01/642942221"/>
    <hyperlink ref="F124" r:id="rId10" display="https://podminky.urs.cz/item/CS_URS_2024_01/619995001"/>
    <hyperlink ref="F132" r:id="rId11" display="https://podminky.urs.cz/item/CS_URS_2024_01/965081212"/>
    <hyperlink ref="F136" r:id="rId12" display="https://podminky.urs.cz/item/CS_URS_2024_01/965081611"/>
    <hyperlink ref="F140" r:id="rId13" display="https://podminky.urs.cz/item/CS_URS_2024_01/978013191"/>
    <hyperlink ref="F144" r:id="rId14" display="https://podminky.urs.cz/item/CS_URS_2024_01/968062456"/>
    <hyperlink ref="F147" r:id="rId15" display="https://podminky.urs.cz/item/CS_URS_2024_01/949101111"/>
    <hyperlink ref="F150" r:id="rId16" display="https://podminky.urs.cz/item/CS_URS_2024_01/952901111"/>
    <hyperlink ref="F153" r:id="rId17" display="https://podminky.urs.cz/item/CS_URS_2024_01/997002611"/>
    <hyperlink ref="F155" r:id="rId18" display="https://podminky.urs.cz/item/CS_URS_2024_01/997013211"/>
    <hyperlink ref="F157" r:id="rId19" display="https://podminky.urs.cz/item/CS_URS_2024_01/997013501"/>
    <hyperlink ref="F159" r:id="rId20" display="https://podminky.urs.cz/item/CS_URS_2024_01/997013509"/>
    <hyperlink ref="F162" r:id="rId21" display="https://podminky.urs.cz/item/CS_URS_2024_01/997013631"/>
    <hyperlink ref="F165" r:id="rId22" display="https://podminky.urs.cz/item/CS_URS_2024_01/998018001"/>
    <hyperlink ref="F169" r:id="rId23" display="https://podminky.urs.cz/item/CS_URS_2024_01/766660011"/>
    <hyperlink ref="F172" r:id="rId24" display="https://podminky.urs.cz/item/CS_URS_2024_01/766660729"/>
    <hyperlink ref="F175" r:id="rId25" display="https://podminky.urs.cz/item/CS_URS_2024_01/766660728"/>
    <hyperlink ref="F178" r:id="rId26" display="https://podminky.urs.cz/item/CS_URS_2024_01/998766311"/>
    <hyperlink ref="F184" r:id="rId27" display="https://podminky.urs.cz/item/CS_URS_2024_01/771591115"/>
    <hyperlink ref="F187" r:id="rId28" display="https://podminky.urs.cz/item/CS_URS_2024_01/998771311"/>
    <hyperlink ref="F190" r:id="rId29" display="https://podminky.urs.cz/item/CS_URS_2024_01/783315103"/>
    <hyperlink ref="F194" r:id="rId30" display="https://podminky.urs.cz/item/CS_URS_2024_01/783317101"/>
    <hyperlink ref="F197" r:id="rId31" display="https://podminky.urs.cz/item/CS_URS_2024_01/784181121"/>
    <hyperlink ref="F205" r:id="rId32" display="https://podminky.urs.cz/item/CS_URS_2024_01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118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ZŠ Pionýrů, Sokolov - oprava šaten tělocvičny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119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395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8. 2. 2024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 xml:space="preserve"> </v>
      </c>
      <c r="F21" s="40"/>
      <c r="G21" s="40"/>
      <c r="H21" s="40"/>
      <c r="I21" s="134" t="s">
        <v>28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ROUND(J90,2)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ROUND((SUM(BE90:BE216)),2)</f>
        <v>0</v>
      </c>
      <c r="G33" s="40"/>
      <c r="H33" s="40"/>
      <c r="I33" s="150">
        <v>0.21</v>
      </c>
      <c r="J33" s="149">
        <f>ROUND(((SUM(BE90:BE216))*I33),2)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ROUND((SUM(BF90:BF216)),2)</f>
        <v>0</v>
      </c>
      <c r="G34" s="40"/>
      <c r="H34" s="40"/>
      <c r="I34" s="150">
        <v>0.12</v>
      </c>
      <c r="J34" s="149">
        <f>ROUND(((SUM(BF90:BF216))*I34),2)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ROUND((SUM(BG90:BG216)),2)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ROUND((SUM(BH90:BH216)),2)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ROUND((SUM(BI90:BI216)),2)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ZŠ Pionýrů, Sokolov - oprava šaten tělocvičny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02 - Chodba před WC dívky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Sokolov, Pionýrů 1614</v>
      </c>
      <c r="G52" s="42"/>
      <c r="H52" s="42"/>
      <c r="I52" s="34" t="s">
        <v>23</v>
      </c>
      <c r="J52" s="74" t="str">
        <f>IF(J12="","",J12)</f>
        <v>8. 2. 2024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Sokolov</v>
      </c>
      <c r="G54" s="42"/>
      <c r="H54" s="42"/>
      <c r="I54" s="34" t="s">
        <v>31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Michal Kubelka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122</v>
      </c>
      <c r="D57" s="164"/>
      <c r="E57" s="164"/>
      <c r="F57" s="164"/>
      <c r="G57" s="164"/>
      <c r="H57" s="164"/>
      <c r="I57" s="164"/>
      <c r="J57" s="165" t="s">
        <v>123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J90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124</v>
      </c>
    </row>
    <row r="60" spans="1:31" s="9" customFormat="1" ht="24.95" customHeight="1">
      <c r="A60" s="9"/>
      <c r="B60" s="167"/>
      <c r="C60" s="168"/>
      <c r="D60" s="169" t="s">
        <v>125</v>
      </c>
      <c r="E60" s="170"/>
      <c r="F60" s="170"/>
      <c r="G60" s="170"/>
      <c r="H60" s="170"/>
      <c r="I60" s="170"/>
      <c r="J60" s="171">
        <f>J91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127</v>
      </c>
      <c r="E61" s="176"/>
      <c r="F61" s="176"/>
      <c r="G61" s="176"/>
      <c r="H61" s="176"/>
      <c r="I61" s="176"/>
      <c r="J61" s="177">
        <f>J92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128</v>
      </c>
      <c r="E62" s="176"/>
      <c r="F62" s="176"/>
      <c r="G62" s="176"/>
      <c r="H62" s="176"/>
      <c r="I62" s="176"/>
      <c r="J62" s="177">
        <f>J123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129</v>
      </c>
      <c r="E63" s="176"/>
      <c r="F63" s="176"/>
      <c r="G63" s="176"/>
      <c r="H63" s="176"/>
      <c r="I63" s="176"/>
      <c r="J63" s="177">
        <f>J143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130</v>
      </c>
      <c r="E64" s="176"/>
      <c r="F64" s="176"/>
      <c r="G64" s="176"/>
      <c r="H64" s="176"/>
      <c r="I64" s="176"/>
      <c r="J64" s="177">
        <f>J155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7"/>
      <c r="C65" s="168"/>
      <c r="D65" s="169" t="s">
        <v>131</v>
      </c>
      <c r="E65" s="170"/>
      <c r="F65" s="170"/>
      <c r="G65" s="170"/>
      <c r="H65" s="170"/>
      <c r="I65" s="170"/>
      <c r="J65" s="171">
        <f>J158</f>
        <v>0</v>
      </c>
      <c r="K65" s="168"/>
      <c r="L65" s="17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3"/>
      <c r="C66" s="174"/>
      <c r="D66" s="175" t="s">
        <v>396</v>
      </c>
      <c r="E66" s="176"/>
      <c r="F66" s="176"/>
      <c r="G66" s="176"/>
      <c r="H66" s="176"/>
      <c r="I66" s="176"/>
      <c r="J66" s="177">
        <f>J159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132</v>
      </c>
      <c r="E67" s="176"/>
      <c r="F67" s="176"/>
      <c r="G67" s="176"/>
      <c r="H67" s="176"/>
      <c r="I67" s="176"/>
      <c r="J67" s="177">
        <f>J167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134</v>
      </c>
      <c r="E68" s="176"/>
      <c r="F68" s="176"/>
      <c r="G68" s="176"/>
      <c r="H68" s="176"/>
      <c r="I68" s="176"/>
      <c r="J68" s="177">
        <f>J187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135</v>
      </c>
      <c r="E69" s="176"/>
      <c r="F69" s="176"/>
      <c r="G69" s="176"/>
      <c r="H69" s="176"/>
      <c r="I69" s="176"/>
      <c r="J69" s="177">
        <f>J200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67"/>
      <c r="C70" s="168"/>
      <c r="D70" s="169" t="s">
        <v>136</v>
      </c>
      <c r="E70" s="170"/>
      <c r="F70" s="170"/>
      <c r="G70" s="170"/>
      <c r="H70" s="170"/>
      <c r="I70" s="170"/>
      <c r="J70" s="171">
        <f>J215</f>
        <v>0</v>
      </c>
      <c r="K70" s="168"/>
      <c r="L70" s="172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5" t="s">
        <v>137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62" t="str">
        <f>E7</f>
        <v>ZŠ Pionýrů, Sokolov - oprava šaten tělocvičny</v>
      </c>
      <c r="F80" s="34"/>
      <c r="G80" s="34"/>
      <c r="H80" s="34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119</v>
      </c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71" t="str">
        <f>E9</f>
        <v>02 - Chodba před WC dívky</v>
      </c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21</v>
      </c>
      <c r="D84" s="42"/>
      <c r="E84" s="42"/>
      <c r="F84" s="29" t="str">
        <f>F12</f>
        <v>Sokolov, Pionýrů 1614</v>
      </c>
      <c r="G84" s="42"/>
      <c r="H84" s="42"/>
      <c r="I84" s="34" t="s">
        <v>23</v>
      </c>
      <c r="J84" s="74" t="str">
        <f>IF(J12="","",J12)</f>
        <v>8. 2. 2024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5.15" customHeight="1">
      <c r="A86" s="40"/>
      <c r="B86" s="41"/>
      <c r="C86" s="34" t="s">
        <v>25</v>
      </c>
      <c r="D86" s="42"/>
      <c r="E86" s="42"/>
      <c r="F86" s="29" t="str">
        <f>E15</f>
        <v>Město Sokolov</v>
      </c>
      <c r="G86" s="42"/>
      <c r="H86" s="42"/>
      <c r="I86" s="34" t="s">
        <v>31</v>
      </c>
      <c r="J86" s="38" t="str">
        <f>E21</f>
        <v xml:space="preserve"> </v>
      </c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5.15" customHeight="1">
      <c r="A87" s="40"/>
      <c r="B87" s="41"/>
      <c r="C87" s="34" t="s">
        <v>29</v>
      </c>
      <c r="D87" s="42"/>
      <c r="E87" s="42"/>
      <c r="F87" s="29" t="str">
        <f>IF(E18="","",E18)</f>
        <v>Vyplň údaj</v>
      </c>
      <c r="G87" s="42"/>
      <c r="H87" s="42"/>
      <c r="I87" s="34" t="s">
        <v>34</v>
      </c>
      <c r="J87" s="38" t="str">
        <f>E24</f>
        <v>Michal Kubelka</v>
      </c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0.3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11" customFormat="1" ht="29.25" customHeight="1">
      <c r="A89" s="179"/>
      <c r="B89" s="180"/>
      <c r="C89" s="181" t="s">
        <v>138</v>
      </c>
      <c r="D89" s="182" t="s">
        <v>57</v>
      </c>
      <c r="E89" s="182" t="s">
        <v>53</v>
      </c>
      <c r="F89" s="182" t="s">
        <v>54</v>
      </c>
      <c r="G89" s="182" t="s">
        <v>139</v>
      </c>
      <c r="H89" s="182" t="s">
        <v>140</v>
      </c>
      <c r="I89" s="182" t="s">
        <v>141</v>
      </c>
      <c r="J89" s="182" t="s">
        <v>123</v>
      </c>
      <c r="K89" s="183" t="s">
        <v>142</v>
      </c>
      <c r="L89" s="184"/>
      <c r="M89" s="94" t="s">
        <v>19</v>
      </c>
      <c r="N89" s="95" t="s">
        <v>42</v>
      </c>
      <c r="O89" s="95" t="s">
        <v>143</v>
      </c>
      <c r="P89" s="95" t="s">
        <v>144</v>
      </c>
      <c r="Q89" s="95" t="s">
        <v>145</v>
      </c>
      <c r="R89" s="95" t="s">
        <v>146</v>
      </c>
      <c r="S89" s="95" t="s">
        <v>147</v>
      </c>
      <c r="T89" s="96" t="s">
        <v>148</v>
      </c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</row>
    <row r="90" spans="1:63" s="2" customFormat="1" ht="22.8" customHeight="1">
      <c r="A90" s="40"/>
      <c r="B90" s="41"/>
      <c r="C90" s="101" t="s">
        <v>149</v>
      </c>
      <c r="D90" s="42"/>
      <c r="E90" s="42"/>
      <c r="F90" s="42"/>
      <c r="G90" s="42"/>
      <c r="H90" s="42"/>
      <c r="I90" s="42"/>
      <c r="J90" s="185">
        <f>BK90</f>
        <v>0</v>
      </c>
      <c r="K90" s="42"/>
      <c r="L90" s="46"/>
      <c r="M90" s="97"/>
      <c r="N90" s="186"/>
      <c r="O90" s="98"/>
      <c r="P90" s="187">
        <f>P91+P158+P215</f>
        <v>0</v>
      </c>
      <c r="Q90" s="98"/>
      <c r="R90" s="187">
        <f>R91+R158+R215</f>
        <v>1.4176352</v>
      </c>
      <c r="S90" s="98"/>
      <c r="T90" s="188">
        <f>T91+T158+T215</f>
        <v>0.59110582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71</v>
      </c>
      <c r="AU90" s="19" t="s">
        <v>124</v>
      </c>
      <c r="BK90" s="189">
        <f>BK91+BK158+BK215</f>
        <v>0</v>
      </c>
    </row>
    <row r="91" spans="1:63" s="12" customFormat="1" ht="25.9" customHeight="1">
      <c r="A91" s="12"/>
      <c r="B91" s="190"/>
      <c r="C91" s="191"/>
      <c r="D91" s="192" t="s">
        <v>71</v>
      </c>
      <c r="E91" s="193" t="s">
        <v>150</v>
      </c>
      <c r="F91" s="193" t="s">
        <v>151</v>
      </c>
      <c r="G91" s="191"/>
      <c r="H91" s="191"/>
      <c r="I91" s="194"/>
      <c r="J91" s="195">
        <f>BK91</f>
        <v>0</v>
      </c>
      <c r="K91" s="191"/>
      <c r="L91" s="196"/>
      <c r="M91" s="197"/>
      <c r="N91" s="198"/>
      <c r="O91" s="198"/>
      <c r="P91" s="199">
        <f>P92+P123+P143+P155</f>
        <v>0</v>
      </c>
      <c r="Q91" s="198"/>
      <c r="R91" s="199">
        <f>R92+R123+R143+R155</f>
        <v>1.0790870000000001</v>
      </c>
      <c r="S91" s="198"/>
      <c r="T91" s="200">
        <f>T92+T123+T143+T155</f>
        <v>0.43986236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1" t="s">
        <v>80</v>
      </c>
      <c r="AT91" s="202" t="s">
        <v>71</v>
      </c>
      <c r="AU91" s="202" t="s">
        <v>72</v>
      </c>
      <c r="AY91" s="201" t="s">
        <v>152</v>
      </c>
      <c r="BK91" s="203">
        <f>BK92+BK123+BK143+BK155</f>
        <v>0</v>
      </c>
    </row>
    <row r="92" spans="1:63" s="12" customFormat="1" ht="22.8" customHeight="1">
      <c r="A92" s="12"/>
      <c r="B92" s="190"/>
      <c r="C92" s="191"/>
      <c r="D92" s="192" t="s">
        <v>71</v>
      </c>
      <c r="E92" s="204" t="s">
        <v>177</v>
      </c>
      <c r="F92" s="204" t="s">
        <v>178</v>
      </c>
      <c r="G92" s="191"/>
      <c r="H92" s="191"/>
      <c r="I92" s="194"/>
      <c r="J92" s="205">
        <f>BK92</f>
        <v>0</v>
      </c>
      <c r="K92" s="191"/>
      <c r="L92" s="196"/>
      <c r="M92" s="197"/>
      <c r="N92" s="198"/>
      <c r="O92" s="198"/>
      <c r="P92" s="199">
        <f>SUM(P93:P122)</f>
        <v>0</v>
      </c>
      <c r="Q92" s="198"/>
      <c r="R92" s="199">
        <f>SUM(R93:R122)</f>
        <v>1.0764412</v>
      </c>
      <c r="S92" s="198"/>
      <c r="T92" s="200">
        <f>SUM(T93:T122)</f>
        <v>0.00100236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1" t="s">
        <v>80</v>
      </c>
      <c r="AT92" s="202" t="s">
        <v>71</v>
      </c>
      <c r="AU92" s="202" t="s">
        <v>80</v>
      </c>
      <c r="AY92" s="201" t="s">
        <v>152</v>
      </c>
      <c r="BK92" s="203">
        <f>SUM(BK93:BK122)</f>
        <v>0</v>
      </c>
    </row>
    <row r="93" spans="1:65" s="2" customFormat="1" ht="16.5" customHeight="1">
      <c r="A93" s="40"/>
      <c r="B93" s="41"/>
      <c r="C93" s="206" t="s">
        <v>80</v>
      </c>
      <c r="D93" s="206" t="s">
        <v>155</v>
      </c>
      <c r="E93" s="207" t="s">
        <v>179</v>
      </c>
      <c r="F93" s="208" t="s">
        <v>180</v>
      </c>
      <c r="G93" s="209" t="s">
        <v>158</v>
      </c>
      <c r="H93" s="210">
        <v>16.706</v>
      </c>
      <c r="I93" s="211"/>
      <c r="J93" s="212">
        <f>ROUND(I93*H93,2)</f>
        <v>0</v>
      </c>
      <c r="K93" s="208" t="s">
        <v>159</v>
      </c>
      <c r="L93" s="46"/>
      <c r="M93" s="213" t="s">
        <v>19</v>
      </c>
      <c r="N93" s="214" t="s">
        <v>43</v>
      </c>
      <c r="O93" s="86"/>
      <c r="P93" s="215">
        <f>O93*H93</f>
        <v>0</v>
      </c>
      <c r="Q93" s="215">
        <v>6E-05</v>
      </c>
      <c r="R93" s="215">
        <f>Q93*H93</f>
        <v>0.00100236</v>
      </c>
      <c r="S93" s="215">
        <v>6E-05</v>
      </c>
      <c r="T93" s="216">
        <f>S93*H93</f>
        <v>0.00100236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160</v>
      </c>
      <c r="AT93" s="217" t="s">
        <v>155</v>
      </c>
      <c r="AU93" s="217" t="s">
        <v>82</v>
      </c>
      <c r="AY93" s="19" t="s">
        <v>152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80</v>
      </c>
      <c r="BK93" s="218">
        <f>ROUND(I93*H93,2)</f>
        <v>0</v>
      </c>
      <c r="BL93" s="19" t="s">
        <v>160</v>
      </c>
      <c r="BM93" s="217" t="s">
        <v>397</v>
      </c>
    </row>
    <row r="94" spans="1:47" s="2" customFormat="1" ht="12">
      <c r="A94" s="40"/>
      <c r="B94" s="41"/>
      <c r="C94" s="42"/>
      <c r="D94" s="219" t="s">
        <v>162</v>
      </c>
      <c r="E94" s="42"/>
      <c r="F94" s="220" t="s">
        <v>182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162</v>
      </c>
      <c r="AU94" s="19" t="s">
        <v>82</v>
      </c>
    </row>
    <row r="95" spans="1:51" s="13" customFormat="1" ht="12">
      <c r="A95" s="13"/>
      <c r="B95" s="224"/>
      <c r="C95" s="225"/>
      <c r="D95" s="226" t="s">
        <v>164</v>
      </c>
      <c r="E95" s="227" t="s">
        <v>19</v>
      </c>
      <c r="F95" s="228" t="s">
        <v>398</v>
      </c>
      <c r="G95" s="225"/>
      <c r="H95" s="229">
        <v>15.511</v>
      </c>
      <c r="I95" s="230"/>
      <c r="J95" s="225"/>
      <c r="K95" s="225"/>
      <c r="L95" s="231"/>
      <c r="M95" s="232"/>
      <c r="N95" s="233"/>
      <c r="O95" s="233"/>
      <c r="P95" s="233"/>
      <c r="Q95" s="233"/>
      <c r="R95" s="233"/>
      <c r="S95" s="233"/>
      <c r="T95" s="23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5" t="s">
        <v>164</v>
      </c>
      <c r="AU95" s="235" t="s">
        <v>82</v>
      </c>
      <c r="AV95" s="13" t="s">
        <v>82</v>
      </c>
      <c r="AW95" s="13" t="s">
        <v>33</v>
      </c>
      <c r="AX95" s="13" t="s">
        <v>72</v>
      </c>
      <c r="AY95" s="235" t="s">
        <v>152</v>
      </c>
    </row>
    <row r="96" spans="1:51" s="13" customFormat="1" ht="12">
      <c r="A96" s="13"/>
      <c r="B96" s="224"/>
      <c r="C96" s="225"/>
      <c r="D96" s="226" t="s">
        <v>164</v>
      </c>
      <c r="E96" s="227" t="s">
        <v>19</v>
      </c>
      <c r="F96" s="228" t="s">
        <v>399</v>
      </c>
      <c r="G96" s="225"/>
      <c r="H96" s="229">
        <v>-0.299</v>
      </c>
      <c r="I96" s="230"/>
      <c r="J96" s="225"/>
      <c r="K96" s="225"/>
      <c r="L96" s="231"/>
      <c r="M96" s="232"/>
      <c r="N96" s="233"/>
      <c r="O96" s="233"/>
      <c r="P96" s="233"/>
      <c r="Q96" s="233"/>
      <c r="R96" s="233"/>
      <c r="S96" s="233"/>
      <c r="T96" s="23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5" t="s">
        <v>164</v>
      </c>
      <c r="AU96" s="235" t="s">
        <v>82</v>
      </c>
      <c r="AV96" s="13" t="s">
        <v>82</v>
      </c>
      <c r="AW96" s="13" t="s">
        <v>33</v>
      </c>
      <c r="AX96" s="13" t="s">
        <v>72</v>
      </c>
      <c r="AY96" s="235" t="s">
        <v>152</v>
      </c>
    </row>
    <row r="97" spans="1:51" s="13" customFormat="1" ht="12">
      <c r="A97" s="13"/>
      <c r="B97" s="224"/>
      <c r="C97" s="225"/>
      <c r="D97" s="226" t="s">
        <v>164</v>
      </c>
      <c r="E97" s="227" t="s">
        <v>19</v>
      </c>
      <c r="F97" s="228" t="s">
        <v>400</v>
      </c>
      <c r="G97" s="225"/>
      <c r="H97" s="229">
        <v>0.27</v>
      </c>
      <c r="I97" s="230"/>
      <c r="J97" s="225"/>
      <c r="K97" s="225"/>
      <c r="L97" s="231"/>
      <c r="M97" s="232"/>
      <c r="N97" s="233"/>
      <c r="O97" s="233"/>
      <c r="P97" s="233"/>
      <c r="Q97" s="233"/>
      <c r="R97" s="233"/>
      <c r="S97" s="233"/>
      <c r="T97" s="23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5" t="s">
        <v>164</v>
      </c>
      <c r="AU97" s="235" t="s">
        <v>82</v>
      </c>
      <c r="AV97" s="13" t="s">
        <v>82</v>
      </c>
      <c r="AW97" s="13" t="s">
        <v>33</v>
      </c>
      <c r="AX97" s="13" t="s">
        <v>72</v>
      </c>
      <c r="AY97" s="235" t="s">
        <v>152</v>
      </c>
    </row>
    <row r="98" spans="1:51" s="13" customFormat="1" ht="12">
      <c r="A98" s="13"/>
      <c r="B98" s="224"/>
      <c r="C98" s="225"/>
      <c r="D98" s="226" t="s">
        <v>164</v>
      </c>
      <c r="E98" s="227" t="s">
        <v>19</v>
      </c>
      <c r="F98" s="228" t="s">
        <v>401</v>
      </c>
      <c r="G98" s="225"/>
      <c r="H98" s="229">
        <v>1.224</v>
      </c>
      <c r="I98" s="230"/>
      <c r="J98" s="225"/>
      <c r="K98" s="225"/>
      <c r="L98" s="231"/>
      <c r="M98" s="232"/>
      <c r="N98" s="233"/>
      <c r="O98" s="233"/>
      <c r="P98" s="233"/>
      <c r="Q98" s="233"/>
      <c r="R98" s="233"/>
      <c r="S98" s="233"/>
      <c r="T98" s="23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5" t="s">
        <v>164</v>
      </c>
      <c r="AU98" s="235" t="s">
        <v>82</v>
      </c>
      <c r="AV98" s="13" t="s">
        <v>82</v>
      </c>
      <c r="AW98" s="13" t="s">
        <v>33</v>
      </c>
      <c r="AX98" s="13" t="s">
        <v>72</v>
      </c>
      <c r="AY98" s="235" t="s">
        <v>152</v>
      </c>
    </row>
    <row r="99" spans="1:51" s="15" customFormat="1" ht="12">
      <c r="A99" s="15"/>
      <c r="B99" s="257"/>
      <c r="C99" s="258"/>
      <c r="D99" s="226" t="s">
        <v>164</v>
      </c>
      <c r="E99" s="259" t="s">
        <v>19</v>
      </c>
      <c r="F99" s="260" t="s">
        <v>382</v>
      </c>
      <c r="G99" s="258"/>
      <c r="H99" s="261">
        <v>16.706</v>
      </c>
      <c r="I99" s="262"/>
      <c r="J99" s="258"/>
      <c r="K99" s="258"/>
      <c r="L99" s="263"/>
      <c r="M99" s="264"/>
      <c r="N99" s="265"/>
      <c r="O99" s="265"/>
      <c r="P99" s="265"/>
      <c r="Q99" s="265"/>
      <c r="R99" s="265"/>
      <c r="S99" s="265"/>
      <c r="T99" s="266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67" t="s">
        <v>164</v>
      </c>
      <c r="AU99" s="267" t="s">
        <v>82</v>
      </c>
      <c r="AV99" s="15" t="s">
        <v>160</v>
      </c>
      <c r="AW99" s="15" t="s">
        <v>33</v>
      </c>
      <c r="AX99" s="15" t="s">
        <v>80</v>
      </c>
      <c r="AY99" s="267" t="s">
        <v>152</v>
      </c>
    </row>
    <row r="100" spans="1:65" s="2" customFormat="1" ht="24.15" customHeight="1">
      <c r="A100" s="40"/>
      <c r="B100" s="41"/>
      <c r="C100" s="206" t="s">
        <v>82</v>
      </c>
      <c r="D100" s="206" t="s">
        <v>155</v>
      </c>
      <c r="E100" s="207" t="s">
        <v>402</v>
      </c>
      <c r="F100" s="208" t="s">
        <v>403</v>
      </c>
      <c r="G100" s="209" t="s">
        <v>158</v>
      </c>
      <c r="H100" s="210">
        <v>43.886</v>
      </c>
      <c r="I100" s="211"/>
      <c r="J100" s="212">
        <f>ROUND(I100*H100,2)</f>
        <v>0</v>
      </c>
      <c r="K100" s="208" t="s">
        <v>159</v>
      </c>
      <c r="L100" s="46"/>
      <c r="M100" s="213" t="s">
        <v>19</v>
      </c>
      <c r="N100" s="214" t="s">
        <v>43</v>
      </c>
      <c r="O100" s="86"/>
      <c r="P100" s="215">
        <f>O100*H100</f>
        <v>0</v>
      </c>
      <c r="Q100" s="215">
        <v>0.0156</v>
      </c>
      <c r="R100" s="215">
        <f>Q100*H100</f>
        <v>0.6846216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160</v>
      </c>
      <c r="AT100" s="217" t="s">
        <v>155</v>
      </c>
      <c r="AU100" s="217" t="s">
        <v>82</v>
      </c>
      <c r="AY100" s="19" t="s">
        <v>152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80</v>
      </c>
      <c r="BK100" s="218">
        <f>ROUND(I100*H100,2)</f>
        <v>0</v>
      </c>
      <c r="BL100" s="19" t="s">
        <v>160</v>
      </c>
      <c r="BM100" s="217" t="s">
        <v>404</v>
      </c>
    </row>
    <row r="101" spans="1:47" s="2" customFormat="1" ht="12">
      <c r="A101" s="40"/>
      <c r="B101" s="41"/>
      <c r="C101" s="42"/>
      <c r="D101" s="219" t="s">
        <v>162</v>
      </c>
      <c r="E101" s="42"/>
      <c r="F101" s="220" t="s">
        <v>405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162</v>
      </c>
      <c r="AU101" s="19" t="s">
        <v>82</v>
      </c>
    </row>
    <row r="102" spans="1:65" s="2" customFormat="1" ht="16.5" customHeight="1">
      <c r="A102" s="40"/>
      <c r="B102" s="41"/>
      <c r="C102" s="206" t="s">
        <v>153</v>
      </c>
      <c r="D102" s="206" t="s">
        <v>155</v>
      </c>
      <c r="E102" s="207" t="s">
        <v>197</v>
      </c>
      <c r="F102" s="208" t="s">
        <v>198</v>
      </c>
      <c r="G102" s="209" t="s">
        <v>158</v>
      </c>
      <c r="H102" s="210">
        <v>87.772</v>
      </c>
      <c r="I102" s="211"/>
      <c r="J102" s="212">
        <f>ROUND(I102*H102,2)</f>
        <v>0</v>
      </c>
      <c r="K102" s="208" t="s">
        <v>159</v>
      </c>
      <c r="L102" s="46"/>
      <c r="M102" s="213" t="s">
        <v>19</v>
      </c>
      <c r="N102" s="214" t="s">
        <v>43</v>
      </c>
      <c r="O102" s="86"/>
      <c r="P102" s="215">
        <f>O102*H102</f>
        <v>0</v>
      </c>
      <c r="Q102" s="215">
        <v>0.00026</v>
      </c>
      <c r="R102" s="215">
        <f>Q102*H102</f>
        <v>0.02282072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160</v>
      </c>
      <c r="AT102" s="217" t="s">
        <v>155</v>
      </c>
      <c r="AU102" s="217" t="s">
        <v>82</v>
      </c>
      <c r="AY102" s="19" t="s">
        <v>152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80</v>
      </c>
      <c r="BK102" s="218">
        <f>ROUND(I102*H102,2)</f>
        <v>0</v>
      </c>
      <c r="BL102" s="19" t="s">
        <v>160</v>
      </c>
      <c r="BM102" s="217" t="s">
        <v>406</v>
      </c>
    </row>
    <row r="103" spans="1:47" s="2" customFormat="1" ht="12">
      <c r="A103" s="40"/>
      <c r="B103" s="41"/>
      <c r="C103" s="42"/>
      <c r="D103" s="219" t="s">
        <v>162</v>
      </c>
      <c r="E103" s="42"/>
      <c r="F103" s="220" t="s">
        <v>200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162</v>
      </c>
      <c r="AU103" s="19" t="s">
        <v>82</v>
      </c>
    </row>
    <row r="104" spans="1:51" s="14" customFormat="1" ht="12">
      <c r="A104" s="14"/>
      <c r="B104" s="236"/>
      <c r="C104" s="237"/>
      <c r="D104" s="226" t="s">
        <v>164</v>
      </c>
      <c r="E104" s="238" t="s">
        <v>19</v>
      </c>
      <c r="F104" s="239" t="s">
        <v>407</v>
      </c>
      <c r="G104" s="237"/>
      <c r="H104" s="238" t="s">
        <v>19</v>
      </c>
      <c r="I104" s="240"/>
      <c r="J104" s="237"/>
      <c r="K104" s="237"/>
      <c r="L104" s="241"/>
      <c r="M104" s="242"/>
      <c r="N104" s="243"/>
      <c r="O104" s="243"/>
      <c r="P104" s="243"/>
      <c r="Q104" s="243"/>
      <c r="R104" s="243"/>
      <c r="S104" s="243"/>
      <c r="T104" s="24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5" t="s">
        <v>164</v>
      </c>
      <c r="AU104" s="245" t="s">
        <v>82</v>
      </c>
      <c r="AV104" s="14" t="s">
        <v>80</v>
      </c>
      <c r="AW104" s="14" t="s">
        <v>33</v>
      </c>
      <c r="AX104" s="14" t="s">
        <v>72</v>
      </c>
      <c r="AY104" s="245" t="s">
        <v>152</v>
      </c>
    </row>
    <row r="105" spans="1:51" s="13" customFormat="1" ht="12">
      <c r="A105" s="13"/>
      <c r="B105" s="224"/>
      <c r="C105" s="225"/>
      <c r="D105" s="226" t="s">
        <v>164</v>
      </c>
      <c r="E105" s="227" t="s">
        <v>19</v>
      </c>
      <c r="F105" s="228" t="s">
        <v>408</v>
      </c>
      <c r="G105" s="225"/>
      <c r="H105" s="229">
        <v>43.886</v>
      </c>
      <c r="I105" s="230"/>
      <c r="J105" s="225"/>
      <c r="K105" s="225"/>
      <c r="L105" s="231"/>
      <c r="M105" s="232"/>
      <c r="N105" s="233"/>
      <c r="O105" s="233"/>
      <c r="P105" s="233"/>
      <c r="Q105" s="233"/>
      <c r="R105" s="233"/>
      <c r="S105" s="233"/>
      <c r="T105" s="23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5" t="s">
        <v>164</v>
      </c>
      <c r="AU105" s="235" t="s">
        <v>82</v>
      </c>
      <c r="AV105" s="13" t="s">
        <v>82</v>
      </c>
      <c r="AW105" s="13" t="s">
        <v>33</v>
      </c>
      <c r="AX105" s="13" t="s">
        <v>72</v>
      </c>
      <c r="AY105" s="235" t="s">
        <v>152</v>
      </c>
    </row>
    <row r="106" spans="1:51" s="14" customFormat="1" ht="12">
      <c r="A106" s="14"/>
      <c r="B106" s="236"/>
      <c r="C106" s="237"/>
      <c r="D106" s="226" t="s">
        <v>164</v>
      </c>
      <c r="E106" s="238" t="s">
        <v>19</v>
      </c>
      <c r="F106" s="239" t="s">
        <v>409</v>
      </c>
      <c r="G106" s="237"/>
      <c r="H106" s="238" t="s">
        <v>19</v>
      </c>
      <c r="I106" s="240"/>
      <c r="J106" s="237"/>
      <c r="K106" s="237"/>
      <c r="L106" s="241"/>
      <c r="M106" s="242"/>
      <c r="N106" s="243"/>
      <c r="O106" s="243"/>
      <c r="P106" s="243"/>
      <c r="Q106" s="243"/>
      <c r="R106" s="243"/>
      <c r="S106" s="243"/>
      <c r="T106" s="24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5" t="s">
        <v>164</v>
      </c>
      <c r="AU106" s="245" t="s">
        <v>82</v>
      </c>
      <c r="AV106" s="14" t="s">
        <v>80</v>
      </c>
      <c r="AW106" s="14" t="s">
        <v>33</v>
      </c>
      <c r="AX106" s="14" t="s">
        <v>72</v>
      </c>
      <c r="AY106" s="245" t="s">
        <v>152</v>
      </c>
    </row>
    <row r="107" spans="1:51" s="13" customFormat="1" ht="12">
      <c r="A107" s="13"/>
      <c r="B107" s="224"/>
      <c r="C107" s="225"/>
      <c r="D107" s="226" t="s">
        <v>164</v>
      </c>
      <c r="E107" s="227" t="s">
        <v>19</v>
      </c>
      <c r="F107" s="228" t="s">
        <v>408</v>
      </c>
      <c r="G107" s="225"/>
      <c r="H107" s="229">
        <v>43.886</v>
      </c>
      <c r="I107" s="230"/>
      <c r="J107" s="225"/>
      <c r="K107" s="225"/>
      <c r="L107" s="231"/>
      <c r="M107" s="232"/>
      <c r="N107" s="233"/>
      <c r="O107" s="233"/>
      <c r="P107" s="233"/>
      <c r="Q107" s="233"/>
      <c r="R107" s="233"/>
      <c r="S107" s="233"/>
      <c r="T107" s="23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5" t="s">
        <v>164</v>
      </c>
      <c r="AU107" s="235" t="s">
        <v>82</v>
      </c>
      <c r="AV107" s="13" t="s">
        <v>82</v>
      </c>
      <c r="AW107" s="13" t="s">
        <v>33</v>
      </c>
      <c r="AX107" s="13" t="s">
        <v>72</v>
      </c>
      <c r="AY107" s="235" t="s">
        <v>152</v>
      </c>
    </row>
    <row r="108" spans="1:51" s="15" customFormat="1" ht="12">
      <c r="A108" s="15"/>
      <c r="B108" s="257"/>
      <c r="C108" s="258"/>
      <c r="D108" s="226" t="s">
        <v>164</v>
      </c>
      <c r="E108" s="259" t="s">
        <v>19</v>
      </c>
      <c r="F108" s="260" t="s">
        <v>382</v>
      </c>
      <c r="G108" s="258"/>
      <c r="H108" s="261">
        <v>87.772</v>
      </c>
      <c r="I108" s="262"/>
      <c r="J108" s="258"/>
      <c r="K108" s="258"/>
      <c r="L108" s="263"/>
      <c r="M108" s="264"/>
      <c r="N108" s="265"/>
      <c r="O108" s="265"/>
      <c r="P108" s="265"/>
      <c r="Q108" s="265"/>
      <c r="R108" s="265"/>
      <c r="S108" s="265"/>
      <c r="T108" s="266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67" t="s">
        <v>164</v>
      </c>
      <c r="AU108" s="267" t="s">
        <v>82</v>
      </c>
      <c r="AV108" s="15" t="s">
        <v>160</v>
      </c>
      <c r="AW108" s="15" t="s">
        <v>33</v>
      </c>
      <c r="AX108" s="15" t="s">
        <v>80</v>
      </c>
      <c r="AY108" s="267" t="s">
        <v>152</v>
      </c>
    </row>
    <row r="109" spans="1:65" s="2" customFormat="1" ht="24.15" customHeight="1">
      <c r="A109" s="40"/>
      <c r="B109" s="41"/>
      <c r="C109" s="206" t="s">
        <v>160</v>
      </c>
      <c r="D109" s="206" t="s">
        <v>155</v>
      </c>
      <c r="E109" s="207" t="s">
        <v>190</v>
      </c>
      <c r="F109" s="208" t="s">
        <v>191</v>
      </c>
      <c r="G109" s="209" t="s">
        <v>158</v>
      </c>
      <c r="H109" s="210">
        <v>43.886</v>
      </c>
      <c r="I109" s="211"/>
      <c r="J109" s="212">
        <f>ROUND(I109*H109,2)</f>
        <v>0</v>
      </c>
      <c r="K109" s="208" t="s">
        <v>159</v>
      </c>
      <c r="L109" s="46"/>
      <c r="M109" s="213" t="s">
        <v>19</v>
      </c>
      <c r="N109" s="214" t="s">
        <v>43</v>
      </c>
      <c r="O109" s="86"/>
      <c r="P109" s="215">
        <f>O109*H109</f>
        <v>0</v>
      </c>
      <c r="Q109" s="215">
        <v>0.00438</v>
      </c>
      <c r="R109" s="215">
        <f>Q109*H109</f>
        <v>0.19222068000000003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160</v>
      </c>
      <c r="AT109" s="217" t="s">
        <v>155</v>
      </c>
      <c r="AU109" s="217" t="s">
        <v>82</v>
      </c>
      <c r="AY109" s="19" t="s">
        <v>152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80</v>
      </c>
      <c r="BK109" s="218">
        <f>ROUND(I109*H109,2)</f>
        <v>0</v>
      </c>
      <c r="BL109" s="19" t="s">
        <v>160</v>
      </c>
      <c r="BM109" s="217" t="s">
        <v>410</v>
      </c>
    </row>
    <row r="110" spans="1:47" s="2" customFormat="1" ht="12">
      <c r="A110" s="40"/>
      <c r="B110" s="41"/>
      <c r="C110" s="42"/>
      <c r="D110" s="219" t="s">
        <v>162</v>
      </c>
      <c r="E110" s="42"/>
      <c r="F110" s="220" t="s">
        <v>193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162</v>
      </c>
      <c r="AU110" s="19" t="s">
        <v>82</v>
      </c>
    </row>
    <row r="111" spans="1:51" s="13" customFormat="1" ht="12">
      <c r="A111" s="13"/>
      <c r="B111" s="224"/>
      <c r="C111" s="225"/>
      <c r="D111" s="226" t="s">
        <v>164</v>
      </c>
      <c r="E111" s="227" t="s">
        <v>19</v>
      </c>
      <c r="F111" s="228" t="s">
        <v>411</v>
      </c>
      <c r="G111" s="225"/>
      <c r="H111" s="229">
        <v>20.52</v>
      </c>
      <c r="I111" s="230"/>
      <c r="J111" s="225"/>
      <c r="K111" s="225"/>
      <c r="L111" s="231"/>
      <c r="M111" s="232"/>
      <c r="N111" s="233"/>
      <c r="O111" s="233"/>
      <c r="P111" s="233"/>
      <c r="Q111" s="233"/>
      <c r="R111" s="233"/>
      <c r="S111" s="233"/>
      <c r="T111" s="23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5" t="s">
        <v>164</v>
      </c>
      <c r="AU111" s="235" t="s">
        <v>82</v>
      </c>
      <c r="AV111" s="13" t="s">
        <v>82</v>
      </c>
      <c r="AW111" s="13" t="s">
        <v>33</v>
      </c>
      <c r="AX111" s="13" t="s">
        <v>72</v>
      </c>
      <c r="AY111" s="235" t="s">
        <v>152</v>
      </c>
    </row>
    <row r="112" spans="1:51" s="13" customFormat="1" ht="12">
      <c r="A112" s="13"/>
      <c r="B112" s="224"/>
      <c r="C112" s="225"/>
      <c r="D112" s="226" t="s">
        <v>164</v>
      </c>
      <c r="E112" s="227" t="s">
        <v>19</v>
      </c>
      <c r="F112" s="228" t="s">
        <v>412</v>
      </c>
      <c r="G112" s="225"/>
      <c r="H112" s="229">
        <v>3.541</v>
      </c>
      <c r="I112" s="230"/>
      <c r="J112" s="225"/>
      <c r="K112" s="225"/>
      <c r="L112" s="231"/>
      <c r="M112" s="232"/>
      <c r="N112" s="233"/>
      <c r="O112" s="233"/>
      <c r="P112" s="233"/>
      <c r="Q112" s="233"/>
      <c r="R112" s="233"/>
      <c r="S112" s="233"/>
      <c r="T112" s="23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5" t="s">
        <v>164</v>
      </c>
      <c r="AU112" s="235" t="s">
        <v>82</v>
      </c>
      <c r="AV112" s="13" t="s">
        <v>82</v>
      </c>
      <c r="AW112" s="13" t="s">
        <v>33</v>
      </c>
      <c r="AX112" s="13" t="s">
        <v>72</v>
      </c>
      <c r="AY112" s="235" t="s">
        <v>152</v>
      </c>
    </row>
    <row r="113" spans="1:51" s="13" customFormat="1" ht="12">
      <c r="A113" s="13"/>
      <c r="B113" s="224"/>
      <c r="C113" s="225"/>
      <c r="D113" s="226" t="s">
        <v>164</v>
      </c>
      <c r="E113" s="227" t="s">
        <v>19</v>
      </c>
      <c r="F113" s="228" t="s">
        <v>413</v>
      </c>
      <c r="G113" s="225"/>
      <c r="H113" s="229">
        <v>4.103</v>
      </c>
      <c r="I113" s="230"/>
      <c r="J113" s="225"/>
      <c r="K113" s="225"/>
      <c r="L113" s="231"/>
      <c r="M113" s="232"/>
      <c r="N113" s="233"/>
      <c r="O113" s="233"/>
      <c r="P113" s="233"/>
      <c r="Q113" s="233"/>
      <c r="R113" s="233"/>
      <c r="S113" s="233"/>
      <c r="T113" s="23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5" t="s">
        <v>164</v>
      </c>
      <c r="AU113" s="235" t="s">
        <v>82</v>
      </c>
      <c r="AV113" s="13" t="s">
        <v>82</v>
      </c>
      <c r="AW113" s="13" t="s">
        <v>33</v>
      </c>
      <c r="AX113" s="13" t="s">
        <v>72</v>
      </c>
      <c r="AY113" s="235" t="s">
        <v>152</v>
      </c>
    </row>
    <row r="114" spans="1:51" s="13" customFormat="1" ht="12">
      <c r="A114" s="13"/>
      <c r="B114" s="224"/>
      <c r="C114" s="225"/>
      <c r="D114" s="226" t="s">
        <v>164</v>
      </c>
      <c r="E114" s="227" t="s">
        <v>19</v>
      </c>
      <c r="F114" s="228" t="s">
        <v>414</v>
      </c>
      <c r="G114" s="225"/>
      <c r="H114" s="229">
        <v>15.722</v>
      </c>
      <c r="I114" s="230"/>
      <c r="J114" s="225"/>
      <c r="K114" s="225"/>
      <c r="L114" s="231"/>
      <c r="M114" s="232"/>
      <c r="N114" s="233"/>
      <c r="O114" s="233"/>
      <c r="P114" s="233"/>
      <c r="Q114" s="233"/>
      <c r="R114" s="233"/>
      <c r="S114" s="233"/>
      <c r="T114" s="23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5" t="s">
        <v>164</v>
      </c>
      <c r="AU114" s="235" t="s">
        <v>82</v>
      </c>
      <c r="AV114" s="13" t="s">
        <v>82</v>
      </c>
      <c r="AW114" s="13" t="s">
        <v>33</v>
      </c>
      <c r="AX114" s="13" t="s">
        <v>72</v>
      </c>
      <c r="AY114" s="235" t="s">
        <v>152</v>
      </c>
    </row>
    <row r="115" spans="1:51" s="15" customFormat="1" ht="12">
      <c r="A115" s="15"/>
      <c r="B115" s="257"/>
      <c r="C115" s="258"/>
      <c r="D115" s="226" t="s">
        <v>164</v>
      </c>
      <c r="E115" s="259" t="s">
        <v>19</v>
      </c>
      <c r="F115" s="260" t="s">
        <v>382</v>
      </c>
      <c r="G115" s="258"/>
      <c r="H115" s="261">
        <v>43.886</v>
      </c>
      <c r="I115" s="262"/>
      <c r="J115" s="258"/>
      <c r="K115" s="258"/>
      <c r="L115" s="263"/>
      <c r="M115" s="264"/>
      <c r="N115" s="265"/>
      <c r="O115" s="265"/>
      <c r="P115" s="265"/>
      <c r="Q115" s="265"/>
      <c r="R115" s="265"/>
      <c r="S115" s="265"/>
      <c r="T115" s="266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67" t="s">
        <v>164</v>
      </c>
      <c r="AU115" s="267" t="s">
        <v>82</v>
      </c>
      <c r="AV115" s="15" t="s">
        <v>160</v>
      </c>
      <c r="AW115" s="15" t="s">
        <v>33</v>
      </c>
      <c r="AX115" s="15" t="s">
        <v>80</v>
      </c>
      <c r="AY115" s="267" t="s">
        <v>152</v>
      </c>
    </row>
    <row r="116" spans="1:65" s="2" customFormat="1" ht="24.15" customHeight="1">
      <c r="A116" s="40"/>
      <c r="B116" s="41"/>
      <c r="C116" s="206" t="s">
        <v>183</v>
      </c>
      <c r="D116" s="206" t="s">
        <v>155</v>
      </c>
      <c r="E116" s="207" t="s">
        <v>415</v>
      </c>
      <c r="F116" s="208" t="s">
        <v>416</v>
      </c>
      <c r="G116" s="209" t="s">
        <v>168</v>
      </c>
      <c r="H116" s="210">
        <v>6.72</v>
      </c>
      <c r="I116" s="211"/>
      <c r="J116" s="212">
        <f>ROUND(I116*H116,2)</f>
        <v>0</v>
      </c>
      <c r="K116" s="208" t="s">
        <v>159</v>
      </c>
      <c r="L116" s="46"/>
      <c r="M116" s="213" t="s">
        <v>19</v>
      </c>
      <c r="N116" s="214" t="s">
        <v>43</v>
      </c>
      <c r="O116" s="86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160</v>
      </c>
      <c r="AT116" s="217" t="s">
        <v>155</v>
      </c>
      <c r="AU116" s="217" t="s">
        <v>82</v>
      </c>
      <c r="AY116" s="19" t="s">
        <v>152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80</v>
      </c>
      <c r="BK116" s="218">
        <f>ROUND(I116*H116,2)</f>
        <v>0</v>
      </c>
      <c r="BL116" s="19" t="s">
        <v>160</v>
      </c>
      <c r="BM116" s="217" t="s">
        <v>417</v>
      </c>
    </row>
    <row r="117" spans="1:47" s="2" customFormat="1" ht="12">
      <c r="A117" s="40"/>
      <c r="B117" s="41"/>
      <c r="C117" s="42"/>
      <c r="D117" s="219" t="s">
        <v>162</v>
      </c>
      <c r="E117" s="42"/>
      <c r="F117" s="220" t="s">
        <v>418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162</v>
      </c>
      <c r="AU117" s="19" t="s">
        <v>82</v>
      </c>
    </row>
    <row r="118" spans="1:51" s="13" customFormat="1" ht="12">
      <c r="A118" s="13"/>
      <c r="B118" s="224"/>
      <c r="C118" s="225"/>
      <c r="D118" s="226" t="s">
        <v>164</v>
      </c>
      <c r="E118" s="227" t="s">
        <v>19</v>
      </c>
      <c r="F118" s="228" t="s">
        <v>419</v>
      </c>
      <c r="G118" s="225"/>
      <c r="H118" s="229">
        <v>6.72</v>
      </c>
      <c r="I118" s="230"/>
      <c r="J118" s="225"/>
      <c r="K118" s="225"/>
      <c r="L118" s="231"/>
      <c r="M118" s="232"/>
      <c r="N118" s="233"/>
      <c r="O118" s="233"/>
      <c r="P118" s="233"/>
      <c r="Q118" s="233"/>
      <c r="R118" s="233"/>
      <c r="S118" s="233"/>
      <c r="T118" s="23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5" t="s">
        <v>164</v>
      </c>
      <c r="AU118" s="235" t="s">
        <v>82</v>
      </c>
      <c r="AV118" s="13" t="s">
        <v>82</v>
      </c>
      <c r="AW118" s="13" t="s">
        <v>33</v>
      </c>
      <c r="AX118" s="13" t="s">
        <v>80</v>
      </c>
      <c r="AY118" s="235" t="s">
        <v>152</v>
      </c>
    </row>
    <row r="119" spans="1:65" s="2" customFormat="1" ht="16.5" customHeight="1">
      <c r="A119" s="40"/>
      <c r="B119" s="41"/>
      <c r="C119" s="246" t="s">
        <v>177</v>
      </c>
      <c r="D119" s="246" t="s">
        <v>212</v>
      </c>
      <c r="E119" s="247" t="s">
        <v>420</v>
      </c>
      <c r="F119" s="248" t="s">
        <v>421</v>
      </c>
      <c r="G119" s="249" t="s">
        <v>168</v>
      </c>
      <c r="H119" s="250">
        <v>7.728</v>
      </c>
      <c r="I119" s="251"/>
      <c r="J119" s="252">
        <f>ROUND(I119*H119,2)</f>
        <v>0</v>
      </c>
      <c r="K119" s="248" t="s">
        <v>159</v>
      </c>
      <c r="L119" s="253"/>
      <c r="M119" s="254" t="s">
        <v>19</v>
      </c>
      <c r="N119" s="255" t="s">
        <v>43</v>
      </c>
      <c r="O119" s="86"/>
      <c r="P119" s="215">
        <f>O119*H119</f>
        <v>0</v>
      </c>
      <c r="Q119" s="215">
        <v>3E-05</v>
      </c>
      <c r="R119" s="215">
        <f>Q119*H119</f>
        <v>0.00023184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201</v>
      </c>
      <c r="AT119" s="217" t="s">
        <v>212</v>
      </c>
      <c r="AU119" s="217" t="s">
        <v>82</v>
      </c>
      <c r="AY119" s="19" t="s">
        <v>152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80</v>
      </c>
      <c r="BK119" s="218">
        <f>ROUND(I119*H119,2)</f>
        <v>0</v>
      </c>
      <c r="BL119" s="19" t="s">
        <v>160</v>
      </c>
      <c r="BM119" s="217" t="s">
        <v>422</v>
      </c>
    </row>
    <row r="120" spans="1:51" s="13" customFormat="1" ht="12">
      <c r="A120" s="13"/>
      <c r="B120" s="224"/>
      <c r="C120" s="225"/>
      <c r="D120" s="226" t="s">
        <v>164</v>
      </c>
      <c r="E120" s="225"/>
      <c r="F120" s="228" t="s">
        <v>423</v>
      </c>
      <c r="G120" s="225"/>
      <c r="H120" s="229">
        <v>7.728</v>
      </c>
      <c r="I120" s="230"/>
      <c r="J120" s="225"/>
      <c r="K120" s="225"/>
      <c r="L120" s="231"/>
      <c r="M120" s="232"/>
      <c r="N120" s="233"/>
      <c r="O120" s="233"/>
      <c r="P120" s="233"/>
      <c r="Q120" s="233"/>
      <c r="R120" s="233"/>
      <c r="S120" s="233"/>
      <c r="T120" s="23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5" t="s">
        <v>164</v>
      </c>
      <c r="AU120" s="235" t="s">
        <v>82</v>
      </c>
      <c r="AV120" s="13" t="s">
        <v>82</v>
      </c>
      <c r="AW120" s="13" t="s">
        <v>4</v>
      </c>
      <c r="AX120" s="13" t="s">
        <v>80</v>
      </c>
      <c r="AY120" s="235" t="s">
        <v>152</v>
      </c>
    </row>
    <row r="121" spans="1:65" s="2" customFormat="1" ht="16.5" customHeight="1">
      <c r="A121" s="40"/>
      <c r="B121" s="41"/>
      <c r="C121" s="206" t="s">
        <v>196</v>
      </c>
      <c r="D121" s="206" t="s">
        <v>155</v>
      </c>
      <c r="E121" s="207" t="s">
        <v>202</v>
      </c>
      <c r="F121" s="208" t="s">
        <v>203</v>
      </c>
      <c r="G121" s="209" t="s">
        <v>158</v>
      </c>
      <c r="H121" s="210">
        <v>43.886</v>
      </c>
      <c r="I121" s="211"/>
      <c r="J121" s="212">
        <f>ROUND(I121*H121,2)</f>
        <v>0</v>
      </c>
      <c r="K121" s="208" t="s">
        <v>159</v>
      </c>
      <c r="L121" s="46"/>
      <c r="M121" s="213" t="s">
        <v>19</v>
      </c>
      <c r="N121" s="214" t="s">
        <v>43</v>
      </c>
      <c r="O121" s="86"/>
      <c r="P121" s="215">
        <f>O121*H121</f>
        <v>0</v>
      </c>
      <c r="Q121" s="215">
        <v>0.004</v>
      </c>
      <c r="R121" s="215">
        <f>Q121*H121</f>
        <v>0.175544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160</v>
      </c>
      <c r="AT121" s="217" t="s">
        <v>155</v>
      </c>
      <c r="AU121" s="217" t="s">
        <v>82</v>
      </c>
      <c r="AY121" s="19" t="s">
        <v>152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80</v>
      </c>
      <c r="BK121" s="218">
        <f>ROUND(I121*H121,2)</f>
        <v>0</v>
      </c>
      <c r="BL121" s="19" t="s">
        <v>160</v>
      </c>
      <c r="BM121" s="217" t="s">
        <v>424</v>
      </c>
    </row>
    <row r="122" spans="1:47" s="2" customFormat="1" ht="12">
      <c r="A122" s="40"/>
      <c r="B122" s="41"/>
      <c r="C122" s="42"/>
      <c r="D122" s="219" t="s">
        <v>162</v>
      </c>
      <c r="E122" s="42"/>
      <c r="F122" s="220" t="s">
        <v>205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162</v>
      </c>
      <c r="AU122" s="19" t="s">
        <v>82</v>
      </c>
    </row>
    <row r="123" spans="1:63" s="12" customFormat="1" ht="22.8" customHeight="1">
      <c r="A123" s="12"/>
      <c r="B123" s="190"/>
      <c r="C123" s="191"/>
      <c r="D123" s="192" t="s">
        <v>71</v>
      </c>
      <c r="E123" s="204" t="s">
        <v>206</v>
      </c>
      <c r="F123" s="204" t="s">
        <v>222</v>
      </c>
      <c r="G123" s="191"/>
      <c r="H123" s="191"/>
      <c r="I123" s="194"/>
      <c r="J123" s="205">
        <f>BK123</f>
        <v>0</v>
      </c>
      <c r="K123" s="191"/>
      <c r="L123" s="196"/>
      <c r="M123" s="197"/>
      <c r="N123" s="198"/>
      <c r="O123" s="198"/>
      <c r="P123" s="199">
        <f>SUM(P124:P142)</f>
        <v>0</v>
      </c>
      <c r="Q123" s="198"/>
      <c r="R123" s="199">
        <f>SUM(R124:R142)</f>
        <v>0.0026458</v>
      </c>
      <c r="S123" s="198"/>
      <c r="T123" s="200">
        <f>SUM(T124:T142)</f>
        <v>0.43886000000000003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1" t="s">
        <v>80</v>
      </c>
      <c r="AT123" s="202" t="s">
        <v>71</v>
      </c>
      <c r="AU123" s="202" t="s">
        <v>80</v>
      </c>
      <c r="AY123" s="201" t="s">
        <v>152</v>
      </c>
      <c r="BK123" s="203">
        <f>SUM(BK124:BK142)</f>
        <v>0</v>
      </c>
    </row>
    <row r="124" spans="1:65" s="2" customFormat="1" ht="24.15" customHeight="1">
      <c r="A124" s="40"/>
      <c r="B124" s="41"/>
      <c r="C124" s="206" t="s">
        <v>201</v>
      </c>
      <c r="D124" s="206" t="s">
        <v>155</v>
      </c>
      <c r="E124" s="207" t="s">
        <v>425</v>
      </c>
      <c r="F124" s="208" t="s">
        <v>426</v>
      </c>
      <c r="G124" s="209" t="s">
        <v>158</v>
      </c>
      <c r="H124" s="210">
        <v>43.886</v>
      </c>
      <c r="I124" s="211"/>
      <c r="J124" s="212">
        <f>ROUND(I124*H124,2)</f>
        <v>0</v>
      </c>
      <c r="K124" s="208" t="s">
        <v>159</v>
      </c>
      <c r="L124" s="46"/>
      <c r="M124" s="213" t="s">
        <v>19</v>
      </c>
      <c r="N124" s="214" t="s">
        <v>43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0.01</v>
      </c>
      <c r="T124" s="216">
        <f>S124*H124</f>
        <v>0.43886000000000003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160</v>
      </c>
      <c r="AT124" s="217" t="s">
        <v>155</v>
      </c>
      <c r="AU124" s="217" t="s">
        <v>82</v>
      </c>
      <c r="AY124" s="19" t="s">
        <v>152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80</v>
      </c>
      <c r="BK124" s="218">
        <f>ROUND(I124*H124,2)</f>
        <v>0</v>
      </c>
      <c r="BL124" s="19" t="s">
        <v>160</v>
      </c>
      <c r="BM124" s="217" t="s">
        <v>427</v>
      </c>
    </row>
    <row r="125" spans="1:47" s="2" customFormat="1" ht="12">
      <c r="A125" s="40"/>
      <c r="B125" s="41"/>
      <c r="C125" s="42"/>
      <c r="D125" s="219" t="s">
        <v>162</v>
      </c>
      <c r="E125" s="42"/>
      <c r="F125" s="220" t="s">
        <v>428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162</v>
      </c>
      <c r="AU125" s="19" t="s">
        <v>82</v>
      </c>
    </row>
    <row r="126" spans="1:51" s="13" customFormat="1" ht="12">
      <c r="A126" s="13"/>
      <c r="B126" s="224"/>
      <c r="C126" s="225"/>
      <c r="D126" s="226" t="s">
        <v>164</v>
      </c>
      <c r="E126" s="227" t="s">
        <v>19</v>
      </c>
      <c r="F126" s="228" t="s">
        <v>411</v>
      </c>
      <c r="G126" s="225"/>
      <c r="H126" s="229">
        <v>20.52</v>
      </c>
      <c r="I126" s="230"/>
      <c r="J126" s="225"/>
      <c r="K126" s="225"/>
      <c r="L126" s="231"/>
      <c r="M126" s="232"/>
      <c r="N126" s="233"/>
      <c r="O126" s="233"/>
      <c r="P126" s="233"/>
      <c r="Q126" s="233"/>
      <c r="R126" s="233"/>
      <c r="S126" s="233"/>
      <c r="T126" s="23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5" t="s">
        <v>164</v>
      </c>
      <c r="AU126" s="235" t="s">
        <v>82</v>
      </c>
      <c r="AV126" s="13" t="s">
        <v>82</v>
      </c>
      <c r="AW126" s="13" t="s">
        <v>33</v>
      </c>
      <c r="AX126" s="13" t="s">
        <v>72</v>
      </c>
      <c r="AY126" s="235" t="s">
        <v>152</v>
      </c>
    </row>
    <row r="127" spans="1:51" s="13" customFormat="1" ht="12">
      <c r="A127" s="13"/>
      <c r="B127" s="224"/>
      <c r="C127" s="225"/>
      <c r="D127" s="226" t="s">
        <v>164</v>
      </c>
      <c r="E127" s="227" t="s">
        <v>19</v>
      </c>
      <c r="F127" s="228" t="s">
        <v>412</v>
      </c>
      <c r="G127" s="225"/>
      <c r="H127" s="229">
        <v>3.541</v>
      </c>
      <c r="I127" s="230"/>
      <c r="J127" s="225"/>
      <c r="K127" s="225"/>
      <c r="L127" s="231"/>
      <c r="M127" s="232"/>
      <c r="N127" s="233"/>
      <c r="O127" s="233"/>
      <c r="P127" s="233"/>
      <c r="Q127" s="233"/>
      <c r="R127" s="233"/>
      <c r="S127" s="233"/>
      <c r="T127" s="23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5" t="s">
        <v>164</v>
      </c>
      <c r="AU127" s="235" t="s">
        <v>82</v>
      </c>
      <c r="AV127" s="13" t="s">
        <v>82</v>
      </c>
      <c r="AW127" s="13" t="s">
        <v>33</v>
      </c>
      <c r="AX127" s="13" t="s">
        <v>72</v>
      </c>
      <c r="AY127" s="235" t="s">
        <v>152</v>
      </c>
    </row>
    <row r="128" spans="1:51" s="13" customFormat="1" ht="12">
      <c r="A128" s="13"/>
      <c r="B128" s="224"/>
      <c r="C128" s="225"/>
      <c r="D128" s="226" t="s">
        <v>164</v>
      </c>
      <c r="E128" s="227" t="s">
        <v>19</v>
      </c>
      <c r="F128" s="228" t="s">
        <v>413</v>
      </c>
      <c r="G128" s="225"/>
      <c r="H128" s="229">
        <v>4.103</v>
      </c>
      <c r="I128" s="230"/>
      <c r="J128" s="225"/>
      <c r="K128" s="225"/>
      <c r="L128" s="231"/>
      <c r="M128" s="232"/>
      <c r="N128" s="233"/>
      <c r="O128" s="233"/>
      <c r="P128" s="233"/>
      <c r="Q128" s="233"/>
      <c r="R128" s="233"/>
      <c r="S128" s="233"/>
      <c r="T128" s="23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5" t="s">
        <v>164</v>
      </c>
      <c r="AU128" s="235" t="s">
        <v>82</v>
      </c>
      <c r="AV128" s="13" t="s">
        <v>82</v>
      </c>
      <c r="AW128" s="13" t="s">
        <v>33</v>
      </c>
      <c r="AX128" s="13" t="s">
        <v>72</v>
      </c>
      <c r="AY128" s="235" t="s">
        <v>152</v>
      </c>
    </row>
    <row r="129" spans="1:51" s="13" customFormat="1" ht="12">
      <c r="A129" s="13"/>
      <c r="B129" s="224"/>
      <c r="C129" s="225"/>
      <c r="D129" s="226" t="s">
        <v>164</v>
      </c>
      <c r="E129" s="227" t="s">
        <v>19</v>
      </c>
      <c r="F129" s="228" t="s">
        <v>414</v>
      </c>
      <c r="G129" s="225"/>
      <c r="H129" s="229">
        <v>15.722</v>
      </c>
      <c r="I129" s="230"/>
      <c r="J129" s="225"/>
      <c r="K129" s="225"/>
      <c r="L129" s="231"/>
      <c r="M129" s="232"/>
      <c r="N129" s="233"/>
      <c r="O129" s="233"/>
      <c r="P129" s="233"/>
      <c r="Q129" s="233"/>
      <c r="R129" s="233"/>
      <c r="S129" s="233"/>
      <c r="T129" s="23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5" t="s">
        <v>164</v>
      </c>
      <c r="AU129" s="235" t="s">
        <v>82</v>
      </c>
      <c r="AV129" s="13" t="s">
        <v>82</v>
      </c>
      <c r="AW129" s="13" t="s">
        <v>33</v>
      </c>
      <c r="AX129" s="13" t="s">
        <v>72</v>
      </c>
      <c r="AY129" s="235" t="s">
        <v>152</v>
      </c>
    </row>
    <row r="130" spans="1:51" s="15" customFormat="1" ht="12">
      <c r="A130" s="15"/>
      <c r="B130" s="257"/>
      <c r="C130" s="258"/>
      <c r="D130" s="226" t="s">
        <v>164</v>
      </c>
      <c r="E130" s="259" t="s">
        <v>19</v>
      </c>
      <c r="F130" s="260" t="s">
        <v>382</v>
      </c>
      <c r="G130" s="258"/>
      <c r="H130" s="261">
        <v>43.886</v>
      </c>
      <c r="I130" s="262"/>
      <c r="J130" s="258"/>
      <c r="K130" s="258"/>
      <c r="L130" s="263"/>
      <c r="M130" s="264"/>
      <c r="N130" s="265"/>
      <c r="O130" s="265"/>
      <c r="P130" s="265"/>
      <c r="Q130" s="265"/>
      <c r="R130" s="265"/>
      <c r="S130" s="265"/>
      <c r="T130" s="266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67" t="s">
        <v>164</v>
      </c>
      <c r="AU130" s="267" t="s">
        <v>82</v>
      </c>
      <c r="AV130" s="15" t="s">
        <v>160</v>
      </c>
      <c r="AW130" s="15" t="s">
        <v>33</v>
      </c>
      <c r="AX130" s="15" t="s">
        <v>80</v>
      </c>
      <c r="AY130" s="267" t="s">
        <v>152</v>
      </c>
    </row>
    <row r="131" spans="1:65" s="2" customFormat="1" ht="24.15" customHeight="1">
      <c r="A131" s="40"/>
      <c r="B131" s="41"/>
      <c r="C131" s="206" t="s">
        <v>206</v>
      </c>
      <c r="D131" s="206" t="s">
        <v>155</v>
      </c>
      <c r="E131" s="207" t="s">
        <v>254</v>
      </c>
      <c r="F131" s="208" t="s">
        <v>255</v>
      </c>
      <c r="G131" s="209" t="s">
        <v>158</v>
      </c>
      <c r="H131" s="210">
        <v>15.212</v>
      </c>
      <c r="I131" s="211"/>
      <c r="J131" s="212">
        <f>ROUND(I131*H131,2)</f>
        <v>0</v>
      </c>
      <c r="K131" s="208" t="s">
        <v>159</v>
      </c>
      <c r="L131" s="46"/>
      <c r="M131" s="213" t="s">
        <v>19</v>
      </c>
      <c r="N131" s="214" t="s">
        <v>43</v>
      </c>
      <c r="O131" s="86"/>
      <c r="P131" s="215">
        <f>O131*H131</f>
        <v>0</v>
      </c>
      <c r="Q131" s="215">
        <v>0.00013</v>
      </c>
      <c r="R131" s="215">
        <f>Q131*H131</f>
        <v>0.0019775599999999997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160</v>
      </c>
      <c r="AT131" s="217" t="s">
        <v>155</v>
      </c>
      <c r="AU131" s="217" t="s">
        <v>82</v>
      </c>
      <c r="AY131" s="19" t="s">
        <v>152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80</v>
      </c>
      <c r="BK131" s="218">
        <f>ROUND(I131*H131,2)</f>
        <v>0</v>
      </c>
      <c r="BL131" s="19" t="s">
        <v>160</v>
      </c>
      <c r="BM131" s="217" t="s">
        <v>429</v>
      </c>
    </row>
    <row r="132" spans="1:47" s="2" customFormat="1" ht="12">
      <c r="A132" s="40"/>
      <c r="B132" s="41"/>
      <c r="C132" s="42"/>
      <c r="D132" s="219" t="s">
        <v>162</v>
      </c>
      <c r="E132" s="42"/>
      <c r="F132" s="220" t="s">
        <v>257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162</v>
      </c>
      <c r="AU132" s="19" t="s">
        <v>82</v>
      </c>
    </row>
    <row r="133" spans="1:51" s="13" customFormat="1" ht="12">
      <c r="A133" s="13"/>
      <c r="B133" s="224"/>
      <c r="C133" s="225"/>
      <c r="D133" s="226" t="s">
        <v>164</v>
      </c>
      <c r="E133" s="227" t="s">
        <v>19</v>
      </c>
      <c r="F133" s="228" t="s">
        <v>398</v>
      </c>
      <c r="G133" s="225"/>
      <c r="H133" s="229">
        <v>15.511</v>
      </c>
      <c r="I133" s="230"/>
      <c r="J133" s="225"/>
      <c r="K133" s="225"/>
      <c r="L133" s="231"/>
      <c r="M133" s="232"/>
      <c r="N133" s="233"/>
      <c r="O133" s="233"/>
      <c r="P133" s="233"/>
      <c r="Q133" s="233"/>
      <c r="R133" s="233"/>
      <c r="S133" s="233"/>
      <c r="T133" s="23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5" t="s">
        <v>164</v>
      </c>
      <c r="AU133" s="235" t="s">
        <v>82</v>
      </c>
      <c r="AV133" s="13" t="s">
        <v>82</v>
      </c>
      <c r="AW133" s="13" t="s">
        <v>33</v>
      </c>
      <c r="AX133" s="13" t="s">
        <v>72</v>
      </c>
      <c r="AY133" s="235" t="s">
        <v>152</v>
      </c>
    </row>
    <row r="134" spans="1:51" s="13" customFormat="1" ht="12">
      <c r="A134" s="13"/>
      <c r="B134" s="224"/>
      <c r="C134" s="225"/>
      <c r="D134" s="226" t="s">
        <v>164</v>
      </c>
      <c r="E134" s="227" t="s">
        <v>19</v>
      </c>
      <c r="F134" s="228" t="s">
        <v>399</v>
      </c>
      <c r="G134" s="225"/>
      <c r="H134" s="229">
        <v>-0.299</v>
      </c>
      <c r="I134" s="230"/>
      <c r="J134" s="225"/>
      <c r="K134" s="225"/>
      <c r="L134" s="231"/>
      <c r="M134" s="232"/>
      <c r="N134" s="233"/>
      <c r="O134" s="233"/>
      <c r="P134" s="233"/>
      <c r="Q134" s="233"/>
      <c r="R134" s="233"/>
      <c r="S134" s="233"/>
      <c r="T134" s="23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5" t="s">
        <v>164</v>
      </c>
      <c r="AU134" s="235" t="s">
        <v>82</v>
      </c>
      <c r="AV134" s="13" t="s">
        <v>82</v>
      </c>
      <c r="AW134" s="13" t="s">
        <v>33</v>
      </c>
      <c r="AX134" s="13" t="s">
        <v>72</v>
      </c>
      <c r="AY134" s="235" t="s">
        <v>152</v>
      </c>
    </row>
    <row r="135" spans="1:51" s="15" customFormat="1" ht="12">
      <c r="A135" s="15"/>
      <c r="B135" s="257"/>
      <c r="C135" s="258"/>
      <c r="D135" s="226" t="s">
        <v>164</v>
      </c>
      <c r="E135" s="259" t="s">
        <v>19</v>
      </c>
      <c r="F135" s="260" t="s">
        <v>382</v>
      </c>
      <c r="G135" s="258"/>
      <c r="H135" s="261">
        <v>15.212</v>
      </c>
      <c r="I135" s="262"/>
      <c r="J135" s="258"/>
      <c r="K135" s="258"/>
      <c r="L135" s="263"/>
      <c r="M135" s="264"/>
      <c r="N135" s="265"/>
      <c r="O135" s="265"/>
      <c r="P135" s="265"/>
      <c r="Q135" s="265"/>
      <c r="R135" s="265"/>
      <c r="S135" s="265"/>
      <c r="T135" s="266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67" t="s">
        <v>164</v>
      </c>
      <c r="AU135" s="267" t="s">
        <v>82</v>
      </c>
      <c r="AV135" s="15" t="s">
        <v>160</v>
      </c>
      <c r="AW135" s="15" t="s">
        <v>33</v>
      </c>
      <c r="AX135" s="15" t="s">
        <v>80</v>
      </c>
      <c r="AY135" s="267" t="s">
        <v>152</v>
      </c>
    </row>
    <row r="136" spans="1:65" s="2" customFormat="1" ht="24.15" customHeight="1">
      <c r="A136" s="40"/>
      <c r="B136" s="41"/>
      <c r="C136" s="206" t="s">
        <v>107</v>
      </c>
      <c r="D136" s="206" t="s">
        <v>155</v>
      </c>
      <c r="E136" s="207" t="s">
        <v>260</v>
      </c>
      <c r="F136" s="208" t="s">
        <v>261</v>
      </c>
      <c r="G136" s="209" t="s">
        <v>158</v>
      </c>
      <c r="H136" s="210">
        <v>16.706</v>
      </c>
      <c r="I136" s="211"/>
      <c r="J136" s="212">
        <f>ROUND(I136*H136,2)</f>
        <v>0</v>
      </c>
      <c r="K136" s="208" t="s">
        <v>159</v>
      </c>
      <c r="L136" s="46"/>
      <c r="M136" s="213" t="s">
        <v>19</v>
      </c>
      <c r="N136" s="214" t="s">
        <v>43</v>
      </c>
      <c r="O136" s="86"/>
      <c r="P136" s="215">
        <f>O136*H136</f>
        <v>0</v>
      </c>
      <c r="Q136" s="215">
        <v>4E-05</v>
      </c>
      <c r="R136" s="215">
        <f>Q136*H136</f>
        <v>0.0006682400000000001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160</v>
      </c>
      <c r="AT136" s="217" t="s">
        <v>155</v>
      </c>
      <c r="AU136" s="217" t="s">
        <v>82</v>
      </c>
      <c r="AY136" s="19" t="s">
        <v>152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80</v>
      </c>
      <c r="BK136" s="218">
        <f>ROUND(I136*H136,2)</f>
        <v>0</v>
      </c>
      <c r="BL136" s="19" t="s">
        <v>160</v>
      </c>
      <c r="BM136" s="217" t="s">
        <v>430</v>
      </c>
    </row>
    <row r="137" spans="1:47" s="2" customFormat="1" ht="12">
      <c r="A137" s="40"/>
      <c r="B137" s="41"/>
      <c r="C137" s="42"/>
      <c r="D137" s="219" t="s">
        <v>162</v>
      </c>
      <c r="E137" s="42"/>
      <c r="F137" s="220" t="s">
        <v>263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162</v>
      </c>
      <c r="AU137" s="19" t="s">
        <v>82</v>
      </c>
    </row>
    <row r="138" spans="1:51" s="13" customFormat="1" ht="12">
      <c r="A138" s="13"/>
      <c r="B138" s="224"/>
      <c r="C138" s="225"/>
      <c r="D138" s="226" t="s">
        <v>164</v>
      </c>
      <c r="E138" s="227" t="s">
        <v>19</v>
      </c>
      <c r="F138" s="228" t="s">
        <v>398</v>
      </c>
      <c r="G138" s="225"/>
      <c r="H138" s="229">
        <v>15.511</v>
      </c>
      <c r="I138" s="230"/>
      <c r="J138" s="225"/>
      <c r="K138" s="225"/>
      <c r="L138" s="231"/>
      <c r="M138" s="232"/>
      <c r="N138" s="233"/>
      <c r="O138" s="233"/>
      <c r="P138" s="233"/>
      <c r="Q138" s="233"/>
      <c r="R138" s="233"/>
      <c r="S138" s="233"/>
      <c r="T138" s="23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5" t="s">
        <v>164</v>
      </c>
      <c r="AU138" s="235" t="s">
        <v>82</v>
      </c>
      <c r="AV138" s="13" t="s">
        <v>82</v>
      </c>
      <c r="AW138" s="13" t="s">
        <v>33</v>
      </c>
      <c r="AX138" s="13" t="s">
        <v>72</v>
      </c>
      <c r="AY138" s="235" t="s">
        <v>152</v>
      </c>
    </row>
    <row r="139" spans="1:51" s="13" customFormat="1" ht="12">
      <c r="A139" s="13"/>
      <c r="B139" s="224"/>
      <c r="C139" s="225"/>
      <c r="D139" s="226" t="s">
        <v>164</v>
      </c>
      <c r="E139" s="227" t="s">
        <v>19</v>
      </c>
      <c r="F139" s="228" t="s">
        <v>399</v>
      </c>
      <c r="G139" s="225"/>
      <c r="H139" s="229">
        <v>-0.299</v>
      </c>
      <c r="I139" s="230"/>
      <c r="J139" s="225"/>
      <c r="K139" s="225"/>
      <c r="L139" s="231"/>
      <c r="M139" s="232"/>
      <c r="N139" s="233"/>
      <c r="O139" s="233"/>
      <c r="P139" s="233"/>
      <c r="Q139" s="233"/>
      <c r="R139" s="233"/>
      <c r="S139" s="233"/>
      <c r="T139" s="23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5" t="s">
        <v>164</v>
      </c>
      <c r="AU139" s="235" t="s">
        <v>82</v>
      </c>
      <c r="AV139" s="13" t="s">
        <v>82</v>
      </c>
      <c r="AW139" s="13" t="s">
        <v>33</v>
      </c>
      <c r="AX139" s="13" t="s">
        <v>72</v>
      </c>
      <c r="AY139" s="235" t="s">
        <v>152</v>
      </c>
    </row>
    <row r="140" spans="1:51" s="13" customFormat="1" ht="12">
      <c r="A140" s="13"/>
      <c r="B140" s="224"/>
      <c r="C140" s="225"/>
      <c r="D140" s="226" t="s">
        <v>164</v>
      </c>
      <c r="E140" s="227" t="s">
        <v>19</v>
      </c>
      <c r="F140" s="228" t="s">
        <v>400</v>
      </c>
      <c r="G140" s="225"/>
      <c r="H140" s="229">
        <v>0.27</v>
      </c>
      <c r="I140" s="230"/>
      <c r="J140" s="225"/>
      <c r="K140" s="225"/>
      <c r="L140" s="231"/>
      <c r="M140" s="232"/>
      <c r="N140" s="233"/>
      <c r="O140" s="233"/>
      <c r="P140" s="233"/>
      <c r="Q140" s="233"/>
      <c r="R140" s="233"/>
      <c r="S140" s="233"/>
      <c r="T140" s="23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5" t="s">
        <v>164</v>
      </c>
      <c r="AU140" s="235" t="s">
        <v>82</v>
      </c>
      <c r="AV140" s="13" t="s">
        <v>82</v>
      </c>
      <c r="AW140" s="13" t="s">
        <v>33</v>
      </c>
      <c r="AX140" s="13" t="s">
        <v>72</v>
      </c>
      <c r="AY140" s="235" t="s">
        <v>152</v>
      </c>
    </row>
    <row r="141" spans="1:51" s="13" customFormat="1" ht="12">
      <c r="A141" s="13"/>
      <c r="B141" s="224"/>
      <c r="C141" s="225"/>
      <c r="D141" s="226" t="s">
        <v>164</v>
      </c>
      <c r="E141" s="227" t="s">
        <v>19</v>
      </c>
      <c r="F141" s="228" t="s">
        <v>401</v>
      </c>
      <c r="G141" s="225"/>
      <c r="H141" s="229">
        <v>1.224</v>
      </c>
      <c r="I141" s="230"/>
      <c r="J141" s="225"/>
      <c r="K141" s="225"/>
      <c r="L141" s="231"/>
      <c r="M141" s="232"/>
      <c r="N141" s="233"/>
      <c r="O141" s="233"/>
      <c r="P141" s="233"/>
      <c r="Q141" s="233"/>
      <c r="R141" s="233"/>
      <c r="S141" s="233"/>
      <c r="T141" s="23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5" t="s">
        <v>164</v>
      </c>
      <c r="AU141" s="235" t="s">
        <v>82</v>
      </c>
      <c r="AV141" s="13" t="s">
        <v>82</v>
      </c>
      <c r="AW141" s="13" t="s">
        <v>33</v>
      </c>
      <c r="AX141" s="13" t="s">
        <v>72</v>
      </c>
      <c r="AY141" s="235" t="s">
        <v>152</v>
      </c>
    </row>
    <row r="142" spans="1:51" s="15" customFormat="1" ht="12">
      <c r="A142" s="15"/>
      <c r="B142" s="257"/>
      <c r="C142" s="258"/>
      <c r="D142" s="226" t="s">
        <v>164</v>
      </c>
      <c r="E142" s="259" t="s">
        <v>19</v>
      </c>
      <c r="F142" s="260" t="s">
        <v>382</v>
      </c>
      <c r="G142" s="258"/>
      <c r="H142" s="261">
        <v>16.706</v>
      </c>
      <c r="I142" s="262"/>
      <c r="J142" s="258"/>
      <c r="K142" s="258"/>
      <c r="L142" s="263"/>
      <c r="M142" s="264"/>
      <c r="N142" s="265"/>
      <c r="O142" s="265"/>
      <c r="P142" s="265"/>
      <c r="Q142" s="265"/>
      <c r="R142" s="265"/>
      <c r="S142" s="265"/>
      <c r="T142" s="266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7" t="s">
        <v>164</v>
      </c>
      <c r="AU142" s="267" t="s">
        <v>82</v>
      </c>
      <c r="AV142" s="15" t="s">
        <v>160</v>
      </c>
      <c r="AW142" s="15" t="s">
        <v>33</v>
      </c>
      <c r="AX142" s="15" t="s">
        <v>80</v>
      </c>
      <c r="AY142" s="267" t="s">
        <v>152</v>
      </c>
    </row>
    <row r="143" spans="1:63" s="12" customFormat="1" ht="22.8" customHeight="1">
      <c r="A143" s="12"/>
      <c r="B143" s="190"/>
      <c r="C143" s="191"/>
      <c r="D143" s="192" t="s">
        <v>71</v>
      </c>
      <c r="E143" s="204" t="s">
        <v>264</v>
      </c>
      <c r="F143" s="204" t="s">
        <v>265</v>
      </c>
      <c r="G143" s="191"/>
      <c r="H143" s="191"/>
      <c r="I143" s="194"/>
      <c r="J143" s="205">
        <f>BK143</f>
        <v>0</v>
      </c>
      <c r="K143" s="191"/>
      <c r="L143" s="196"/>
      <c r="M143" s="197"/>
      <c r="N143" s="198"/>
      <c r="O143" s="198"/>
      <c r="P143" s="199">
        <f>SUM(P144:P154)</f>
        <v>0</v>
      </c>
      <c r="Q143" s="198"/>
      <c r="R143" s="199">
        <f>SUM(R144:R154)</f>
        <v>0</v>
      </c>
      <c r="S143" s="198"/>
      <c r="T143" s="200">
        <f>SUM(T144:T154)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1" t="s">
        <v>80</v>
      </c>
      <c r="AT143" s="202" t="s">
        <v>71</v>
      </c>
      <c r="AU143" s="202" t="s">
        <v>80</v>
      </c>
      <c r="AY143" s="201" t="s">
        <v>152</v>
      </c>
      <c r="BK143" s="203">
        <f>SUM(BK144:BK154)</f>
        <v>0</v>
      </c>
    </row>
    <row r="144" spans="1:65" s="2" customFormat="1" ht="16.5" customHeight="1">
      <c r="A144" s="40"/>
      <c r="B144" s="41"/>
      <c r="C144" s="206" t="s">
        <v>110</v>
      </c>
      <c r="D144" s="206" t="s">
        <v>155</v>
      </c>
      <c r="E144" s="207" t="s">
        <v>267</v>
      </c>
      <c r="F144" s="208" t="s">
        <v>268</v>
      </c>
      <c r="G144" s="209" t="s">
        <v>269</v>
      </c>
      <c r="H144" s="210">
        <v>0.591</v>
      </c>
      <c r="I144" s="211"/>
      <c r="J144" s="212">
        <f>ROUND(I144*H144,2)</f>
        <v>0</v>
      </c>
      <c r="K144" s="208" t="s">
        <v>159</v>
      </c>
      <c r="L144" s="46"/>
      <c r="M144" s="213" t="s">
        <v>19</v>
      </c>
      <c r="N144" s="214" t="s">
        <v>43</v>
      </c>
      <c r="O144" s="86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160</v>
      </c>
      <c r="AT144" s="217" t="s">
        <v>155</v>
      </c>
      <c r="AU144" s="217" t="s">
        <v>82</v>
      </c>
      <c r="AY144" s="19" t="s">
        <v>152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80</v>
      </c>
      <c r="BK144" s="218">
        <f>ROUND(I144*H144,2)</f>
        <v>0</v>
      </c>
      <c r="BL144" s="19" t="s">
        <v>160</v>
      </c>
      <c r="BM144" s="217" t="s">
        <v>431</v>
      </c>
    </row>
    <row r="145" spans="1:47" s="2" customFormat="1" ht="12">
      <c r="A145" s="40"/>
      <c r="B145" s="41"/>
      <c r="C145" s="42"/>
      <c r="D145" s="219" t="s">
        <v>162</v>
      </c>
      <c r="E145" s="42"/>
      <c r="F145" s="220" t="s">
        <v>271</v>
      </c>
      <c r="G145" s="42"/>
      <c r="H145" s="42"/>
      <c r="I145" s="221"/>
      <c r="J145" s="42"/>
      <c r="K145" s="42"/>
      <c r="L145" s="46"/>
      <c r="M145" s="222"/>
      <c r="N145" s="223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162</v>
      </c>
      <c r="AU145" s="19" t="s">
        <v>82</v>
      </c>
    </row>
    <row r="146" spans="1:65" s="2" customFormat="1" ht="24.15" customHeight="1">
      <c r="A146" s="40"/>
      <c r="B146" s="41"/>
      <c r="C146" s="206" t="s">
        <v>8</v>
      </c>
      <c r="D146" s="206" t="s">
        <v>155</v>
      </c>
      <c r="E146" s="207" t="s">
        <v>273</v>
      </c>
      <c r="F146" s="208" t="s">
        <v>274</v>
      </c>
      <c r="G146" s="209" t="s">
        <v>269</v>
      </c>
      <c r="H146" s="210">
        <v>0.591</v>
      </c>
      <c r="I146" s="211"/>
      <c r="J146" s="212">
        <f>ROUND(I146*H146,2)</f>
        <v>0</v>
      </c>
      <c r="K146" s="208" t="s">
        <v>159</v>
      </c>
      <c r="L146" s="46"/>
      <c r="M146" s="213" t="s">
        <v>19</v>
      </c>
      <c r="N146" s="214" t="s">
        <v>43</v>
      </c>
      <c r="O146" s="86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160</v>
      </c>
      <c r="AT146" s="217" t="s">
        <v>155</v>
      </c>
      <c r="AU146" s="217" t="s">
        <v>82</v>
      </c>
      <c r="AY146" s="19" t="s">
        <v>152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80</v>
      </c>
      <c r="BK146" s="218">
        <f>ROUND(I146*H146,2)</f>
        <v>0</v>
      </c>
      <c r="BL146" s="19" t="s">
        <v>160</v>
      </c>
      <c r="BM146" s="217" t="s">
        <v>432</v>
      </c>
    </row>
    <row r="147" spans="1:47" s="2" customFormat="1" ht="12">
      <c r="A147" s="40"/>
      <c r="B147" s="41"/>
      <c r="C147" s="42"/>
      <c r="D147" s="219" t="s">
        <v>162</v>
      </c>
      <c r="E147" s="42"/>
      <c r="F147" s="220" t="s">
        <v>276</v>
      </c>
      <c r="G147" s="42"/>
      <c r="H147" s="42"/>
      <c r="I147" s="221"/>
      <c r="J147" s="42"/>
      <c r="K147" s="42"/>
      <c r="L147" s="46"/>
      <c r="M147" s="222"/>
      <c r="N147" s="223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162</v>
      </c>
      <c r="AU147" s="19" t="s">
        <v>82</v>
      </c>
    </row>
    <row r="148" spans="1:65" s="2" customFormat="1" ht="21.75" customHeight="1">
      <c r="A148" s="40"/>
      <c r="B148" s="41"/>
      <c r="C148" s="206" t="s">
        <v>115</v>
      </c>
      <c r="D148" s="206" t="s">
        <v>155</v>
      </c>
      <c r="E148" s="207" t="s">
        <v>277</v>
      </c>
      <c r="F148" s="208" t="s">
        <v>278</v>
      </c>
      <c r="G148" s="209" t="s">
        <v>269</v>
      </c>
      <c r="H148" s="210">
        <v>0.591</v>
      </c>
      <c r="I148" s="211"/>
      <c r="J148" s="212">
        <f>ROUND(I148*H148,2)</f>
        <v>0</v>
      </c>
      <c r="K148" s="208" t="s">
        <v>159</v>
      </c>
      <c r="L148" s="46"/>
      <c r="M148" s="213" t="s">
        <v>19</v>
      </c>
      <c r="N148" s="214" t="s">
        <v>43</v>
      </c>
      <c r="O148" s="86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160</v>
      </c>
      <c r="AT148" s="217" t="s">
        <v>155</v>
      </c>
      <c r="AU148" s="217" t="s">
        <v>82</v>
      </c>
      <c r="AY148" s="19" t="s">
        <v>152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80</v>
      </c>
      <c r="BK148" s="218">
        <f>ROUND(I148*H148,2)</f>
        <v>0</v>
      </c>
      <c r="BL148" s="19" t="s">
        <v>160</v>
      </c>
      <c r="BM148" s="217" t="s">
        <v>433</v>
      </c>
    </row>
    <row r="149" spans="1:47" s="2" customFormat="1" ht="12">
      <c r="A149" s="40"/>
      <c r="B149" s="41"/>
      <c r="C149" s="42"/>
      <c r="D149" s="219" t="s">
        <v>162</v>
      </c>
      <c r="E149" s="42"/>
      <c r="F149" s="220" t="s">
        <v>280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162</v>
      </c>
      <c r="AU149" s="19" t="s">
        <v>82</v>
      </c>
    </row>
    <row r="150" spans="1:65" s="2" customFormat="1" ht="24.15" customHeight="1">
      <c r="A150" s="40"/>
      <c r="B150" s="41"/>
      <c r="C150" s="206" t="s">
        <v>233</v>
      </c>
      <c r="D150" s="206" t="s">
        <v>155</v>
      </c>
      <c r="E150" s="207" t="s">
        <v>282</v>
      </c>
      <c r="F150" s="208" t="s">
        <v>283</v>
      </c>
      <c r="G150" s="209" t="s">
        <v>269</v>
      </c>
      <c r="H150" s="210">
        <v>3.546</v>
      </c>
      <c r="I150" s="211"/>
      <c r="J150" s="212">
        <f>ROUND(I150*H150,2)</f>
        <v>0</v>
      </c>
      <c r="K150" s="208" t="s">
        <v>159</v>
      </c>
      <c r="L150" s="46"/>
      <c r="M150" s="213" t="s">
        <v>19</v>
      </c>
      <c r="N150" s="214" t="s">
        <v>43</v>
      </c>
      <c r="O150" s="86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160</v>
      </c>
      <c r="AT150" s="217" t="s">
        <v>155</v>
      </c>
      <c r="AU150" s="217" t="s">
        <v>82</v>
      </c>
      <c r="AY150" s="19" t="s">
        <v>152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80</v>
      </c>
      <c r="BK150" s="218">
        <f>ROUND(I150*H150,2)</f>
        <v>0</v>
      </c>
      <c r="BL150" s="19" t="s">
        <v>160</v>
      </c>
      <c r="BM150" s="217" t="s">
        <v>434</v>
      </c>
    </row>
    <row r="151" spans="1:47" s="2" customFormat="1" ht="12">
      <c r="A151" s="40"/>
      <c r="B151" s="41"/>
      <c r="C151" s="42"/>
      <c r="D151" s="219" t="s">
        <v>162</v>
      </c>
      <c r="E151" s="42"/>
      <c r="F151" s="220" t="s">
        <v>285</v>
      </c>
      <c r="G151" s="42"/>
      <c r="H151" s="42"/>
      <c r="I151" s="221"/>
      <c r="J151" s="42"/>
      <c r="K151" s="42"/>
      <c r="L151" s="46"/>
      <c r="M151" s="222"/>
      <c r="N151" s="22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162</v>
      </c>
      <c r="AU151" s="19" t="s">
        <v>82</v>
      </c>
    </row>
    <row r="152" spans="1:51" s="13" customFormat="1" ht="12">
      <c r="A152" s="13"/>
      <c r="B152" s="224"/>
      <c r="C152" s="225"/>
      <c r="D152" s="226" t="s">
        <v>164</v>
      </c>
      <c r="E152" s="227" t="s">
        <v>19</v>
      </c>
      <c r="F152" s="228" t="s">
        <v>435</v>
      </c>
      <c r="G152" s="225"/>
      <c r="H152" s="229">
        <v>3.546</v>
      </c>
      <c r="I152" s="230"/>
      <c r="J152" s="225"/>
      <c r="K152" s="225"/>
      <c r="L152" s="231"/>
      <c r="M152" s="232"/>
      <c r="N152" s="233"/>
      <c r="O152" s="233"/>
      <c r="P152" s="233"/>
      <c r="Q152" s="233"/>
      <c r="R152" s="233"/>
      <c r="S152" s="233"/>
      <c r="T152" s="23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5" t="s">
        <v>164</v>
      </c>
      <c r="AU152" s="235" t="s">
        <v>82</v>
      </c>
      <c r="AV152" s="13" t="s">
        <v>82</v>
      </c>
      <c r="AW152" s="13" t="s">
        <v>33</v>
      </c>
      <c r="AX152" s="13" t="s">
        <v>80</v>
      </c>
      <c r="AY152" s="235" t="s">
        <v>152</v>
      </c>
    </row>
    <row r="153" spans="1:65" s="2" customFormat="1" ht="24.15" customHeight="1">
      <c r="A153" s="40"/>
      <c r="B153" s="41"/>
      <c r="C153" s="206" t="s">
        <v>240</v>
      </c>
      <c r="D153" s="206" t="s">
        <v>155</v>
      </c>
      <c r="E153" s="207" t="s">
        <v>288</v>
      </c>
      <c r="F153" s="208" t="s">
        <v>289</v>
      </c>
      <c r="G153" s="209" t="s">
        <v>269</v>
      </c>
      <c r="H153" s="210">
        <v>0.591</v>
      </c>
      <c r="I153" s="211"/>
      <c r="J153" s="212">
        <f>ROUND(I153*H153,2)</f>
        <v>0</v>
      </c>
      <c r="K153" s="208" t="s">
        <v>159</v>
      </c>
      <c r="L153" s="46"/>
      <c r="M153" s="213" t="s">
        <v>19</v>
      </c>
      <c r="N153" s="214" t="s">
        <v>43</v>
      </c>
      <c r="O153" s="86"/>
      <c r="P153" s="215">
        <f>O153*H153</f>
        <v>0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160</v>
      </c>
      <c r="AT153" s="217" t="s">
        <v>155</v>
      </c>
      <c r="AU153" s="217" t="s">
        <v>82</v>
      </c>
      <c r="AY153" s="19" t="s">
        <v>152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80</v>
      </c>
      <c r="BK153" s="218">
        <f>ROUND(I153*H153,2)</f>
        <v>0</v>
      </c>
      <c r="BL153" s="19" t="s">
        <v>160</v>
      </c>
      <c r="BM153" s="217" t="s">
        <v>436</v>
      </c>
    </row>
    <row r="154" spans="1:47" s="2" customFormat="1" ht="12">
      <c r="A154" s="40"/>
      <c r="B154" s="41"/>
      <c r="C154" s="42"/>
      <c r="D154" s="219" t="s">
        <v>162</v>
      </c>
      <c r="E154" s="42"/>
      <c r="F154" s="220" t="s">
        <v>291</v>
      </c>
      <c r="G154" s="42"/>
      <c r="H154" s="42"/>
      <c r="I154" s="221"/>
      <c r="J154" s="42"/>
      <c r="K154" s="42"/>
      <c r="L154" s="46"/>
      <c r="M154" s="222"/>
      <c r="N154" s="223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162</v>
      </c>
      <c r="AU154" s="19" t="s">
        <v>82</v>
      </c>
    </row>
    <row r="155" spans="1:63" s="12" customFormat="1" ht="22.8" customHeight="1">
      <c r="A155" s="12"/>
      <c r="B155" s="190"/>
      <c r="C155" s="191"/>
      <c r="D155" s="192" t="s">
        <v>71</v>
      </c>
      <c r="E155" s="204" t="s">
        <v>292</v>
      </c>
      <c r="F155" s="204" t="s">
        <v>293</v>
      </c>
      <c r="G155" s="191"/>
      <c r="H155" s="191"/>
      <c r="I155" s="194"/>
      <c r="J155" s="205">
        <f>BK155</f>
        <v>0</v>
      </c>
      <c r="K155" s="191"/>
      <c r="L155" s="196"/>
      <c r="M155" s="197"/>
      <c r="N155" s="198"/>
      <c r="O155" s="198"/>
      <c r="P155" s="199">
        <f>SUM(P156:P157)</f>
        <v>0</v>
      </c>
      <c r="Q155" s="198"/>
      <c r="R155" s="199">
        <f>SUM(R156:R157)</f>
        <v>0</v>
      </c>
      <c r="S155" s="198"/>
      <c r="T155" s="200">
        <f>SUM(T156:T157)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1" t="s">
        <v>80</v>
      </c>
      <c r="AT155" s="202" t="s">
        <v>71</v>
      </c>
      <c r="AU155" s="202" t="s">
        <v>80</v>
      </c>
      <c r="AY155" s="201" t="s">
        <v>152</v>
      </c>
      <c r="BK155" s="203">
        <f>SUM(BK156:BK157)</f>
        <v>0</v>
      </c>
    </row>
    <row r="156" spans="1:65" s="2" customFormat="1" ht="33" customHeight="1">
      <c r="A156" s="40"/>
      <c r="B156" s="41"/>
      <c r="C156" s="206" t="s">
        <v>247</v>
      </c>
      <c r="D156" s="206" t="s">
        <v>155</v>
      </c>
      <c r="E156" s="207" t="s">
        <v>295</v>
      </c>
      <c r="F156" s="208" t="s">
        <v>296</v>
      </c>
      <c r="G156" s="209" t="s">
        <v>269</v>
      </c>
      <c r="H156" s="210">
        <v>1.079</v>
      </c>
      <c r="I156" s="211"/>
      <c r="J156" s="212">
        <f>ROUND(I156*H156,2)</f>
        <v>0</v>
      </c>
      <c r="K156" s="208" t="s">
        <v>159</v>
      </c>
      <c r="L156" s="46"/>
      <c r="M156" s="213" t="s">
        <v>19</v>
      </c>
      <c r="N156" s="214" t="s">
        <v>43</v>
      </c>
      <c r="O156" s="86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160</v>
      </c>
      <c r="AT156" s="217" t="s">
        <v>155</v>
      </c>
      <c r="AU156" s="217" t="s">
        <v>82</v>
      </c>
      <c r="AY156" s="19" t="s">
        <v>152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80</v>
      </c>
      <c r="BK156" s="218">
        <f>ROUND(I156*H156,2)</f>
        <v>0</v>
      </c>
      <c r="BL156" s="19" t="s">
        <v>160</v>
      </c>
      <c r="BM156" s="217" t="s">
        <v>437</v>
      </c>
    </row>
    <row r="157" spans="1:47" s="2" customFormat="1" ht="12">
      <c r="A157" s="40"/>
      <c r="B157" s="41"/>
      <c r="C157" s="42"/>
      <c r="D157" s="219" t="s">
        <v>162</v>
      </c>
      <c r="E157" s="42"/>
      <c r="F157" s="220" t="s">
        <v>298</v>
      </c>
      <c r="G157" s="42"/>
      <c r="H157" s="42"/>
      <c r="I157" s="221"/>
      <c r="J157" s="42"/>
      <c r="K157" s="42"/>
      <c r="L157" s="46"/>
      <c r="M157" s="222"/>
      <c r="N157" s="22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162</v>
      </c>
      <c r="AU157" s="19" t="s">
        <v>82</v>
      </c>
    </row>
    <row r="158" spans="1:63" s="12" customFormat="1" ht="25.9" customHeight="1">
      <c r="A158" s="12"/>
      <c r="B158" s="190"/>
      <c r="C158" s="191"/>
      <c r="D158" s="192" t="s">
        <v>71</v>
      </c>
      <c r="E158" s="193" t="s">
        <v>299</v>
      </c>
      <c r="F158" s="193" t="s">
        <v>300</v>
      </c>
      <c r="G158" s="191"/>
      <c r="H158" s="191"/>
      <c r="I158" s="194"/>
      <c r="J158" s="195">
        <f>BK158</f>
        <v>0</v>
      </c>
      <c r="K158" s="191"/>
      <c r="L158" s="196"/>
      <c r="M158" s="197"/>
      <c r="N158" s="198"/>
      <c r="O158" s="198"/>
      <c r="P158" s="199">
        <f>P159+P167+P187+P200</f>
        <v>0</v>
      </c>
      <c r="Q158" s="198"/>
      <c r="R158" s="199">
        <f>R159+R167+R187+R200</f>
        <v>0.3385482</v>
      </c>
      <c r="S158" s="198"/>
      <c r="T158" s="200">
        <f>T159+T167+T187+T200</f>
        <v>0.15124346000000002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01" t="s">
        <v>82</v>
      </c>
      <c r="AT158" s="202" t="s">
        <v>71</v>
      </c>
      <c r="AU158" s="202" t="s">
        <v>72</v>
      </c>
      <c r="AY158" s="201" t="s">
        <v>152</v>
      </c>
      <c r="BK158" s="203">
        <f>BK159+BK167+BK187+BK200</f>
        <v>0</v>
      </c>
    </row>
    <row r="159" spans="1:63" s="12" customFormat="1" ht="22.8" customHeight="1">
      <c r="A159" s="12"/>
      <c r="B159" s="190"/>
      <c r="C159" s="191"/>
      <c r="D159" s="192" t="s">
        <v>71</v>
      </c>
      <c r="E159" s="204" t="s">
        <v>438</v>
      </c>
      <c r="F159" s="204" t="s">
        <v>439</v>
      </c>
      <c r="G159" s="191"/>
      <c r="H159" s="191"/>
      <c r="I159" s="194"/>
      <c r="J159" s="205">
        <f>BK159</f>
        <v>0</v>
      </c>
      <c r="K159" s="191"/>
      <c r="L159" s="196"/>
      <c r="M159" s="197"/>
      <c r="N159" s="198"/>
      <c r="O159" s="198"/>
      <c r="P159" s="199">
        <f>SUM(P160:P166)</f>
        <v>0</v>
      </c>
      <c r="Q159" s="198"/>
      <c r="R159" s="199">
        <f>SUM(R160:R166)</f>
        <v>0.1855864</v>
      </c>
      <c r="S159" s="198"/>
      <c r="T159" s="200">
        <f>SUM(T160:T166)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1" t="s">
        <v>82</v>
      </c>
      <c r="AT159" s="202" t="s">
        <v>71</v>
      </c>
      <c r="AU159" s="202" t="s">
        <v>80</v>
      </c>
      <c r="AY159" s="201" t="s">
        <v>152</v>
      </c>
      <c r="BK159" s="203">
        <f>SUM(BK160:BK166)</f>
        <v>0</v>
      </c>
    </row>
    <row r="160" spans="1:65" s="2" customFormat="1" ht="24.15" customHeight="1">
      <c r="A160" s="40"/>
      <c r="B160" s="41"/>
      <c r="C160" s="206" t="s">
        <v>253</v>
      </c>
      <c r="D160" s="206" t="s">
        <v>155</v>
      </c>
      <c r="E160" s="207" t="s">
        <v>440</v>
      </c>
      <c r="F160" s="208" t="s">
        <v>441</v>
      </c>
      <c r="G160" s="209" t="s">
        <v>158</v>
      </c>
      <c r="H160" s="210">
        <v>15.212</v>
      </c>
      <c r="I160" s="211"/>
      <c r="J160" s="212">
        <f>ROUND(I160*H160,2)</f>
        <v>0</v>
      </c>
      <c r="K160" s="208" t="s">
        <v>159</v>
      </c>
      <c r="L160" s="46"/>
      <c r="M160" s="213" t="s">
        <v>19</v>
      </c>
      <c r="N160" s="214" t="s">
        <v>43</v>
      </c>
      <c r="O160" s="86"/>
      <c r="P160" s="215">
        <f>O160*H160</f>
        <v>0</v>
      </c>
      <c r="Q160" s="215">
        <v>0.0122</v>
      </c>
      <c r="R160" s="215">
        <f>Q160*H160</f>
        <v>0.1855864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247</v>
      </c>
      <c r="AT160" s="217" t="s">
        <v>155</v>
      </c>
      <c r="AU160" s="217" t="s">
        <v>82</v>
      </c>
      <c r="AY160" s="19" t="s">
        <v>152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80</v>
      </c>
      <c r="BK160" s="218">
        <f>ROUND(I160*H160,2)</f>
        <v>0</v>
      </c>
      <c r="BL160" s="19" t="s">
        <v>247</v>
      </c>
      <c r="BM160" s="217" t="s">
        <v>442</v>
      </c>
    </row>
    <row r="161" spans="1:47" s="2" customFormat="1" ht="12">
      <c r="A161" s="40"/>
      <c r="B161" s="41"/>
      <c r="C161" s="42"/>
      <c r="D161" s="219" t="s">
        <v>162</v>
      </c>
      <c r="E161" s="42"/>
      <c r="F161" s="220" t="s">
        <v>443</v>
      </c>
      <c r="G161" s="42"/>
      <c r="H161" s="42"/>
      <c r="I161" s="221"/>
      <c r="J161" s="42"/>
      <c r="K161" s="42"/>
      <c r="L161" s="46"/>
      <c r="M161" s="222"/>
      <c r="N161" s="223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162</v>
      </c>
      <c r="AU161" s="19" t="s">
        <v>82</v>
      </c>
    </row>
    <row r="162" spans="1:51" s="13" customFormat="1" ht="12">
      <c r="A162" s="13"/>
      <c r="B162" s="224"/>
      <c r="C162" s="225"/>
      <c r="D162" s="226" t="s">
        <v>164</v>
      </c>
      <c r="E162" s="227" t="s">
        <v>19</v>
      </c>
      <c r="F162" s="228" t="s">
        <v>398</v>
      </c>
      <c r="G162" s="225"/>
      <c r="H162" s="229">
        <v>15.511</v>
      </c>
      <c r="I162" s="230"/>
      <c r="J162" s="225"/>
      <c r="K162" s="225"/>
      <c r="L162" s="231"/>
      <c r="M162" s="232"/>
      <c r="N162" s="233"/>
      <c r="O162" s="233"/>
      <c r="P162" s="233"/>
      <c r="Q162" s="233"/>
      <c r="R162" s="233"/>
      <c r="S162" s="233"/>
      <c r="T162" s="23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5" t="s">
        <v>164</v>
      </c>
      <c r="AU162" s="235" t="s">
        <v>82</v>
      </c>
      <c r="AV162" s="13" t="s">
        <v>82</v>
      </c>
      <c r="AW162" s="13" t="s">
        <v>33</v>
      </c>
      <c r="AX162" s="13" t="s">
        <v>72</v>
      </c>
      <c r="AY162" s="235" t="s">
        <v>152</v>
      </c>
    </row>
    <row r="163" spans="1:51" s="13" customFormat="1" ht="12">
      <c r="A163" s="13"/>
      <c r="B163" s="224"/>
      <c r="C163" s="225"/>
      <c r="D163" s="226" t="s">
        <v>164</v>
      </c>
      <c r="E163" s="227" t="s">
        <v>19</v>
      </c>
      <c r="F163" s="228" t="s">
        <v>399</v>
      </c>
      <c r="G163" s="225"/>
      <c r="H163" s="229">
        <v>-0.299</v>
      </c>
      <c r="I163" s="230"/>
      <c r="J163" s="225"/>
      <c r="K163" s="225"/>
      <c r="L163" s="231"/>
      <c r="M163" s="232"/>
      <c r="N163" s="233"/>
      <c r="O163" s="233"/>
      <c r="P163" s="233"/>
      <c r="Q163" s="233"/>
      <c r="R163" s="233"/>
      <c r="S163" s="233"/>
      <c r="T163" s="23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5" t="s">
        <v>164</v>
      </c>
      <c r="AU163" s="235" t="s">
        <v>82</v>
      </c>
      <c r="AV163" s="13" t="s">
        <v>82</v>
      </c>
      <c r="AW163" s="13" t="s">
        <v>33</v>
      </c>
      <c r="AX163" s="13" t="s">
        <v>72</v>
      </c>
      <c r="AY163" s="235" t="s">
        <v>152</v>
      </c>
    </row>
    <row r="164" spans="1:51" s="15" customFormat="1" ht="12">
      <c r="A164" s="15"/>
      <c r="B164" s="257"/>
      <c r="C164" s="258"/>
      <c r="D164" s="226" t="s">
        <v>164</v>
      </c>
      <c r="E164" s="259" t="s">
        <v>19</v>
      </c>
      <c r="F164" s="260" t="s">
        <v>382</v>
      </c>
      <c r="G164" s="258"/>
      <c r="H164" s="261">
        <v>15.212</v>
      </c>
      <c r="I164" s="262"/>
      <c r="J164" s="258"/>
      <c r="K164" s="258"/>
      <c r="L164" s="263"/>
      <c r="M164" s="264"/>
      <c r="N164" s="265"/>
      <c r="O164" s="265"/>
      <c r="P164" s="265"/>
      <c r="Q164" s="265"/>
      <c r="R164" s="265"/>
      <c r="S164" s="265"/>
      <c r="T164" s="266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67" t="s">
        <v>164</v>
      </c>
      <c r="AU164" s="267" t="s">
        <v>82</v>
      </c>
      <c r="AV164" s="15" t="s">
        <v>160</v>
      </c>
      <c r="AW164" s="15" t="s">
        <v>33</v>
      </c>
      <c r="AX164" s="15" t="s">
        <v>80</v>
      </c>
      <c r="AY164" s="267" t="s">
        <v>152</v>
      </c>
    </row>
    <row r="165" spans="1:65" s="2" customFormat="1" ht="37.8" customHeight="1">
      <c r="A165" s="40"/>
      <c r="B165" s="41"/>
      <c r="C165" s="206" t="s">
        <v>259</v>
      </c>
      <c r="D165" s="206" t="s">
        <v>155</v>
      </c>
      <c r="E165" s="207" t="s">
        <v>444</v>
      </c>
      <c r="F165" s="208" t="s">
        <v>445</v>
      </c>
      <c r="G165" s="209" t="s">
        <v>334</v>
      </c>
      <c r="H165" s="256"/>
      <c r="I165" s="211"/>
      <c r="J165" s="212">
        <f>ROUND(I165*H165,2)</f>
        <v>0</v>
      </c>
      <c r="K165" s="208" t="s">
        <v>159</v>
      </c>
      <c r="L165" s="46"/>
      <c r="M165" s="213" t="s">
        <v>19</v>
      </c>
      <c r="N165" s="214" t="s">
        <v>43</v>
      </c>
      <c r="O165" s="86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247</v>
      </c>
      <c r="AT165" s="217" t="s">
        <v>155</v>
      </c>
      <c r="AU165" s="217" t="s">
        <v>82</v>
      </c>
      <c r="AY165" s="19" t="s">
        <v>152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80</v>
      </c>
      <c r="BK165" s="218">
        <f>ROUND(I165*H165,2)</f>
        <v>0</v>
      </c>
      <c r="BL165" s="19" t="s">
        <v>247</v>
      </c>
      <c r="BM165" s="217" t="s">
        <v>446</v>
      </c>
    </row>
    <row r="166" spans="1:47" s="2" customFormat="1" ht="12">
      <c r="A166" s="40"/>
      <c r="B166" s="41"/>
      <c r="C166" s="42"/>
      <c r="D166" s="219" t="s">
        <v>162</v>
      </c>
      <c r="E166" s="42"/>
      <c r="F166" s="220" t="s">
        <v>447</v>
      </c>
      <c r="G166" s="42"/>
      <c r="H166" s="42"/>
      <c r="I166" s="221"/>
      <c r="J166" s="42"/>
      <c r="K166" s="42"/>
      <c r="L166" s="46"/>
      <c r="M166" s="222"/>
      <c r="N166" s="223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162</v>
      </c>
      <c r="AU166" s="19" t="s">
        <v>82</v>
      </c>
    </row>
    <row r="167" spans="1:63" s="12" customFormat="1" ht="22.8" customHeight="1">
      <c r="A167" s="12"/>
      <c r="B167" s="190"/>
      <c r="C167" s="191"/>
      <c r="D167" s="192" t="s">
        <v>71</v>
      </c>
      <c r="E167" s="204" t="s">
        <v>301</v>
      </c>
      <c r="F167" s="204" t="s">
        <v>302</v>
      </c>
      <c r="G167" s="191"/>
      <c r="H167" s="191"/>
      <c r="I167" s="194"/>
      <c r="J167" s="205">
        <f>BK167</f>
        <v>0</v>
      </c>
      <c r="K167" s="191"/>
      <c r="L167" s="196"/>
      <c r="M167" s="197"/>
      <c r="N167" s="198"/>
      <c r="O167" s="198"/>
      <c r="P167" s="199">
        <f>SUM(P168:P186)</f>
        <v>0</v>
      </c>
      <c r="Q167" s="198"/>
      <c r="R167" s="199">
        <f>SUM(R168:R186)</f>
        <v>0.10940000000000001</v>
      </c>
      <c r="S167" s="198"/>
      <c r="T167" s="200">
        <f>SUM(T168:T186)</f>
        <v>0.14400000000000002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01" t="s">
        <v>82</v>
      </c>
      <c r="AT167" s="202" t="s">
        <v>71</v>
      </c>
      <c r="AU167" s="202" t="s">
        <v>80</v>
      </c>
      <c r="AY167" s="201" t="s">
        <v>152</v>
      </c>
      <c r="BK167" s="203">
        <f>SUM(BK168:BK186)</f>
        <v>0</v>
      </c>
    </row>
    <row r="168" spans="1:65" s="2" customFormat="1" ht="16.5" customHeight="1">
      <c r="A168" s="40"/>
      <c r="B168" s="41"/>
      <c r="C168" s="206" t="s">
        <v>266</v>
      </c>
      <c r="D168" s="206" t="s">
        <v>155</v>
      </c>
      <c r="E168" s="207" t="s">
        <v>448</v>
      </c>
      <c r="F168" s="208" t="s">
        <v>449</v>
      </c>
      <c r="G168" s="209" t="s">
        <v>209</v>
      </c>
      <c r="H168" s="210">
        <v>6</v>
      </c>
      <c r="I168" s="211"/>
      <c r="J168" s="212">
        <f>ROUND(I168*H168,2)</f>
        <v>0</v>
      </c>
      <c r="K168" s="208" t="s">
        <v>159</v>
      </c>
      <c r="L168" s="46"/>
      <c r="M168" s="213" t="s">
        <v>19</v>
      </c>
      <c r="N168" s="214" t="s">
        <v>43</v>
      </c>
      <c r="O168" s="86"/>
      <c r="P168" s="215">
        <f>O168*H168</f>
        <v>0</v>
      </c>
      <c r="Q168" s="215">
        <v>0</v>
      </c>
      <c r="R168" s="215">
        <f>Q168*H168</f>
        <v>0</v>
      </c>
      <c r="S168" s="215">
        <v>0.024</v>
      </c>
      <c r="T168" s="216">
        <f>S168*H168</f>
        <v>0.14400000000000002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7" t="s">
        <v>247</v>
      </c>
      <c r="AT168" s="217" t="s">
        <v>155</v>
      </c>
      <c r="AU168" s="217" t="s">
        <v>82</v>
      </c>
      <c r="AY168" s="19" t="s">
        <v>152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9" t="s">
        <v>80</v>
      </c>
      <c r="BK168" s="218">
        <f>ROUND(I168*H168,2)</f>
        <v>0</v>
      </c>
      <c r="BL168" s="19" t="s">
        <v>247</v>
      </c>
      <c r="BM168" s="217" t="s">
        <v>450</v>
      </c>
    </row>
    <row r="169" spans="1:47" s="2" customFormat="1" ht="12">
      <c r="A169" s="40"/>
      <c r="B169" s="41"/>
      <c r="C169" s="42"/>
      <c r="D169" s="219" t="s">
        <v>162</v>
      </c>
      <c r="E169" s="42"/>
      <c r="F169" s="220" t="s">
        <v>451</v>
      </c>
      <c r="G169" s="42"/>
      <c r="H169" s="42"/>
      <c r="I169" s="221"/>
      <c r="J169" s="42"/>
      <c r="K169" s="42"/>
      <c r="L169" s="46"/>
      <c r="M169" s="222"/>
      <c r="N169" s="223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162</v>
      </c>
      <c r="AU169" s="19" t="s">
        <v>82</v>
      </c>
    </row>
    <row r="170" spans="1:51" s="14" customFormat="1" ht="12">
      <c r="A170" s="14"/>
      <c r="B170" s="236"/>
      <c r="C170" s="237"/>
      <c r="D170" s="226" t="s">
        <v>164</v>
      </c>
      <c r="E170" s="238" t="s">
        <v>19</v>
      </c>
      <c r="F170" s="239" t="s">
        <v>452</v>
      </c>
      <c r="G170" s="237"/>
      <c r="H170" s="238" t="s">
        <v>19</v>
      </c>
      <c r="I170" s="240"/>
      <c r="J170" s="237"/>
      <c r="K170" s="237"/>
      <c r="L170" s="241"/>
      <c r="M170" s="242"/>
      <c r="N170" s="243"/>
      <c r="O170" s="243"/>
      <c r="P170" s="243"/>
      <c r="Q170" s="243"/>
      <c r="R170" s="243"/>
      <c r="S170" s="243"/>
      <c r="T170" s="24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5" t="s">
        <v>164</v>
      </c>
      <c r="AU170" s="245" t="s">
        <v>82</v>
      </c>
      <c r="AV170" s="14" t="s">
        <v>80</v>
      </c>
      <c r="AW170" s="14" t="s">
        <v>33</v>
      </c>
      <c r="AX170" s="14" t="s">
        <v>72</v>
      </c>
      <c r="AY170" s="245" t="s">
        <v>152</v>
      </c>
    </row>
    <row r="171" spans="1:51" s="13" customFormat="1" ht="12">
      <c r="A171" s="13"/>
      <c r="B171" s="224"/>
      <c r="C171" s="225"/>
      <c r="D171" s="226" t="s">
        <v>164</v>
      </c>
      <c r="E171" s="227" t="s">
        <v>19</v>
      </c>
      <c r="F171" s="228" t="s">
        <v>177</v>
      </c>
      <c r="G171" s="225"/>
      <c r="H171" s="229">
        <v>6</v>
      </c>
      <c r="I171" s="230"/>
      <c r="J171" s="225"/>
      <c r="K171" s="225"/>
      <c r="L171" s="231"/>
      <c r="M171" s="232"/>
      <c r="N171" s="233"/>
      <c r="O171" s="233"/>
      <c r="P171" s="233"/>
      <c r="Q171" s="233"/>
      <c r="R171" s="233"/>
      <c r="S171" s="233"/>
      <c r="T171" s="23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5" t="s">
        <v>164</v>
      </c>
      <c r="AU171" s="235" t="s">
        <v>82</v>
      </c>
      <c r="AV171" s="13" t="s">
        <v>82</v>
      </c>
      <c r="AW171" s="13" t="s">
        <v>33</v>
      </c>
      <c r="AX171" s="13" t="s">
        <v>80</v>
      </c>
      <c r="AY171" s="235" t="s">
        <v>152</v>
      </c>
    </row>
    <row r="172" spans="1:65" s="2" customFormat="1" ht="24.15" customHeight="1">
      <c r="A172" s="40"/>
      <c r="B172" s="41"/>
      <c r="C172" s="206" t="s">
        <v>272</v>
      </c>
      <c r="D172" s="206" t="s">
        <v>155</v>
      </c>
      <c r="E172" s="207" t="s">
        <v>453</v>
      </c>
      <c r="F172" s="208" t="s">
        <v>454</v>
      </c>
      <c r="G172" s="209" t="s">
        <v>209</v>
      </c>
      <c r="H172" s="210">
        <v>2</v>
      </c>
      <c r="I172" s="211"/>
      <c r="J172" s="212">
        <f>ROUND(I172*H172,2)</f>
        <v>0</v>
      </c>
      <c r="K172" s="208" t="s">
        <v>159</v>
      </c>
      <c r="L172" s="46"/>
      <c r="M172" s="213" t="s">
        <v>19</v>
      </c>
      <c r="N172" s="214" t="s">
        <v>43</v>
      </c>
      <c r="O172" s="86"/>
      <c r="P172" s="215">
        <f>O172*H172</f>
        <v>0</v>
      </c>
      <c r="Q172" s="215">
        <v>0</v>
      </c>
      <c r="R172" s="215">
        <f>Q172*H172</f>
        <v>0</v>
      </c>
      <c r="S172" s="215">
        <v>0</v>
      </c>
      <c r="T172" s="21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247</v>
      </c>
      <c r="AT172" s="217" t="s">
        <v>155</v>
      </c>
      <c r="AU172" s="217" t="s">
        <v>82</v>
      </c>
      <c r="AY172" s="19" t="s">
        <v>152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80</v>
      </c>
      <c r="BK172" s="218">
        <f>ROUND(I172*H172,2)</f>
        <v>0</v>
      </c>
      <c r="BL172" s="19" t="s">
        <v>247</v>
      </c>
      <c r="BM172" s="217" t="s">
        <v>455</v>
      </c>
    </row>
    <row r="173" spans="1:47" s="2" customFormat="1" ht="12">
      <c r="A173" s="40"/>
      <c r="B173" s="41"/>
      <c r="C173" s="42"/>
      <c r="D173" s="219" t="s">
        <v>162</v>
      </c>
      <c r="E173" s="42"/>
      <c r="F173" s="220" t="s">
        <v>456</v>
      </c>
      <c r="G173" s="42"/>
      <c r="H173" s="42"/>
      <c r="I173" s="221"/>
      <c r="J173" s="42"/>
      <c r="K173" s="42"/>
      <c r="L173" s="46"/>
      <c r="M173" s="222"/>
      <c r="N173" s="223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162</v>
      </c>
      <c r="AU173" s="19" t="s">
        <v>82</v>
      </c>
    </row>
    <row r="174" spans="1:65" s="2" customFormat="1" ht="16.5" customHeight="1">
      <c r="A174" s="40"/>
      <c r="B174" s="41"/>
      <c r="C174" s="246" t="s">
        <v>7</v>
      </c>
      <c r="D174" s="246" t="s">
        <v>212</v>
      </c>
      <c r="E174" s="247" t="s">
        <v>457</v>
      </c>
      <c r="F174" s="248" t="s">
        <v>458</v>
      </c>
      <c r="G174" s="249" t="s">
        <v>209</v>
      </c>
      <c r="H174" s="250">
        <v>2</v>
      </c>
      <c r="I174" s="251"/>
      <c r="J174" s="252">
        <f>ROUND(I174*H174,2)</f>
        <v>0</v>
      </c>
      <c r="K174" s="248" t="s">
        <v>159</v>
      </c>
      <c r="L174" s="253"/>
      <c r="M174" s="254" t="s">
        <v>19</v>
      </c>
      <c r="N174" s="255" t="s">
        <v>43</v>
      </c>
      <c r="O174" s="86"/>
      <c r="P174" s="215">
        <f>O174*H174</f>
        <v>0</v>
      </c>
      <c r="Q174" s="215">
        <v>0.016</v>
      </c>
      <c r="R174" s="215">
        <f>Q174*H174</f>
        <v>0.032</v>
      </c>
      <c r="S174" s="215">
        <v>0</v>
      </c>
      <c r="T174" s="21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7" t="s">
        <v>311</v>
      </c>
      <c r="AT174" s="217" t="s">
        <v>212</v>
      </c>
      <c r="AU174" s="217" t="s">
        <v>82</v>
      </c>
      <c r="AY174" s="19" t="s">
        <v>152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9" t="s">
        <v>80</v>
      </c>
      <c r="BK174" s="218">
        <f>ROUND(I174*H174,2)</f>
        <v>0</v>
      </c>
      <c r="BL174" s="19" t="s">
        <v>247</v>
      </c>
      <c r="BM174" s="217" t="s">
        <v>459</v>
      </c>
    </row>
    <row r="175" spans="1:65" s="2" customFormat="1" ht="24.15" customHeight="1">
      <c r="A175" s="40"/>
      <c r="B175" s="41"/>
      <c r="C175" s="206" t="s">
        <v>281</v>
      </c>
      <c r="D175" s="206" t="s">
        <v>155</v>
      </c>
      <c r="E175" s="207" t="s">
        <v>304</v>
      </c>
      <c r="F175" s="208" t="s">
        <v>305</v>
      </c>
      <c r="G175" s="209" t="s">
        <v>209</v>
      </c>
      <c r="H175" s="210">
        <v>2</v>
      </c>
      <c r="I175" s="211"/>
      <c r="J175" s="212">
        <f>ROUND(I175*H175,2)</f>
        <v>0</v>
      </c>
      <c r="K175" s="208" t="s">
        <v>159</v>
      </c>
      <c r="L175" s="46"/>
      <c r="M175" s="213" t="s">
        <v>19</v>
      </c>
      <c r="N175" s="214" t="s">
        <v>43</v>
      </c>
      <c r="O175" s="86"/>
      <c r="P175" s="215">
        <f>O175*H175</f>
        <v>0</v>
      </c>
      <c r="Q175" s="215">
        <v>0</v>
      </c>
      <c r="R175" s="215">
        <f>Q175*H175</f>
        <v>0</v>
      </c>
      <c r="S175" s="215">
        <v>0</v>
      </c>
      <c r="T175" s="21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7" t="s">
        <v>247</v>
      </c>
      <c r="AT175" s="217" t="s">
        <v>155</v>
      </c>
      <c r="AU175" s="217" t="s">
        <v>82</v>
      </c>
      <c r="AY175" s="19" t="s">
        <v>152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9" t="s">
        <v>80</v>
      </c>
      <c r="BK175" s="218">
        <f>ROUND(I175*H175,2)</f>
        <v>0</v>
      </c>
      <c r="BL175" s="19" t="s">
        <v>247</v>
      </c>
      <c r="BM175" s="217" t="s">
        <v>460</v>
      </c>
    </row>
    <row r="176" spans="1:47" s="2" customFormat="1" ht="12">
      <c r="A176" s="40"/>
      <c r="B176" s="41"/>
      <c r="C176" s="42"/>
      <c r="D176" s="219" t="s">
        <v>162</v>
      </c>
      <c r="E176" s="42"/>
      <c r="F176" s="220" t="s">
        <v>307</v>
      </c>
      <c r="G176" s="42"/>
      <c r="H176" s="42"/>
      <c r="I176" s="221"/>
      <c r="J176" s="42"/>
      <c r="K176" s="42"/>
      <c r="L176" s="46"/>
      <c r="M176" s="222"/>
      <c r="N176" s="223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162</v>
      </c>
      <c r="AU176" s="19" t="s">
        <v>82</v>
      </c>
    </row>
    <row r="177" spans="1:65" s="2" customFormat="1" ht="24.15" customHeight="1">
      <c r="A177" s="40"/>
      <c r="B177" s="41"/>
      <c r="C177" s="246" t="s">
        <v>287</v>
      </c>
      <c r="D177" s="246" t="s">
        <v>212</v>
      </c>
      <c r="E177" s="247" t="s">
        <v>461</v>
      </c>
      <c r="F177" s="248" t="s">
        <v>462</v>
      </c>
      <c r="G177" s="249" t="s">
        <v>209</v>
      </c>
      <c r="H177" s="250">
        <v>1</v>
      </c>
      <c r="I177" s="251"/>
      <c r="J177" s="252">
        <f>ROUND(I177*H177,2)</f>
        <v>0</v>
      </c>
      <c r="K177" s="248" t="s">
        <v>159</v>
      </c>
      <c r="L177" s="253"/>
      <c r="M177" s="254" t="s">
        <v>19</v>
      </c>
      <c r="N177" s="255" t="s">
        <v>43</v>
      </c>
      <c r="O177" s="86"/>
      <c r="P177" s="215">
        <f>O177*H177</f>
        <v>0</v>
      </c>
      <c r="Q177" s="215">
        <v>0.032</v>
      </c>
      <c r="R177" s="215">
        <f>Q177*H177</f>
        <v>0.032</v>
      </c>
      <c r="S177" s="215">
        <v>0</v>
      </c>
      <c r="T177" s="21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7" t="s">
        <v>311</v>
      </c>
      <c r="AT177" s="217" t="s">
        <v>212</v>
      </c>
      <c r="AU177" s="217" t="s">
        <v>82</v>
      </c>
      <c r="AY177" s="19" t="s">
        <v>152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80</v>
      </c>
      <c r="BK177" s="218">
        <f>ROUND(I177*H177,2)</f>
        <v>0</v>
      </c>
      <c r="BL177" s="19" t="s">
        <v>247</v>
      </c>
      <c r="BM177" s="217" t="s">
        <v>463</v>
      </c>
    </row>
    <row r="178" spans="1:65" s="2" customFormat="1" ht="24.15" customHeight="1">
      <c r="A178" s="40"/>
      <c r="B178" s="41"/>
      <c r="C178" s="246" t="s">
        <v>294</v>
      </c>
      <c r="D178" s="246" t="s">
        <v>212</v>
      </c>
      <c r="E178" s="247" t="s">
        <v>464</v>
      </c>
      <c r="F178" s="248" t="s">
        <v>465</v>
      </c>
      <c r="G178" s="249" t="s">
        <v>209</v>
      </c>
      <c r="H178" s="250">
        <v>1</v>
      </c>
      <c r="I178" s="251"/>
      <c r="J178" s="252">
        <f>ROUND(I178*H178,2)</f>
        <v>0</v>
      </c>
      <c r="K178" s="248" t="s">
        <v>159</v>
      </c>
      <c r="L178" s="253"/>
      <c r="M178" s="254" t="s">
        <v>19</v>
      </c>
      <c r="N178" s="255" t="s">
        <v>43</v>
      </c>
      <c r="O178" s="86"/>
      <c r="P178" s="215">
        <f>O178*H178</f>
        <v>0</v>
      </c>
      <c r="Q178" s="215">
        <v>0.036</v>
      </c>
      <c r="R178" s="215">
        <f>Q178*H178</f>
        <v>0.036</v>
      </c>
      <c r="S178" s="215">
        <v>0</v>
      </c>
      <c r="T178" s="216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7" t="s">
        <v>311</v>
      </c>
      <c r="AT178" s="217" t="s">
        <v>212</v>
      </c>
      <c r="AU178" s="217" t="s">
        <v>82</v>
      </c>
      <c r="AY178" s="19" t="s">
        <v>152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9" t="s">
        <v>80</v>
      </c>
      <c r="BK178" s="218">
        <f>ROUND(I178*H178,2)</f>
        <v>0</v>
      </c>
      <c r="BL178" s="19" t="s">
        <v>247</v>
      </c>
      <c r="BM178" s="217" t="s">
        <v>466</v>
      </c>
    </row>
    <row r="179" spans="1:65" s="2" customFormat="1" ht="16.5" customHeight="1">
      <c r="A179" s="40"/>
      <c r="B179" s="41"/>
      <c r="C179" s="206" t="s">
        <v>303</v>
      </c>
      <c r="D179" s="206" t="s">
        <v>155</v>
      </c>
      <c r="E179" s="207" t="s">
        <v>314</v>
      </c>
      <c r="F179" s="208" t="s">
        <v>315</v>
      </c>
      <c r="G179" s="209" t="s">
        <v>209</v>
      </c>
      <c r="H179" s="210">
        <v>4</v>
      </c>
      <c r="I179" s="211"/>
      <c r="J179" s="212">
        <f>ROUND(I179*H179,2)</f>
        <v>0</v>
      </c>
      <c r="K179" s="208" t="s">
        <v>159</v>
      </c>
      <c r="L179" s="46"/>
      <c r="M179" s="213" t="s">
        <v>19</v>
      </c>
      <c r="N179" s="214" t="s">
        <v>43</v>
      </c>
      <c r="O179" s="86"/>
      <c r="P179" s="215">
        <f>O179*H179</f>
        <v>0</v>
      </c>
      <c r="Q179" s="215">
        <v>0</v>
      </c>
      <c r="R179" s="215">
        <f>Q179*H179</f>
        <v>0</v>
      </c>
      <c r="S179" s="215">
        <v>0</v>
      </c>
      <c r="T179" s="216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7" t="s">
        <v>247</v>
      </c>
      <c r="AT179" s="217" t="s">
        <v>155</v>
      </c>
      <c r="AU179" s="217" t="s">
        <v>82</v>
      </c>
      <c r="AY179" s="19" t="s">
        <v>152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9" t="s">
        <v>80</v>
      </c>
      <c r="BK179" s="218">
        <f>ROUND(I179*H179,2)</f>
        <v>0</v>
      </c>
      <c r="BL179" s="19" t="s">
        <v>247</v>
      </c>
      <c r="BM179" s="217" t="s">
        <v>467</v>
      </c>
    </row>
    <row r="180" spans="1:47" s="2" customFormat="1" ht="12">
      <c r="A180" s="40"/>
      <c r="B180" s="41"/>
      <c r="C180" s="42"/>
      <c r="D180" s="219" t="s">
        <v>162</v>
      </c>
      <c r="E180" s="42"/>
      <c r="F180" s="220" t="s">
        <v>317</v>
      </c>
      <c r="G180" s="42"/>
      <c r="H180" s="42"/>
      <c r="I180" s="221"/>
      <c r="J180" s="42"/>
      <c r="K180" s="42"/>
      <c r="L180" s="46"/>
      <c r="M180" s="222"/>
      <c r="N180" s="223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162</v>
      </c>
      <c r="AU180" s="19" t="s">
        <v>82</v>
      </c>
    </row>
    <row r="181" spans="1:65" s="2" customFormat="1" ht="16.5" customHeight="1">
      <c r="A181" s="40"/>
      <c r="B181" s="41"/>
      <c r="C181" s="246" t="s">
        <v>308</v>
      </c>
      <c r="D181" s="246" t="s">
        <v>212</v>
      </c>
      <c r="E181" s="247" t="s">
        <v>319</v>
      </c>
      <c r="F181" s="248" t="s">
        <v>320</v>
      </c>
      <c r="G181" s="249" t="s">
        <v>209</v>
      </c>
      <c r="H181" s="250">
        <v>4</v>
      </c>
      <c r="I181" s="251"/>
      <c r="J181" s="252">
        <f>ROUND(I181*H181,2)</f>
        <v>0</v>
      </c>
      <c r="K181" s="248" t="s">
        <v>159</v>
      </c>
      <c r="L181" s="253"/>
      <c r="M181" s="254" t="s">
        <v>19</v>
      </c>
      <c r="N181" s="255" t="s">
        <v>43</v>
      </c>
      <c r="O181" s="86"/>
      <c r="P181" s="215">
        <f>O181*H181</f>
        <v>0</v>
      </c>
      <c r="Q181" s="215">
        <v>0.0022</v>
      </c>
      <c r="R181" s="215">
        <f>Q181*H181</f>
        <v>0.0088</v>
      </c>
      <c r="S181" s="215">
        <v>0</v>
      </c>
      <c r="T181" s="21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7" t="s">
        <v>311</v>
      </c>
      <c r="AT181" s="217" t="s">
        <v>212</v>
      </c>
      <c r="AU181" s="217" t="s">
        <v>82</v>
      </c>
      <c r="AY181" s="19" t="s">
        <v>152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9" t="s">
        <v>80</v>
      </c>
      <c r="BK181" s="218">
        <f>ROUND(I181*H181,2)</f>
        <v>0</v>
      </c>
      <c r="BL181" s="19" t="s">
        <v>247</v>
      </c>
      <c r="BM181" s="217" t="s">
        <v>468</v>
      </c>
    </row>
    <row r="182" spans="1:65" s="2" customFormat="1" ht="16.5" customHeight="1">
      <c r="A182" s="40"/>
      <c r="B182" s="41"/>
      <c r="C182" s="206" t="s">
        <v>313</v>
      </c>
      <c r="D182" s="206" t="s">
        <v>155</v>
      </c>
      <c r="E182" s="207" t="s">
        <v>323</v>
      </c>
      <c r="F182" s="208" t="s">
        <v>324</v>
      </c>
      <c r="G182" s="209" t="s">
        <v>209</v>
      </c>
      <c r="H182" s="210">
        <v>4</v>
      </c>
      <c r="I182" s="211"/>
      <c r="J182" s="212">
        <f>ROUND(I182*H182,2)</f>
        <v>0</v>
      </c>
      <c r="K182" s="208" t="s">
        <v>159</v>
      </c>
      <c r="L182" s="46"/>
      <c r="M182" s="213" t="s">
        <v>19</v>
      </c>
      <c r="N182" s="214" t="s">
        <v>43</v>
      </c>
      <c r="O182" s="86"/>
      <c r="P182" s="215">
        <f>O182*H182</f>
        <v>0</v>
      </c>
      <c r="Q182" s="215">
        <v>0</v>
      </c>
      <c r="R182" s="215">
        <f>Q182*H182</f>
        <v>0</v>
      </c>
      <c r="S182" s="215">
        <v>0</v>
      </c>
      <c r="T182" s="216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7" t="s">
        <v>247</v>
      </c>
      <c r="AT182" s="217" t="s">
        <v>155</v>
      </c>
      <c r="AU182" s="217" t="s">
        <v>82</v>
      </c>
      <c r="AY182" s="19" t="s">
        <v>152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9" t="s">
        <v>80</v>
      </c>
      <c r="BK182" s="218">
        <f>ROUND(I182*H182,2)</f>
        <v>0</v>
      </c>
      <c r="BL182" s="19" t="s">
        <v>247</v>
      </c>
      <c r="BM182" s="217" t="s">
        <v>469</v>
      </c>
    </row>
    <row r="183" spans="1:47" s="2" customFormat="1" ht="12">
      <c r="A183" s="40"/>
      <c r="B183" s="41"/>
      <c r="C183" s="42"/>
      <c r="D183" s="219" t="s">
        <v>162</v>
      </c>
      <c r="E183" s="42"/>
      <c r="F183" s="220" t="s">
        <v>326</v>
      </c>
      <c r="G183" s="42"/>
      <c r="H183" s="42"/>
      <c r="I183" s="221"/>
      <c r="J183" s="42"/>
      <c r="K183" s="42"/>
      <c r="L183" s="46"/>
      <c r="M183" s="222"/>
      <c r="N183" s="223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162</v>
      </c>
      <c r="AU183" s="19" t="s">
        <v>82</v>
      </c>
    </row>
    <row r="184" spans="1:65" s="2" customFormat="1" ht="16.5" customHeight="1">
      <c r="A184" s="40"/>
      <c r="B184" s="41"/>
      <c r="C184" s="246" t="s">
        <v>318</v>
      </c>
      <c r="D184" s="246" t="s">
        <v>212</v>
      </c>
      <c r="E184" s="247" t="s">
        <v>470</v>
      </c>
      <c r="F184" s="248" t="s">
        <v>471</v>
      </c>
      <c r="G184" s="249" t="s">
        <v>209</v>
      </c>
      <c r="H184" s="250">
        <v>4</v>
      </c>
      <c r="I184" s="251"/>
      <c r="J184" s="252">
        <f>ROUND(I184*H184,2)</f>
        <v>0</v>
      </c>
      <c r="K184" s="248" t="s">
        <v>19</v>
      </c>
      <c r="L184" s="253"/>
      <c r="M184" s="254" t="s">
        <v>19</v>
      </c>
      <c r="N184" s="255" t="s">
        <v>43</v>
      </c>
      <c r="O184" s="86"/>
      <c r="P184" s="215">
        <f>O184*H184</f>
        <v>0</v>
      </c>
      <c r="Q184" s="215">
        <v>0.00015</v>
      </c>
      <c r="R184" s="215">
        <f>Q184*H184</f>
        <v>0.0006</v>
      </c>
      <c r="S184" s="215">
        <v>0</v>
      </c>
      <c r="T184" s="21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7" t="s">
        <v>311</v>
      </c>
      <c r="AT184" s="217" t="s">
        <v>212</v>
      </c>
      <c r="AU184" s="217" t="s">
        <v>82</v>
      </c>
      <c r="AY184" s="19" t="s">
        <v>152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9" t="s">
        <v>80</v>
      </c>
      <c r="BK184" s="218">
        <f>ROUND(I184*H184,2)</f>
        <v>0</v>
      </c>
      <c r="BL184" s="19" t="s">
        <v>247</v>
      </c>
      <c r="BM184" s="217" t="s">
        <v>472</v>
      </c>
    </row>
    <row r="185" spans="1:65" s="2" customFormat="1" ht="24.15" customHeight="1">
      <c r="A185" s="40"/>
      <c r="B185" s="41"/>
      <c r="C185" s="206" t="s">
        <v>322</v>
      </c>
      <c r="D185" s="206" t="s">
        <v>155</v>
      </c>
      <c r="E185" s="207" t="s">
        <v>332</v>
      </c>
      <c r="F185" s="208" t="s">
        <v>333</v>
      </c>
      <c r="G185" s="209" t="s">
        <v>334</v>
      </c>
      <c r="H185" s="256"/>
      <c r="I185" s="211"/>
      <c r="J185" s="212">
        <f>ROUND(I185*H185,2)</f>
        <v>0</v>
      </c>
      <c r="K185" s="208" t="s">
        <v>159</v>
      </c>
      <c r="L185" s="46"/>
      <c r="M185" s="213" t="s">
        <v>19</v>
      </c>
      <c r="N185" s="214" t="s">
        <v>43</v>
      </c>
      <c r="O185" s="86"/>
      <c r="P185" s="215">
        <f>O185*H185</f>
        <v>0</v>
      </c>
      <c r="Q185" s="215">
        <v>0</v>
      </c>
      <c r="R185" s="215">
        <f>Q185*H185</f>
        <v>0</v>
      </c>
      <c r="S185" s="215">
        <v>0</v>
      </c>
      <c r="T185" s="21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7" t="s">
        <v>247</v>
      </c>
      <c r="AT185" s="217" t="s">
        <v>155</v>
      </c>
      <c r="AU185" s="217" t="s">
        <v>82</v>
      </c>
      <c r="AY185" s="19" t="s">
        <v>152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9" t="s">
        <v>80</v>
      </c>
      <c r="BK185" s="218">
        <f>ROUND(I185*H185,2)</f>
        <v>0</v>
      </c>
      <c r="BL185" s="19" t="s">
        <v>247</v>
      </c>
      <c r="BM185" s="217" t="s">
        <v>473</v>
      </c>
    </row>
    <row r="186" spans="1:47" s="2" customFormat="1" ht="12">
      <c r="A186" s="40"/>
      <c r="B186" s="41"/>
      <c r="C186" s="42"/>
      <c r="D186" s="219" t="s">
        <v>162</v>
      </c>
      <c r="E186" s="42"/>
      <c r="F186" s="220" t="s">
        <v>336</v>
      </c>
      <c r="G186" s="42"/>
      <c r="H186" s="42"/>
      <c r="I186" s="221"/>
      <c r="J186" s="42"/>
      <c r="K186" s="42"/>
      <c r="L186" s="46"/>
      <c r="M186" s="222"/>
      <c r="N186" s="223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162</v>
      </c>
      <c r="AU186" s="19" t="s">
        <v>82</v>
      </c>
    </row>
    <row r="187" spans="1:63" s="12" customFormat="1" ht="22.8" customHeight="1">
      <c r="A187" s="12"/>
      <c r="B187" s="190"/>
      <c r="C187" s="191"/>
      <c r="D187" s="192" t="s">
        <v>71</v>
      </c>
      <c r="E187" s="204" t="s">
        <v>358</v>
      </c>
      <c r="F187" s="204" t="s">
        <v>359</v>
      </c>
      <c r="G187" s="191"/>
      <c r="H187" s="191"/>
      <c r="I187" s="194"/>
      <c r="J187" s="205">
        <f>BK187</f>
        <v>0</v>
      </c>
      <c r="K187" s="191"/>
      <c r="L187" s="196"/>
      <c r="M187" s="197"/>
      <c r="N187" s="198"/>
      <c r="O187" s="198"/>
      <c r="P187" s="199">
        <f>SUM(P188:P199)</f>
        <v>0</v>
      </c>
      <c r="Q187" s="198"/>
      <c r="R187" s="199">
        <f>SUM(R188:R199)</f>
        <v>0.00244992</v>
      </c>
      <c r="S187" s="198"/>
      <c r="T187" s="200">
        <f>SUM(T188:T199)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01" t="s">
        <v>82</v>
      </c>
      <c r="AT187" s="202" t="s">
        <v>71</v>
      </c>
      <c r="AU187" s="202" t="s">
        <v>80</v>
      </c>
      <c r="AY187" s="201" t="s">
        <v>152</v>
      </c>
      <c r="BK187" s="203">
        <f>SUM(BK188:BK199)</f>
        <v>0</v>
      </c>
    </row>
    <row r="188" spans="1:65" s="2" customFormat="1" ht="16.5" customHeight="1">
      <c r="A188" s="40"/>
      <c r="B188" s="41"/>
      <c r="C188" s="206" t="s">
        <v>327</v>
      </c>
      <c r="D188" s="206" t="s">
        <v>155</v>
      </c>
      <c r="E188" s="207" t="s">
        <v>474</v>
      </c>
      <c r="F188" s="208" t="s">
        <v>475</v>
      </c>
      <c r="G188" s="209" t="s">
        <v>158</v>
      </c>
      <c r="H188" s="210">
        <v>20.52</v>
      </c>
      <c r="I188" s="211"/>
      <c r="J188" s="212">
        <f>ROUND(I188*H188,2)</f>
        <v>0</v>
      </c>
      <c r="K188" s="208" t="s">
        <v>159</v>
      </c>
      <c r="L188" s="46"/>
      <c r="M188" s="213" t="s">
        <v>19</v>
      </c>
      <c r="N188" s="214" t="s">
        <v>43</v>
      </c>
      <c r="O188" s="86"/>
      <c r="P188" s="215">
        <f>O188*H188</f>
        <v>0</v>
      </c>
      <c r="Q188" s="215">
        <v>0</v>
      </c>
      <c r="R188" s="215">
        <f>Q188*H188</f>
        <v>0</v>
      </c>
      <c r="S188" s="215">
        <v>0</v>
      </c>
      <c r="T188" s="216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7" t="s">
        <v>247</v>
      </c>
      <c r="AT188" s="217" t="s">
        <v>155</v>
      </c>
      <c r="AU188" s="217" t="s">
        <v>82</v>
      </c>
      <c r="AY188" s="19" t="s">
        <v>152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9" t="s">
        <v>80</v>
      </c>
      <c r="BK188" s="218">
        <f>ROUND(I188*H188,2)</f>
        <v>0</v>
      </c>
      <c r="BL188" s="19" t="s">
        <v>247</v>
      </c>
      <c r="BM188" s="217" t="s">
        <v>476</v>
      </c>
    </row>
    <row r="189" spans="1:47" s="2" customFormat="1" ht="12">
      <c r="A189" s="40"/>
      <c r="B189" s="41"/>
      <c r="C189" s="42"/>
      <c r="D189" s="219" t="s">
        <v>162</v>
      </c>
      <c r="E189" s="42"/>
      <c r="F189" s="220" t="s">
        <v>477</v>
      </c>
      <c r="G189" s="42"/>
      <c r="H189" s="42"/>
      <c r="I189" s="221"/>
      <c r="J189" s="42"/>
      <c r="K189" s="42"/>
      <c r="L189" s="46"/>
      <c r="M189" s="222"/>
      <c r="N189" s="223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162</v>
      </c>
      <c r="AU189" s="19" t="s">
        <v>82</v>
      </c>
    </row>
    <row r="190" spans="1:51" s="13" customFormat="1" ht="12">
      <c r="A190" s="13"/>
      <c r="B190" s="224"/>
      <c r="C190" s="225"/>
      <c r="D190" s="226" t="s">
        <v>164</v>
      </c>
      <c r="E190" s="227" t="s">
        <v>19</v>
      </c>
      <c r="F190" s="228" t="s">
        <v>411</v>
      </c>
      <c r="G190" s="225"/>
      <c r="H190" s="229">
        <v>20.52</v>
      </c>
      <c r="I190" s="230"/>
      <c r="J190" s="225"/>
      <c r="K190" s="225"/>
      <c r="L190" s="231"/>
      <c r="M190" s="232"/>
      <c r="N190" s="233"/>
      <c r="O190" s="233"/>
      <c r="P190" s="233"/>
      <c r="Q190" s="233"/>
      <c r="R190" s="233"/>
      <c r="S190" s="233"/>
      <c r="T190" s="23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5" t="s">
        <v>164</v>
      </c>
      <c r="AU190" s="235" t="s">
        <v>82</v>
      </c>
      <c r="AV190" s="13" t="s">
        <v>82</v>
      </c>
      <c r="AW190" s="13" t="s">
        <v>33</v>
      </c>
      <c r="AX190" s="13" t="s">
        <v>80</v>
      </c>
      <c r="AY190" s="235" t="s">
        <v>152</v>
      </c>
    </row>
    <row r="191" spans="1:65" s="2" customFormat="1" ht="16.5" customHeight="1">
      <c r="A191" s="40"/>
      <c r="B191" s="41"/>
      <c r="C191" s="206" t="s">
        <v>331</v>
      </c>
      <c r="D191" s="206" t="s">
        <v>155</v>
      </c>
      <c r="E191" s="207" t="s">
        <v>478</v>
      </c>
      <c r="F191" s="208" t="s">
        <v>479</v>
      </c>
      <c r="G191" s="209" t="s">
        <v>158</v>
      </c>
      <c r="H191" s="210">
        <v>7.656</v>
      </c>
      <c r="I191" s="211"/>
      <c r="J191" s="212">
        <f>ROUND(I191*H191,2)</f>
        <v>0</v>
      </c>
      <c r="K191" s="208" t="s">
        <v>159</v>
      </c>
      <c r="L191" s="46"/>
      <c r="M191" s="213" t="s">
        <v>19</v>
      </c>
      <c r="N191" s="214" t="s">
        <v>43</v>
      </c>
      <c r="O191" s="86"/>
      <c r="P191" s="215">
        <f>O191*H191</f>
        <v>0</v>
      </c>
      <c r="Q191" s="215">
        <v>6E-05</v>
      </c>
      <c r="R191" s="215">
        <f>Q191*H191</f>
        <v>0.00045936</v>
      </c>
      <c r="S191" s="215">
        <v>0</v>
      </c>
      <c r="T191" s="216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7" t="s">
        <v>247</v>
      </c>
      <c r="AT191" s="217" t="s">
        <v>155</v>
      </c>
      <c r="AU191" s="217" t="s">
        <v>82</v>
      </c>
      <c r="AY191" s="19" t="s">
        <v>152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9" t="s">
        <v>80</v>
      </c>
      <c r="BK191" s="218">
        <f>ROUND(I191*H191,2)</f>
        <v>0</v>
      </c>
      <c r="BL191" s="19" t="s">
        <v>247</v>
      </c>
      <c r="BM191" s="217" t="s">
        <v>480</v>
      </c>
    </row>
    <row r="192" spans="1:47" s="2" customFormat="1" ht="12">
      <c r="A192" s="40"/>
      <c r="B192" s="41"/>
      <c r="C192" s="42"/>
      <c r="D192" s="219" t="s">
        <v>162</v>
      </c>
      <c r="E192" s="42"/>
      <c r="F192" s="220" t="s">
        <v>481</v>
      </c>
      <c r="G192" s="42"/>
      <c r="H192" s="42"/>
      <c r="I192" s="221"/>
      <c r="J192" s="42"/>
      <c r="K192" s="42"/>
      <c r="L192" s="46"/>
      <c r="M192" s="222"/>
      <c r="N192" s="223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162</v>
      </c>
      <c r="AU192" s="19" t="s">
        <v>82</v>
      </c>
    </row>
    <row r="193" spans="1:51" s="14" customFormat="1" ht="12">
      <c r="A193" s="14"/>
      <c r="B193" s="236"/>
      <c r="C193" s="237"/>
      <c r="D193" s="226" t="s">
        <v>164</v>
      </c>
      <c r="E193" s="238" t="s">
        <v>19</v>
      </c>
      <c r="F193" s="239" t="s">
        <v>482</v>
      </c>
      <c r="G193" s="237"/>
      <c r="H193" s="238" t="s">
        <v>19</v>
      </c>
      <c r="I193" s="240"/>
      <c r="J193" s="237"/>
      <c r="K193" s="237"/>
      <c r="L193" s="241"/>
      <c r="M193" s="242"/>
      <c r="N193" s="243"/>
      <c r="O193" s="243"/>
      <c r="P193" s="243"/>
      <c r="Q193" s="243"/>
      <c r="R193" s="243"/>
      <c r="S193" s="243"/>
      <c r="T193" s="24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5" t="s">
        <v>164</v>
      </c>
      <c r="AU193" s="245" t="s">
        <v>82</v>
      </c>
      <c r="AV193" s="14" t="s">
        <v>80</v>
      </c>
      <c r="AW193" s="14" t="s">
        <v>33</v>
      </c>
      <c r="AX193" s="14" t="s">
        <v>72</v>
      </c>
      <c r="AY193" s="245" t="s">
        <v>152</v>
      </c>
    </row>
    <row r="194" spans="1:51" s="13" customFormat="1" ht="12">
      <c r="A194" s="13"/>
      <c r="B194" s="224"/>
      <c r="C194" s="225"/>
      <c r="D194" s="226" t="s">
        <v>164</v>
      </c>
      <c r="E194" s="227" t="s">
        <v>19</v>
      </c>
      <c r="F194" s="228" t="s">
        <v>483</v>
      </c>
      <c r="G194" s="225"/>
      <c r="H194" s="229">
        <v>7.656</v>
      </c>
      <c r="I194" s="230"/>
      <c r="J194" s="225"/>
      <c r="K194" s="225"/>
      <c r="L194" s="231"/>
      <c r="M194" s="232"/>
      <c r="N194" s="233"/>
      <c r="O194" s="233"/>
      <c r="P194" s="233"/>
      <c r="Q194" s="233"/>
      <c r="R194" s="233"/>
      <c r="S194" s="233"/>
      <c r="T194" s="23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5" t="s">
        <v>164</v>
      </c>
      <c r="AU194" s="235" t="s">
        <v>82</v>
      </c>
      <c r="AV194" s="13" t="s">
        <v>82</v>
      </c>
      <c r="AW194" s="13" t="s">
        <v>33</v>
      </c>
      <c r="AX194" s="13" t="s">
        <v>80</v>
      </c>
      <c r="AY194" s="235" t="s">
        <v>152</v>
      </c>
    </row>
    <row r="195" spans="1:65" s="2" customFormat="1" ht="16.5" customHeight="1">
      <c r="A195" s="40"/>
      <c r="B195" s="41"/>
      <c r="C195" s="206" t="s">
        <v>311</v>
      </c>
      <c r="D195" s="206" t="s">
        <v>155</v>
      </c>
      <c r="E195" s="207" t="s">
        <v>361</v>
      </c>
      <c r="F195" s="208" t="s">
        <v>362</v>
      </c>
      <c r="G195" s="209" t="s">
        <v>158</v>
      </c>
      <c r="H195" s="210">
        <v>7.656</v>
      </c>
      <c r="I195" s="211"/>
      <c r="J195" s="212">
        <f>ROUND(I195*H195,2)</f>
        <v>0</v>
      </c>
      <c r="K195" s="208" t="s">
        <v>159</v>
      </c>
      <c r="L195" s="46"/>
      <c r="M195" s="213" t="s">
        <v>19</v>
      </c>
      <c r="N195" s="214" t="s">
        <v>43</v>
      </c>
      <c r="O195" s="86"/>
      <c r="P195" s="215">
        <f>O195*H195</f>
        <v>0</v>
      </c>
      <c r="Q195" s="215">
        <v>0.00014</v>
      </c>
      <c r="R195" s="215">
        <f>Q195*H195</f>
        <v>0.00107184</v>
      </c>
      <c r="S195" s="215">
        <v>0</v>
      </c>
      <c r="T195" s="216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7" t="s">
        <v>247</v>
      </c>
      <c r="AT195" s="217" t="s">
        <v>155</v>
      </c>
      <c r="AU195" s="217" t="s">
        <v>82</v>
      </c>
      <c r="AY195" s="19" t="s">
        <v>152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9" t="s">
        <v>80</v>
      </c>
      <c r="BK195" s="218">
        <f>ROUND(I195*H195,2)</f>
        <v>0</v>
      </c>
      <c r="BL195" s="19" t="s">
        <v>247</v>
      </c>
      <c r="BM195" s="217" t="s">
        <v>484</v>
      </c>
    </row>
    <row r="196" spans="1:47" s="2" customFormat="1" ht="12">
      <c r="A196" s="40"/>
      <c r="B196" s="41"/>
      <c r="C196" s="42"/>
      <c r="D196" s="219" t="s">
        <v>162</v>
      </c>
      <c r="E196" s="42"/>
      <c r="F196" s="220" t="s">
        <v>364</v>
      </c>
      <c r="G196" s="42"/>
      <c r="H196" s="42"/>
      <c r="I196" s="221"/>
      <c r="J196" s="42"/>
      <c r="K196" s="42"/>
      <c r="L196" s="46"/>
      <c r="M196" s="222"/>
      <c r="N196" s="223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162</v>
      </c>
      <c r="AU196" s="19" t="s">
        <v>82</v>
      </c>
    </row>
    <row r="197" spans="1:65" s="2" customFormat="1" ht="16.5" customHeight="1">
      <c r="A197" s="40"/>
      <c r="B197" s="41"/>
      <c r="C197" s="206" t="s">
        <v>343</v>
      </c>
      <c r="D197" s="206" t="s">
        <v>155</v>
      </c>
      <c r="E197" s="207" t="s">
        <v>368</v>
      </c>
      <c r="F197" s="208" t="s">
        <v>369</v>
      </c>
      <c r="G197" s="209" t="s">
        <v>158</v>
      </c>
      <c r="H197" s="210">
        <v>7.656</v>
      </c>
      <c r="I197" s="211"/>
      <c r="J197" s="212">
        <f>ROUND(I197*H197,2)</f>
        <v>0</v>
      </c>
      <c r="K197" s="208" t="s">
        <v>159</v>
      </c>
      <c r="L197" s="46"/>
      <c r="M197" s="213" t="s">
        <v>19</v>
      </c>
      <c r="N197" s="214" t="s">
        <v>43</v>
      </c>
      <c r="O197" s="86"/>
      <c r="P197" s="215">
        <f>O197*H197</f>
        <v>0</v>
      </c>
      <c r="Q197" s="215">
        <v>0.00012</v>
      </c>
      <c r="R197" s="215">
        <f>Q197*H197</f>
        <v>0.00091872</v>
      </c>
      <c r="S197" s="215">
        <v>0</v>
      </c>
      <c r="T197" s="216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7" t="s">
        <v>247</v>
      </c>
      <c r="AT197" s="217" t="s">
        <v>155</v>
      </c>
      <c r="AU197" s="217" t="s">
        <v>82</v>
      </c>
      <c r="AY197" s="19" t="s">
        <v>152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9" t="s">
        <v>80</v>
      </c>
      <c r="BK197" s="218">
        <f>ROUND(I197*H197,2)</f>
        <v>0</v>
      </c>
      <c r="BL197" s="19" t="s">
        <v>247</v>
      </c>
      <c r="BM197" s="217" t="s">
        <v>485</v>
      </c>
    </row>
    <row r="198" spans="1:47" s="2" customFormat="1" ht="12">
      <c r="A198" s="40"/>
      <c r="B198" s="41"/>
      <c r="C198" s="42"/>
      <c r="D198" s="219" t="s">
        <v>162</v>
      </c>
      <c r="E198" s="42"/>
      <c r="F198" s="220" t="s">
        <v>371</v>
      </c>
      <c r="G198" s="42"/>
      <c r="H198" s="42"/>
      <c r="I198" s="221"/>
      <c r="J198" s="42"/>
      <c r="K198" s="42"/>
      <c r="L198" s="46"/>
      <c r="M198" s="222"/>
      <c r="N198" s="223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162</v>
      </c>
      <c r="AU198" s="19" t="s">
        <v>82</v>
      </c>
    </row>
    <row r="199" spans="1:65" s="2" customFormat="1" ht="16.5" customHeight="1">
      <c r="A199" s="40"/>
      <c r="B199" s="41"/>
      <c r="C199" s="206" t="s">
        <v>347</v>
      </c>
      <c r="D199" s="206" t="s">
        <v>155</v>
      </c>
      <c r="E199" s="207" t="s">
        <v>486</v>
      </c>
      <c r="F199" s="208" t="s">
        <v>487</v>
      </c>
      <c r="G199" s="209" t="s">
        <v>158</v>
      </c>
      <c r="H199" s="210">
        <v>20.52</v>
      </c>
      <c r="I199" s="211"/>
      <c r="J199" s="212">
        <f>ROUND(I199*H199,2)</f>
        <v>0</v>
      </c>
      <c r="K199" s="208" t="s">
        <v>19</v>
      </c>
      <c r="L199" s="46"/>
      <c r="M199" s="213" t="s">
        <v>19</v>
      </c>
      <c r="N199" s="214" t="s">
        <v>43</v>
      </c>
      <c r="O199" s="86"/>
      <c r="P199" s="215">
        <f>O199*H199</f>
        <v>0</v>
      </c>
      <c r="Q199" s="215">
        <v>0</v>
      </c>
      <c r="R199" s="215">
        <f>Q199*H199</f>
        <v>0</v>
      </c>
      <c r="S199" s="215">
        <v>0</v>
      </c>
      <c r="T199" s="216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7" t="s">
        <v>247</v>
      </c>
      <c r="AT199" s="217" t="s">
        <v>155</v>
      </c>
      <c r="AU199" s="217" t="s">
        <v>82</v>
      </c>
      <c r="AY199" s="19" t="s">
        <v>152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9" t="s">
        <v>80</v>
      </c>
      <c r="BK199" s="218">
        <f>ROUND(I199*H199,2)</f>
        <v>0</v>
      </c>
      <c r="BL199" s="19" t="s">
        <v>247</v>
      </c>
      <c r="BM199" s="217" t="s">
        <v>488</v>
      </c>
    </row>
    <row r="200" spans="1:63" s="12" customFormat="1" ht="22.8" customHeight="1">
      <c r="A200" s="12"/>
      <c r="B200" s="190"/>
      <c r="C200" s="191"/>
      <c r="D200" s="192" t="s">
        <v>71</v>
      </c>
      <c r="E200" s="204" t="s">
        <v>372</v>
      </c>
      <c r="F200" s="204" t="s">
        <v>373</v>
      </c>
      <c r="G200" s="191"/>
      <c r="H200" s="191"/>
      <c r="I200" s="194"/>
      <c r="J200" s="205">
        <f>BK200</f>
        <v>0</v>
      </c>
      <c r="K200" s="191"/>
      <c r="L200" s="196"/>
      <c r="M200" s="197"/>
      <c r="N200" s="198"/>
      <c r="O200" s="198"/>
      <c r="P200" s="199">
        <f>SUM(P201:P214)</f>
        <v>0</v>
      </c>
      <c r="Q200" s="198"/>
      <c r="R200" s="199">
        <f>SUM(R201:R214)</f>
        <v>0.04111188</v>
      </c>
      <c r="S200" s="198"/>
      <c r="T200" s="200">
        <f>SUM(T201:T214)</f>
        <v>0.00724346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01" t="s">
        <v>82</v>
      </c>
      <c r="AT200" s="202" t="s">
        <v>71</v>
      </c>
      <c r="AU200" s="202" t="s">
        <v>80</v>
      </c>
      <c r="AY200" s="201" t="s">
        <v>152</v>
      </c>
      <c r="BK200" s="203">
        <f>SUM(BK201:BK214)</f>
        <v>0</v>
      </c>
    </row>
    <row r="201" spans="1:65" s="2" customFormat="1" ht="16.5" customHeight="1">
      <c r="A201" s="40"/>
      <c r="B201" s="41"/>
      <c r="C201" s="206" t="s">
        <v>353</v>
      </c>
      <c r="D201" s="206" t="s">
        <v>155</v>
      </c>
      <c r="E201" s="207" t="s">
        <v>489</v>
      </c>
      <c r="F201" s="208" t="s">
        <v>490</v>
      </c>
      <c r="G201" s="209" t="s">
        <v>158</v>
      </c>
      <c r="H201" s="210">
        <v>23.366</v>
      </c>
      <c r="I201" s="211"/>
      <c r="J201" s="212">
        <f>ROUND(I201*H201,2)</f>
        <v>0</v>
      </c>
      <c r="K201" s="208" t="s">
        <v>159</v>
      </c>
      <c r="L201" s="46"/>
      <c r="M201" s="213" t="s">
        <v>19</v>
      </c>
      <c r="N201" s="214" t="s">
        <v>43</v>
      </c>
      <c r="O201" s="86"/>
      <c r="P201" s="215">
        <f>O201*H201</f>
        <v>0</v>
      </c>
      <c r="Q201" s="215">
        <v>0.001</v>
      </c>
      <c r="R201" s="215">
        <f>Q201*H201</f>
        <v>0.023366</v>
      </c>
      <c r="S201" s="215">
        <v>0.00031</v>
      </c>
      <c r="T201" s="216">
        <f>S201*H201</f>
        <v>0.00724346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7" t="s">
        <v>247</v>
      </c>
      <c r="AT201" s="217" t="s">
        <v>155</v>
      </c>
      <c r="AU201" s="217" t="s">
        <v>82</v>
      </c>
      <c r="AY201" s="19" t="s">
        <v>152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9" t="s">
        <v>80</v>
      </c>
      <c r="BK201" s="218">
        <f>ROUND(I201*H201,2)</f>
        <v>0</v>
      </c>
      <c r="BL201" s="19" t="s">
        <v>247</v>
      </c>
      <c r="BM201" s="217" t="s">
        <v>491</v>
      </c>
    </row>
    <row r="202" spans="1:47" s="2" customFormat="1" ht="12">
      <c r="A202" s="40"/>
      <c r="B202" s="41"/>
      <c r="C202" s="42"/>
      <c r="D202" s="219" t="s">
        <v>162</v>
      </c>
      <c r="E202" s="42"/>
      <c r="F202" s="220" t="s">
        <v>492</v>
      </c>
      <c r="G202" s="42"/>
      <c r="H202" s="42"/>
      <c r="I202" s="221"/>
      <c r="J202" s="42"/>
      <c r="K202" s="42"/>
      <c r="L202" s="46"/>
      <c r="M202" s="222"/>
      <c r="N202" s="223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162</v>
      </c>
      <c r="AU202" s="19" t="s">
        <v>82</v>
      </c>
    </row>
    <row r="203" spans="1:51" s="14" customFormat="1" ht="12">
      <c r="A203" s="14"/>
      <c r="B203" s="236"/>
      <c r="C203" s="237"/>
      <c r="D203" s="226" t="s">
        <v>164</v>
      </c>
      <c r="E203" s="238" t="s">
        <v>19</v>
      </c>
      <c r="F203" s="239" t="s">
        <v>493</v>
      </c>
      <c r="G203" s="237"/>
      <c r="H203" s="238" t="s">
        <v>19</v>
      </c>
      <c r="I203" s="240"/>
      <c r="J203" s="237"/>
      <c r="K203" s="237"/>
      <c r="L203" s="241"/>
      <c r="M203" s="242"/>
      <c r="N203" s="243"/>
      <c r="O203" s="243"/>
      <c r="P203" s="243"/>
      <c r="Q203" s="243"/>
      <c r="R203" s="243"/>
      <c r="S203" s="243"/>
      <c r="T203" s="24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5" t="s">
        <v>164</v>
      </c>
      <c r="AU203" s="245" t="s">
        <v>82</v>
      </c>
      <c r="AV203" s="14" t="s">
        <v>80</v>
      </c>
      <c r="AW203" s="14" t="s">
        <v>33</v>
      </c>
      <c r="AX203" s="14" t="s">
        <v>72</v>
      </c>
      <c r="AY203" s="245" t="s">
        <v>152</v>
      </c>
    </row>
    <row r="204" spans="1:51" s="13" customFormat="1" ht="12">
      <c r="A204" s="13"/>
      <c r="B204" s="224"/>
      <c r="C204" s="225"/>
      <c r="D204" s="226" t="s">
        <v>164</v>
      </c>
      <c r="E204" s="227" t="s">
        <v>19</v>
      </c>
      <c r="F204" s="228" t="s">
        <v>412</v>
      </c>
      <c r="G204" s="225"/>
      <c r="H204" s="229">
        <v>3.541</v>
      </c>
      <c r="I204" s="230"/>
      <c r="J204" s="225"/>
      <c r="K204" s="225"/>
      <c r="L204" s="231"/>
      <c r="M204" s="232"/>
      <c r="N204" s="233"/>
      <c r="O204" s="233"/>
      <c r="P204" s="233"/>
      <c r="Q204" s="233"/>
      <c r="R204" s="233"/>
      <c r="S204" s="233"/>
      <c r="T204" s="23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5" t="s">
        <v>164</v>
      </c>
      <c r="AU204" s="235" t="s">
        <v>82</v>
      </c>
      <c r="AV204" s="13" t="s">
        <v>82</v>
      </c>
      <c r="AW204" s="13" t="s">
        <v>33</v>
      </c>
      <c r="AX204" s="13" t="s">
        <v>72</v>
      </c>
      <c r="AY204" s="235" t="s">
        <v>152</v>
      </c>
    </row>
    <row r="205" spans="1:51" s="13" customFormat="1" ht="12">
      <c r="A205" s="13"/>
      <c r="B205" s="224"/>
      <c r="C205" s="225"/>
      <c r="D205" s="226" t="s">
        <v>164</v>
      </c>
      <c r="E205" s="227" t="s">
        <v>19</v>
      </c>
      <c r="F205" s="228" t="s">
        <v>413</v>
      </c>
      <c r="G205" s="225"/>
      <c r="H205" s="229">
        <v>4.103</v>
      </c>
      <c r="I205" s="230"/>
      <c r="J205" s="225"/>
      <c r="K205" s="225"/>
      <c r="L205" s="231"/>
      <c r="M205" s="232"/>
      <c r="N205" s="233"/>
      <c r="O205" s="233"/>
      <c r="P205" s="233"/>
      <c r="Q205" s="233"/>
      <c r="R205" s="233"/>
      <c r="S205" s="233"/>
      <c r="T205" s="23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5" t="s">
        <v>164</v>
      </c>
      <c r="AU205" s="235" t="s">
        <v>82</v>
      </c>
      <c r="AV205" s="13" t="s">
        <v>82</v>
      </c>
      <c r="AW205" s="13" t="s">
        <v>33</v>
      </c>
      <c r="AX205" s="13" t="s">
        <v>72</v>
      </c>
      <c r="AY205" s="235" t="s">
        <v>152</v>
      </c>
    </row>
    <row r="206" spans="1:51" s="13" customFormat="1" ht="12">
      <c r="A206" s="13"/>
      <c r="B206" s="224"/>
      <c r="C206" s="225"/>
      <c r="D206" s="226" t="s">
        <v>164</v>
      </c>
      <c r="E206" s="227" t="s">
        <v>19</v>
      </c>
      <c r="F206" s="228" t="s">
        <v>414</v>
      </c>
      <c r="G206" s="225"/>
      <c r="H206" s="229">
        <v>15.722</v>
      </c>
      <c r="I206" s="230"/>
      <c r="J206" s="225"/>
      <c r="K206" s="225"/>
      <c r="L206" s="231"/>
      <c r="M206" s="232"/>
      <c r="N206" s="233"/>
      <c r="O206" s="233"/>
      <c r="P206" s="233"/>
      <c r="Q206" s="233"/>
      <c r="R206" s="233"/>
      <c r="S206" s="233"/>
      <c r="T206" s="23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5" t="s">
        <v>164</v>
      </c>
      <c r="AU206" s="235" t="s">
        <v>82</v>
      </c>
      <c r="AV206" s="13" t="s">
        <v>82</v>
      </c>
      <c r="AW206" s="13" t="s">
        <v>33</v>
      </c>
      <c r="AX206" s="13" t="s">
        <v>72</v>
      </c>
      <c r="AY206" s="235" t="s">
        <v>152</v>
      </c>
    </row>
    <row r="207" spans="1:51" s="15" customFormat="1" ht="12">
      <c r="A207" s="15"/>
      <c r="B207" s="257"/>
      <c r="C207" s="258"/>
      <c r="D207" s="226" t="s">
        <v>164</v>
      </c>
      <c r="E207" s="259" t="s">
        <v>19</v>
      </c>
      <c r="F207" s="260" t="s">
        <v>382</v>
      </c>
      <c r="G207" s="258"/>
      <c r="H207" s="261">
        <v>23.366</v>
      </c>
      <c r="I207" s="262"/>
      <c r="J207" s="258"/>
      <c r="K207" s="258"/>
      <c r="L207" s="263"/>
      <c r="M207" s="264"/>
      <c r="N207" s="265"/>
      <c r="O207" s="265"/>
      <c r="P207" s="265"/>
      <c r="Q207" s="265"/>
      <c r="R207" s="265"/>
      <c r="S207" s="265"/>
      <c r="T207" s="266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67" t="s">
        <v>164</v>
      </c>
      <c r="AU207" s="267" t="s">
        <v>82</v>
      </c>
      <c r="AV207" s="15" t="s">
        <v>160</v>
      </c>
      <c r="AW207" s="15" t="s">
        <v>33</v>
      </c>
      <c r="AX207" s="15" t="s">
        <v>80</v>
      </c>
      <c r="AY207" s="267" t="s">
        <v>152</v>
      </c>
    </row>
    <row r="208" spans="1:65" s="2" customFormat="1" ht="16.5" customHeight="1">
      <c r="A208" s="40"/>
      <c r="B208" s="41"/>
      <c r="C208" s="206" t="s">
        <v>360</v>
      </c>
      <c r="D208" s="206" t="s">
        <v>155</v>
      </c>
      <c r="E208" s="207" t="s">
        <v>494</v>
      </c>
      <c r="F208" s="208" t="s">
        <v>495</v>
      </c>
      <c r="G208" s="209" t="s">
        <v>158</v>
      </c>
      <c r="H208" s="210">
        <v>38.578</v>
      </c>
      <c r="I208" s="211"/>
      <c r="J208" s="212">
        <f>ROUND(I208*H208,2)</f>
        <v>0</v>
      </c>
      <c r="K208" s="208" t="s">
        <v>159</v>
      </c>
      <c r="L208" s="46"/>
      <c r="M208" s="213" t="s">
        <v>19</v>
      </c>
      <c r="N208" s="214" t="s">
        <v>43</v>
      </c>
      <c r="O208" s="86"/>
      <c r="P208" s="215">
        <f>O208*H208</f>
        <v>0</v>
      </c>
      <c r="Q208" s="215">
        <v>0</v>
      </c>
      <c r="R208" s="215">
        <f>Q208*H208</f>
        <v>0</v>
      </c>
      <c r="S208" s="215">
        <v>0</v>
      </c>
      <c r="T208" s="216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7" t="s">
        <v>247</v>
      </c>
      <c r="AT208" s="217" t="s">
        <v>155</v>
      </c>
      <c r="AU208" s="217" t="s">
        <v>82</v>
      </c>
      <c r="AY208" s="19" t="s">
        <v>152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9" t="s">
        <v>80</v>
      </c>
      <c r="BK208" s="218">
        <f>ROUND(I208*H208,2)</f>
        <v>0</v>
      </c>
      <c r="BL208" s="19" t="s">
        <v>247</v>
      </c>
      <c r="BM208" s="217" t="s">
        <v>496</v>
      </c>
    </row>
    <row r="209" spans="1:47" s="2" customFormat="1" ht="12">
      <c r="A209" s="40"/>
      <c r="B209" s="41"/>
      <c r="C209" s="42"/>
      <c r="D209" s="219" t="s">
        <v>162</v>
      </c>
      <c r="E209" s="42"/>
      <c r="F209" s="220" t="s">
        <v>497</v>
      </c>
      <c r="G209" s="42"/>
      <c r="H209" s="42"/>
      <c r="I209" s="221"/>
      <c r="J209" s="42"/>
      <c r="K209" s="42"/>
      <c r="L209" s="46"/>
      <c r="M209" s="222"/>
      <c r="N209" s="223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162</v>
      </c>
      <c r="AU209" s="19" t="s">
        <v>82</v>
      </c>
    </row>
    <row r="210" spans="1:65" s="2" customFormat="1" ht="16.5" customHeight="1">
      <c r="A210" s="40"/>
      <c r="B210" s="41"/>
      <c r="C210" s="206" t="s">
        <v>367</v>
      </c>
      <c r="D210" s="206" t="s">
        <v>155</v>
      </c>
      <c r="E210" s="207" t="s">
        <v>375</v>
      </c>
      <c r="F210" s="208" t="s">
        <v>376</v>
      </c>
      <c r="G210" s="209" t="s">
        <v>158</v>
      </c>
      <c r="H210" s="210">
        <v>38.578</v>
      </c>
      <c r="I210" s="211"/>
      <c r="J210" s="212">
        <f>ROUND(I210*H210,2)</f>
        <v>0</v>
      </c>
      <c r="K210" s="208" t="s">
        <v>159</v>
      </c>
      <c r="L210" s="46"/>
      <c r="M210" s="213" t="s">
        <v>19</v>
      </c>
      <c r="N210" s="214" t="s">
        <v>43</v>
      </c>
      <c r="O210" s="86"/>
      <c r="P210" s="215">
        <f>O210*H210</f>
        <v>0</v>
      </c>
      <c r="Q210" s="215">
        <v>0.0002</v>
      </c>
      <c r="R210" s="215">
        <f>Q210*H210</f>
        <v>0.007715600000000001</v>
      </c>
      <c r="S210" s="215">
        <v>0</v>
      </c>
      <c r="T210" s="216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7" t="s">
        <v>247</v>
      </c>
      <c r="AT210" s="217" t="s">
        <v>155</v>
      </c>
      <c r="AU210" s="217" t="s">
        <v>82</v>
      </c>
      <c r="AY210" s="19" t="s">
        <v>152</v>
      </c>
      <c r="BE210" s="218">
        <f>IF(N210="základní",J210,0)</f>
        <v>0</v>
      </c>
      <c r="BF210" s="218">
        <f>IF(N210="snížená",J210,0)</f>
        <v>0</v>
      </c>
      <c r="BG210" s="218">
        <f>IF(N210="zákl. přenesená",J210,0)</f>
        <v>0</v>
      </c>
      <c r="BH210" s="218">
        <f>IF(N210="sníž. přenesená",J210,0)</f>
        <v>0</v>
      </c>
      <c r="BI210" s="218">
        <f>IF(N210="nulová",J210,0)</f>
        <v>0</v>
      </c>
      <c r="BJ210" s="19" t="s">
        <v>80</v>
      </c>
      <c r="BK210" s="218">
        <f>ROUND(I210*H210,2)</f>
        <v>0</v>
      </c>
      <c r="BL210" s="19" t="s">
        <v>247</v>
      </c>
      <c r="BM210" s="217" t="s">
        <v>498</v>
      </c>
    </row>
    <row r="211" spans="1:47" s="2" customFormat="1" ht="12">
      <c r="A211" s="40"/>
      <c r="B211" s="41"/>
      <c r="C211" s="42"/>
      <c r="D211" s="219" t="s">
        <v>162</v>
      </c>
      <c r="E211" s="42"/>
      <c r="F211" s="220" t="s">
        <v>378</v>
      </c>
      <c r="G211" s="42"/>
      <c r="H211" s="42"/>
      <c r="I211" s="221"/>
      <c r="J211" s="42"/>
      <c r="K211" s="42"/>
      <c r="L211" s="46"/>
      <c r="M211" s="222"/>
      <c r="N211" s="223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162</v>
      </c>
      <c r="AU211" s="19" t="s">
        <v>82</v>
      </c>
    </row>
    <row r="212" spans="1:51" s="13" customFormat="1" ht="12">
      <c r="A212" s="13"/>
      <c r="B212" s="224"/>
      <c r="C212" s="225"/>
      <c r="D212" s="226" t="s">
        <v>164</v>
      </c>
      <c r="E212" s="227" t="s">
        <v>19</v>
      </c>
      <c r="F212" s="228" t="s">
        <v>499</v>
      </c>
      <c r="G212" s="225"/>
      <c r="H212" s="229">
        <v>38.578</v>
      </c>
      <c r="I212" s="230"/>
      <c r="J212" s="225"/>
      <c r="K212" s="225"/>
      <c r="L212" s="231"/>
      <c r="M212" s="232"/>
      <c r="N212" s="233"/>
      <c r="O212" s="233"/>
      <c r="P212" s="233"/>
      <c r="Q212" s="233"/>
      <c r="R212" s="233"/>
      <c r="S212" s="233"/>
      <c r="T212" s="23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5" t="s">
        <v>164</v>
      </c>
      <c r="AU212" s="235" t="s">
        <v>82</v>
      </c>
      <c r="AV212" s="13" t="s">
        <v>82</v>
      </c>
      <c r="AW212" s="13" t="s">
        <v>33</v>
      </c>
      <c r="AX212" s="13" t="s">
        <v>80</v>
      </c>
      <c r="AY212" s="235" t="s">
        <v>152</v>
      </c>
    </row>
    <row r="213" spans="1:65" s="2" customFormat="1" ht="24.15" customHeight="1">
      <c r="A213" s="40"/>
      <c r="B213" s="41"/>
      <c r="C213" s="206" t="s">
        <v>374</v>
      </c>
      <c r="D213" s="206" t="s">
        <v>155</v>
      </c>
      <c r="E213" s="207" t="s">
        <v>384</v>
      </c>
      <c r="F213" s="208" t="s">
        <v>385</v>
      </c>
      <c r="G213" s="209" t="s">
        <v>158</v>
      </c>
      <c r="H213" s="210">
        <v>38.578</v>
      </c>
      <c r="I213" s="211"/>
      <c r="J213" s="212">
        <f>ROUND(I213*H213,2)</f>
        <v>0</v>
      </c>
      <c r="K213" s="208" t="s">
        <v>159</v>
      </c>
      <c r="L213" s="46"/>
      <c r="M213" s="213" t="s">
        <v>19</v>
      </c>
      <c r="N213" s="214" t="s">
        <v>43</v>
      </c>
      <c r="O213" s="86"/>
      <c r="P213" s="215">
        <f>O213*H213</f>
        <v>0</v>
      </c>
      <c r="Q213" s="215">
        <v>0.00026</v>
      </c>
      <c r="R213" s="215">
        <f>Q213*H213</f>
        <v>0.010030279999999999</v>
      </c>
      <c r="S213" s="215">
        <v>0</v>
      </c>
      <c r="T213" s="21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7" t="s">
        <v>247</v>
      </c>
      <c r="AT213" s="217" t="s">
        <v>155</v>
      </c>
      <c r="AU213" s="217" t="s">
        <v>82</v>
      </c>
      <c r="AY213" s="19" t="s">
        <v>152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9" t="s">
        <v>80</v>
      </c>
      <c r="BK213" s="218">
        <f>ROUND(I213*H213,2)</f>
        <v>0</v>
      </c>
      <c r="BL213" s="19" t="s">
        <v>247</v>
      </c>
      <c r="BM213" s="217" t="s">
        <v>500</v>
      </c>
    </row>
    <row r="214" spans="1:47" s="2" customFormat="1" ht="12">
      <c r="A214" s="40"/>
      <c r="B214" s="41"/>
      <c r="C214" s="42"/>
      <c r="D214" s="219" t="s">
        <v>162</v>
      </c>
      <c r="E214" s="42"/>
      <c r="F214" s="220" t="s">
        <v>387</v>
      </c>
      <c r="G214" s="42"/>
      <c r="H214" s="42"/>
      <c r="I214" s="221"/>
      <c r="J214" s="42"/>
      <c r="K214" s="42"/>
      <c r="L214" s="46"/>
      <c r="M214" s="222"/>
      <c r="N214" s="223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162</v>
      </c>
      <c r="AU214" s="19" t="s">
        <v>82</v>
      </c>
    </row>
    <row r="215" spans="1:63" s="12" customFormat="1" ht="25.9" customHeight="1">
      <c r="A215" s="12"/>
      <c r="B215" s="190"/>
      <c r="C215" s="191"/>
      <c r="D215" s="192" t="s">
        <v>71</v>
      </c>
      <c r="E215" s="193" t="s">
        <v>388</v>
      </c>
      <c r="F215" s="193" t="s">
        <v>389</v>
      </c>
      <c r="G215" s="191"/>
      <c r="H215" s="191"/>
      <c r="I215" s="194"/>
      <c r="J215" s="195">
        <f>BK215</f>
        <v>0</v>
      </c>
      <c r="K215" s="191"/>
      <c r="L215" s="196"/>
      <c r="M215" s="197"/>
      <c r="N215" s="198"/>
      <c r="O215" s="198"/>
      <c r="P215" s="199">
        <f>P216</f>
        <v>0</v>
      </c>
      <c r="Q215" s="198"/>
      <c r="R215" s="199">
        <f>R216</f>
        <v>0</v>
      </c>
      <c r="S215" s="198"/>
      <c r="T215" s="200">
        <f>T216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01" t="s">
        <v>183</v>
      </c>
      <c r="AT215" s="202" t="s">
        <v>71</v>
      </c>
      <c r="AU215" s="202" t="s">
        <v>72</v>
      </c>
      <c r="AY215" s="201" t="s">
        <v>152</v>
      </c>
      <c r="BK215" s="203">
        <f>BK216</f>
        <v>0</v>
      </c>
    </row>
    <row r="216" spans="1:65" s="2" customFormat="1" ht="21.75" customHeight="1">
      <c r="A216" s="40"/>
      <c r="B216" s="41"/>
      <c r="C216" s="206" t="s">
        <v>383</v>
      </c>
      <c r="D216" s="206" t="s">
        <v>155</v>
      </c>
      <c r="E216" s="207" t="s">
        <v>391</v>
      </c>
      <c r="F216" s="208" t="s">
        <v>392</v>
      </c>
      <c r="G216" s="209" t="s">
        <v>393</v>
      </c>
      <c r="H216" s="210">
        <v>1</v>
      </c>
      <c r="I216" s="211"/>
      <c r="J216" s="212">
        <f>ROUND(I216*H216,2)</f>
        <v>0</v>
      </c>
      <c r="K216" s="208" t="s">
        <v>19</v>
      </c>
      <c r="L216" s="46"/>
      <c r="M216" s="268" t="s">
        <v>19</v>
      </c>
      <c r="N216" s="269" t="s">
        <v>43</v>
      </c>
      <c r="O216" s="270"/>
      <c r="P216" s="271">
        <f>O216*H216</f>
        <v>0</v>
      </c>
      <c r="Q216" s="271">
        <v>0</v>
      </c>
      <c r="R216" s="271">
        <f>Q216*H216</f>
        <v>0</v>
      </c>
      <c r="S216" s="271">
        <v>0</v>
      </c>
      <c r="T216" s="272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7" t="s">
        <v>160</v>
      </c>
      <c r="AT216" s="217" t="s">
        <v>155</v>
      </c>
      <c r="AU216" s="217" t="s">
        <v>80</v>
      </c>
      <c r="AY216" s="19" t="s">
        <v>152</v>
      </c>
      <c r="BE216" s="218">
        <f>IF(N216="základní",J216,0)</f>
        <v>0</v>
      </c>
      <c r="BF216" s="218">
        <f>IF(N216="snížená",J216,0)</f>
        <v>0</v>
      </c>
      <c r="BG216" s="218">
        <f>IF(N216="zákl. přenesená",J216,0)</f>
        <v>0</v>
      </c>
      <c r="BH216" s="218">
        <f>IF(N216="sníž. přenesená",J216,0)</f>
        <v>0</v>
      </c>
      <c r="BI216" s="218">
        <f>IF(N216="nulová",J216,0)</f>
        <v>0</v>
      </c>
      <c r="BJ216" s="19" t="s">
        <v>80</v>
      </c>
      <c r="BK216" s="218">
        <f>ROUND(I216*H216,2)</f>
        <v>0</v>
      </c>
      <c r="BL216" s="19" t="s">
        <v>160</v>
      </c>
      <c r="BM216" s="217" t="s">
        <v>501</v>
      </c>
    </row>
    <row r="217" spans="1:31" s="2" customFormat="1" ht="6.95" customHeight="1">
      <c r="A217" s="40"/>
      <c r="B217" s="61"/>
      <c r="C217" s="62"/>
      <c r="D217" s="62"/>
      <c r="E217" s="62"/>
      <c r="F217" s="62"/>
      <c r="G217" s="62"/>
      <c r="H217" s="62"/>
      <c r="I217" s="62"/>
      <c r="J217" s="62"/>
      <c r="K217" s="62"/>
      <c r="L217" s="46"/>
      <c r="M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</row>
  </sheetData>
  <sheetProtection password="80EB" sheet="1" objects="1" scenarios="1" formatColumns="0" formatRows="0" autoFilter="0"/>
  <autoFilter ref="C89:K216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94" r:id="rId1" display="https://podminky.urs.cz/item/CS_URS_2024_01/619991001"/>
    <hyperlink ref="F101" r:id="rId2" display="https://podminky.urs.cz/item/CS_URS_2024_01/612325412"/>
    <hyperlink ref="F103" r:id="rId3" display="https://podminky.urs.cz/item/CS_URS_2024_01/612131121"/>
    <hyperlink ref="F110" r:id="rId4" display="https://podminky.urs.cz/item/CS_URS_2024_01/612142001"/>
    <hyperlink ref="F117" r:id="rId5" display="https://podminky.urs.cz/item/CS_URS_2024_01/622143003"/>
    <hyperlink ref="F122" r:id="rId6" display="https://podminky.urs.cz/item/CS_URS_2024_01/612311131"/>
    <hyperlink ref="F125" r:id="rId7" display="https://podminky.urs.cz/item/CS_URS_2024_01/978013141"/>
    <hyperlink ref="F132" r:id="rId8" display="https://podminky.urs.cz/item/CS_URS_2024_01/949101111"/>
    <hyperlink ref="F137" r:id="rId9" display="https://podminky.urs.cz/item/CS_URS_2024_01/952901111"/>
    <hyperlink ref="F145" r:id="rId10" display="https://podminky.urs.cz/item/CS_URS_2024_01/997002611"/>
    <hyperlink ref="F147" r:id="rId11" display="https://podminky.urs.cz/item/CS_URS_2024_01/997013211"/>
    <hyperlink ref="F149" r:id="rId12" display="https://podminky.urs.cz/item/CS_URS_2024_01/997013501"/>
    <hyperlink ref="F151" r:id="rId13" display="https://podminky.urs.cz/item/CS_URS_2024_01/997013509"/>
    <hyperlink ref="F154" r:id="rId14" display="https://podminky.urs.cz/item/CS_URS_2024_01/997013631"/>
    <hyperlink ref="F157" r:id="rId15" display="https://podminky.urs.cz/item/CS_URS_2024_01/998018001"/>
    <hyperlink ref="F161" r:id="rId16" display="https://podminky.urs.cz/item/CS_URS_2024_01/763131411"/>
    <hyperlink ref="F166" r:id="rId17" display="https://podminky.urs.cz/item/CS_URS_2024_01/998763511"/>
    <hyperlink ref="F169" r:id="rId18" display="https://podminky.urs.cz/item/CS_URS_2024_01/766691914"/>
    <hyperlink ref="F173" r:id="rId19" display="https://podminky.urs.cz/item/CS_URS_2024_01/766660001"/>
    <hyperlink ref="F176" r:id="rId20" display="https://podminky.urs.cz/item/CS_URS_2024_01/766660011"/>
    <hyperlink ref="F180" r:id="rId21" display="https://podminky.urs.cz/item/CS_URS_2024_01/766660729"/>
    <hyperlink ref="F183" r:id="rId22" display="https://podminky.urs.cz/item/CS_URS_2024_01/766660728"/>
    <hyperlink ref="F186" r:id="rId23" display="https://podminky.urs.cz/item/CS_URS_2024_01/998766311"/>
    <hyperlink ref="F189" r:id="rId24" display="https://podminky.urs.cz/item/CS_URS_2024_01/783806805"/>
    <hyperlink ref="F192" r:id="rId25" display="https://podminky.urs.cz/item/CS_URS_2024_01/783306801"/>
    <hyperlink ref="F196" r:id="rId26" display="https://podminky.urs.cz/item/CS_URS_2024_01/783315103"/>
    <hyperlink ref="F198" r:id="rId27" display="https://podminky.urs.cz/item/CS_URS_2024_01/783317101"/>
    <hyperlink ref="F202" r:id="rId28" display="https://podminky.urs.cz/item/CS_URS_2024_01/784121001"/>
    <hyperlink ref="F209" r:id="rId29" display="https://podminky.urs.cz/item/CS_URS_2024_01/784111001"/>
    <hyperlink ref="F211" r:id="rId30" display="https://podminky.urs.cz/item/CS_URS_2024_01/784181121"/>
    <hyperlink ref="F214" r:id="rId31" display="https://podminky.urs.cz/item/CS_URS_2024_01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88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118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ZŠ Pionýrů, Sokolov - oprava šaten tělocvičny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119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502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8. 2. 2024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 xml:space="preserve"> </v>
      </c>
      <c r="F21" s="40"/>
      <c r="G21" s="40"/>
      <c r="H21" s="40"/>
      <c r="I21" s="134" t="s">
        <v>28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ROUND(J86,2)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ROUND((SUM(BE86:BE139)),2)</f>
        <v>0</v>
      </c>
      <c r="G33" s="40"/>
      <c r="H33" s="40"/>
      <c r="I33" s="150">
        <v>0.21</v>
      </c>
      <c r="J33" s="149">
        <f>ROUND(((SUM(BE86:BE139))*I33),2)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ROUND((SUM(BF86:BF139)),2)</f>
        <v>0</v>
      </c>
      <c r="G34" s="40"/>
      <c r="H34" s="40"/>
      <c r="I34" s="150">
        <v>0.12</v>
      </c>
      <c r="J34" s="149">
        <f>ROUND(((SUM(BF86:BF139))*I34),2)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ROUND((SUM(BG86:BG139)),2)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ROUND((SUM(BH86:BH139)),2)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ROUND((SUM(BI86:BI139)),2)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ZŠ Pionýrů, Sokolov - oprava šaten tělocvičny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03 - WC dívky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Sokolov, Pionýrů 1614</v>
      </c>
      <c r="G52" s="42"/>
      <c r="H52" s="42"/>
      <c r="I52" s="34" t="s">
        <v>23</v>
      </c>
      <c r="J52" s="74" t="str">
        <f>IF(J12="","",J12)</f>
        <v>8. 2. 2024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Sokolov</v>
      </c>
      <c r="G54" s="42"/>
      <c r="H54" s="42"/>
      <c r="I54" s="34" t="s">
        <v>31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Michal Kubelka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122</v>
      </c>
      <c r="D57" s="164"/>
      <c r="E57" s="164"/>
      <c r="F57" s="164"/>
      <c r="G57" s="164"/>
      <c r="H57" s="164"/>
      <c r="I57" s="164"/>
      <c r="J57" s="165" t="s">
        <v>123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J86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124</v>
      </c>
    </row>
    <row r="60" spans="1:31" s="9" customFormat="1" ht="24.95" customHeight="1">
      <c r="A60" s="9"/>
      <c r="B60" s="167"/>
      <c r="C60" s="168"/>
      <c r="D60" s="169" t="s">
        <v>125</v>
      </c>
      <c r="E60" s="170"/>
      <c r="F60" s="170"/>
      <c r="G60" s="170"/>
      <c r="H60" s="170"/>
      <c r="I60" s="170"/>
      <c r="J60" s="171">
        <f>J87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127</v>
      </c>
      <c r="E61" s="176"/>
      <c r="F61" s="176"/>
      <c r="G61" s="176"/>
      <c r="H61" s="176"/>
      <c r="I61" s="176"/>
      <c r="J61" s="177">
        <f>J88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128</v>
      </c>
      <c r="E62" s="176"/>
      <c r="F62" s="176"/>
      <c r="G62" s="176"/>
      <c r="H62" s="176"/>
      <c r="I62" s="176"/>
      <c r="J62" s="177">
        <f>J96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129</v>
      </c>
      <c r="E63" s="176"/>
      <c r="F63" s="176"/>
      <c r="G63" s="176"/>
      <c r="H63" s="176"/>
      <c r="I63" s="176"/>
      <c r="J63" s="177">
        <f>J101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7"/>
      <c r="C64" s="168"/>
      <c r="D64" s="169" t="s">
        <v>131</v>
      </c>
      <c r="E64" s="170"/>
      <c r="F64" s="170"/>
      <c r="G64" s="170"/>
      <c r="H64" s="170"/>
      <c r="I64" s="170"/>
      <c r="J64" s="171">
        <f>J113</f>
        <v>0</v>
      </c>
      <c r="K64" s="168"/>
      <c r="L64" s="17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73"/>
      <c r="C65" s="174"/>
      <c r="D65" s="175" t="s">
        <v>132</v>
      </c>
      <c r="E65" s="176"/>
      <c r="F65" s="176"/>
      <c r="G65" s="176"/>
      <c r="H65" s="176"/>
      <c r="I65" s="176"/>
      <c r="J65" s="177">
        <f>J114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135</v>
      </c>
      <c r="E66" s="176"/>
      <c r="F66" s="176"/>
      <c r="G66" s="176"/>
      <c r="H66" s="176"/>
      <c r="I66" s="176"/>
      <c r="J66" s="177">
        <f>J125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137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62" t="str">
        <f>E7</f>
        <v>ZŠ Pionýrů, Sokolov - oprava šaten tělocvičny</v>
      </c>
      <c r="F76" s="34"/>
      <c r="G76" s="34"/>
      <c r="H76" s="34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119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E9</f>
        <v>03 - WC dívky</v>
      </c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21</v>
      </c>
      <c r="D80" s="42"/>
      <c r="E80" s="42"/>
      <c r="F80" s="29" t="str">
        <f>F12</f>
        <v>Sokolov, Pionýrů 1614</v>
      </c>
      <c r="G80" s="42"/>
      <c r="H80" s="42"/>
      <c r="I80" s="34" t="s">
        <v>23</v>
      </c>
      <c r="J80" s="74" t="str">
        <f>IF(J12="","",J12)</f>
        <v>8. 2. 2024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25</v>
      </c>
      <c r="D82" s="42"/>
      <c r="E82" s="42"/>
      <c r="F82" s="29" t="str">
        <f>E15</f>
        <v>Město Sokolov</v>
      </c>
      <c r="G82" s="42"/>
      <c r="H82" s="42"/>
      <c r="I82" s="34" t="s">
        <v>31</v>
      </c>
      <c r="J82" s="38" t="str">
        <f>E21</f>
        <v xml:space="preserve"> 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29</v>
      </c>
      <c r="D83" s="42"/>
      <c r="E83" s="42"/>
      <c r="F83" s="29" t="str">
        <f>IF(E18="","",E18)</f>
        <v>Vyplň údaj</v>
      </c>
      <c r="G83" s="42"/>
      <c r="H83" s="42"/>
      <c r="I83" s="34" t="s">
        <v>34</v>
      </c>
      <c r="J83" s="38" t="str">
        <f>E24</f>
        <v>Michal Kubelka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79"/>
      <c r="B85" s="180"/>
      <c r="C85" s="181" t="s">
        <v>138</v>
      </c>
      <c r="D85" s="182" t="s">
        <v>57</v>
      </c>
      <c r="E85" s="182" t="s">
        <v>53</v>
      </c>
      <c r="F85" s="182" t="s">
        <v>54</v>
      </c>
      <c r="G85" s="182" t="s">
        <v>139</v>
      </c>
      <c r="H85" s="182" t="s">
        <v>140</v>
      </c>
      <c r="I85" s="182" t="s">
        <v>141</v>
      </c>
      <c r="J85" s="182" t="s">
        <v>123</v>
      </c>
      <c r="K85" s="183" t="s">
        <v>142</v>
      </c>
      <c r="L85" s="184"/>
      <c r="M85" s="94" t="s">
        <v>19</v>
      </c>
      <c r="N85" s="95" t="s">
        <v>42</v>
      </c>
      <c r="O85" s="95" t="s">
        <v>143</v>
      </c>
      <c r="P85" s="95" t="s">
        <v>144</v>
      </c>
      <c r="Q85" s="95" t="s">
        <v>145</v>
      </c>
      <c r="R85" s="95" t="s">
        <v>146</v>
      </c>
      <c r="S85" s="95" t="s">
        <v>147</v>
      </c>
      <c r="T85" s="96" t="s">
        <v>148</v>
      </c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</row>
    <row r="86" spans="1:63" s="2" customFormat="1" ht="22.8" customHeight="1">
      <c r="A86" s="40"/>
      <c r="B86" s="41"/>
      <c r="C86" s="101" t="s">
        <v>149</v>
      </c>
      <c r="D86" s="42"/>
      <c r="E86" s="42"/>
      <c r="F86" s="42"/>
      <c r="G86" s="42"/>
      <c r="H86" s="42"/>
      <c r="I86" s="42"/>
      <c r="J86" s="185">
        <f>BK86</f>
        <v>0</v>
      </c>
      <c r="K86" s="42"/>
      <c r="L86" s="46"/>
      <c r="M86" s="97"/>
      <c r="N86" s="186"/>
      <c r="O86" s="98"/>
      <c r="P86" s="187">
        <f>P87+P113</f>
        <v>0</v>
      </c>
      <c r="Q86" s="98"/>
      <c r="R86" s="187">
        <f>R87+R113</f>
        <v>0.08271395</v>
      </c>
      <c r="S86" s="98"/>
      <c r="T86" s="188">
        <f>T87+T113</f>
        <v>0.0724965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71</v>
      </c>
      <c r="AU86" s="19" t="s">
        <v>124</v>
      </c>
      <c r="BK86" s="189">
        <f>BK87+BK113</f>
        <v>0</v>
      </c>
    </row>
    <row r="87" spans="1:63" s="12" customFormat="1" ht="25.9" customHeight="1">
      <c r="A87" s="12"/>
      <c r="B87" s="190"/>
      <c r="C87" s="191"/>
      <c r="D87" s="192" t="s">
        <v>71</v>
      </c>
      <c r="E87" s="193" t="s">
        <v>150</v>
      </c>
      <c r="F87" s="193" t="s">
        <v>151</v>
      </c>
      <c r="G87" s="191"/>
      <c r="H87" s="191"/>
      <c r="I87" s="194"/>
      <c r="J87" s="195">
        <f>BK87</f>
        <v>0</v>
      </c>
      <c r="K87" s="191"/>
      <c r="L87" s="196"/>
      <c r="M87" s="197"/>
      <c r="N87" s="198"/>
      <c r="O87" s="198"/>
      <c r="P87" s="199">
        <f>P88+P96+P101</f>
        <v>0</v>
      </c>
      <c r="Q87" s="198"/>
      <c r="R87" s="199">
        <f>R88+R96+R101</f>
        <v>0.00190325</v>
      </c>
      <c r="S87" s="198"/>
      <c r="T87" s="200">
        <f>T88+T96+T101</f>
        <v>0.0004965000000000001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80</v>
      </c>
      <c r="AT87" s="202" t="s">
        <v>71</v>
      </c>
      <c r="AU87" s="202" t="s">
        <v>72</v>
      </c>
      <c r="AY87" s="201" t="s">
        <v>152</v>
      </c>
      <c r="BK87" s="203">
        <f>BK88+BK96+BK101</f>
        <v>0</v>
      </c>
    </row>
    <row r="88" spans="1:63" s="12" customFormat="1" ht="22.8" customHeight="1">
      <c r="A88" s="12"/>
      <c r="B88" s="190"/>
      <c r="C88" s="191"/>
      <c r="D88" s="192" t="s">
        <v>71</v>
      </c>
      <c r="E88" s="204" t="s">
        <v>177</v>
      </c>
      <c r="F88" s="204" t="s">
        <v>178</v>
      </c>
      <c r="G88" s="191"/>
      <c r="H88" s="191"/>
      <c r="I88" s="194"/>
      <c r="J88" s="205">
        <f>BK88</f>
        <v>0</v>
      </c>
      <c r="K88" s="191"/>
      <c r="L88" s="196"/>
      <c r="M88" s="197"/>
      <c r="N88" s="198"/>
      <c r="O88" s="198"/>
      <c r="P88" s="199">
        <f>SUM(P89:P95)</f>
        <v>0</v>
      </c>
      <c r="Q88" s="198"/>
      <c r="R88" s="199">
        <f>SUM(R89:R95)</f>
        <v>0.0004965000000000001</v>
      </c>
      <c r="S88" s="198"/>
      <c r="T88" s="200">
        <f>SUM(T89:T95)</f>
        <v>0.0004965000000000001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80</v>
      </c>
      <c r="AT88" s="202" t="s">
        <v>71</v>
      </c>
      <c r="AU88" s="202" t="s">
        <v>80</v>
      </c>
      <c r="AY88" s="201" t="s">
        <v>152</v>
      </c>
      <c r="BK88" s="203">
        <f>SUM(BK89:BK95)</f>
        <v>0</v>
      </c>
    </row>
    <row r="89" spans="1:65" s="2" customFormat="1" ht="16.5" customHeight="1">
      <c r="A89" s="40"/>
      <c r="B89" s="41"/>
      <c r="C89" s="206" t="s">
        <v>80</v>
      </c>
      <c r="D89" s="206" t="s">
        <v>155</v>
      </c>
      <c r="E89" s="207" t="s">
        <v>179</v>
      </c>
      <c r="F89" s="208" t="s">
        <v>180</v>
      </c>
      <c r="G89" s="209" t="s">
        <v>158</v>
      </c>
      <c r="H89" s="210">
        <v>8.275</v>
      </c>
      <c r="I89" s="211"/>
      <c r="J89" s="212">
        <f>ROUND(I89*H89,2)</f>
        <v>0</v>
      </c>
      <c r="K89" s="208" t="s">
        <v>159</v>
      </c>
      <c r="L89" s="46"/>
      <c r="M89" s="213" t="s">
        <v>19</v>
      </c>
      <c r="N89" s="214" t="s">
        <v>43</v>
      </c>
      <c r="O89" s="86"/>
      <c r="P89" s="215">
        <f>O89*H89</f>
        <v>0</v>
      </c>
      <c r="Q89" s="215">
        <v>6E-05</v>
      </c>
      <c r="R89" s="215">
        <f>Q89*H89</f>
        <v>0.0004965000000000001</v>
      </c>
      <c r="S89" s="215">
        <v>6E-05</v>
      </c>
      <c r="T89" s="216">
        <f>S89*H89</f>
        <v>0.0004965000000000001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160</v>
      </c>
      <c r="AT89" s="217" t="s">
        <v>155</v>
      </c>
      <c r="AU89" s="217" t="s">
        <v>82</v>
      </c>
      <c r="AY89" s="19" t="s">
        <v>152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80</v>
      </c>
      <c r="BK89" s="218">
        <f>ROUND(I89*H89,2)</f>
        <v>0</v>
      </c>
      <c r="BL89" s="19" t="s">
        <v>160</v>
      </c>
      <c r="BM89" s="217" t="s">
        <v>503</v>
      </c>
    </row>
    <row r="90" spans="1:47" s="2" customFormat="1" ht="12">
      <c r="A90" s="40"/>
      <c r="B90" s="41"/>
      <c r="C90" s="42"/>
      <c r="D90" s="219" t="s">
        <v>162</v>
      </c>
      <c r="E90" s="42"/>
      <c r="F90" s="220" t="s">
        <v>182</v>
      </c>
      <c r="G90" s="42"/>
      <c r="H90" s="42"/>
      <c r="I90" s="221"/>
      <c r="J90" s="42"/>
      <c r="K90" s="42"/>
      <c r="L90" s="46"/>
      <c r="M90" s="222"/>
      <c r="N90" s="22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162</v>
      </c>
      <c r="AU90" s="19" t="s">
        <v>82</v>
      </c>
    </row>
    <row r="91" spans="1:51" s="13" customFormat="1" ht="12">
      <c r="A91" s="13"/>
      <c r="B91" s="224"/>
      <c r="C91" s="225"/>
      <c r="D91" s="226" t="s">
        <v>164</v>
      </c>
      <c r="E91" s="227" t="s">
        <v>19</v>
      </c>
      <c r="F91" s="228" t="s">
        <v>504</v>
      </c>
      <c r="G91" s="225"/>
      <c r="H91" s="229">
        <v>2.925</v>
      </c>
      <c r="I91" s="230"/>
      <c r="J91" s="225"/>
      <c r="K91" s="225"/>
      <c r="L91" s="231"/>
      <c r="M91" s="232"/>
      <c r="N91" s="233"/>
      <c r="O91" s="233"/>
      <c r="P91" s="233"/>
      <c r="Q91" s="233"/>
      <c r="R91" s="233"/>
      <c r="S91" s="233"/>
      <c r="T91" s="23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5" t="s">
        <v>164</v>
      </c>
      <c r="AU91" s="235" t="s">
        <v>82</v>
      </c>
      <c r="AV91" s="13" t="s">
        <v>82</v>
      </c>
      <c r="AW91" s="13" t="s">
        <v>33</v>
      </c>
      <c r="AX91" s="13" t="s">
        <v>72</v>
      </c>
      <c r="AY91" s="235" t="s">
        <v>152</v>
      </c>
    </row>
    <row r="92" spans="1:51" s="13" customFormat="1" ht="12">
      <c r="A92" s="13"/>
      <c r="B92" s="224"/>
      <c r="C92" s="225"/>
      <c r="D92" s="226" t="s">
        <v>164</v>
      </c>
      <c r="E92" s="227" t="s">
        <v>19</v>
      </c>
      <c r="F92" s="228" t="s">
        <v>505</v>
      </c>
      <c r="G92" s="225"/>
      <c r="H92" s="229">
        <v>2.73</v>
      </c>
      <c r="I92" s="230"/>
      <c r="J92" s="225"/>
      <c r="K92" s="225"/>
      <c r="L92" s="231"/>
      <c r="M92" s="232"/>
      <c r="N92" s="233"/>
      <c r="O92" s="233"/>
      <c r="P92" s="233"/>
      <c r="Q92" s="233"/>
      <c r="R92" s="233"/>
      <c r="S92" s="233"/>
      <c r="T92" s="234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5" t="s">
        <v>164</v>
      </c>
      <c r="AU92" s="235" t="s">
        <v>82</v>
      </c>
      <c r="AV92" s="13" t="s">
        <v>82</v>
      </c>
      <c r="AW92" s="13" t="s">
        <v>33</v>
      </c>
      <c r="AX92" s="13" t="s">
        <v>72</v>
      </c>
      <c r="AY92" s="235" t="s">
        <v>152</v>
      </c>
    </row>
    <row r="93" spans="1:51" s="13" customFormat="1" ht="12">
      <c r="A93" s="13"/>
      <c r="B93" s="224"/>
      <c r="C93" s="225"/>
      <c r="D93" s="226" t="s">
        <v>164</v>
      </c>
      <c r="E93" s="227" t="s">
        <v>19</v>
      </c>
      <c r="F93" s="228" t="s">
        <v>506</v>
      </c>
      <c r="G93" s="225"/>
      <c r="H93" s="229">
        <v>2.34</v>
      </c>
      <c r="I93" s="230"/>
      <c r="J93" s="225"/>
      <c r="K93" s="225"/>
      <c r="L93" s="231"/>
      <c r="M93" s="232"/>
      <c r="N93" s="233"/>
      <c r="O93" s="233"/>
      <c r="P93" s="233"/>
      <c r="Q93" s="233"/>
      <c r="R93" s="233"/>
      <c r="S93" s="233"/>
      <c r="T93" s="23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5" t="s">
        <v>164</v>
      </c>
      <c r="AU93" s="235" t="s">
        <v>82</v>
      </c>
      <c r="AV93" s="13" t="s">
        <v>82</v>
      </c>
      <c r="AW93" s="13" t="s">
        <v>33</v>
      </c>
      <c r="AX93" s="13" t="s">
        <v>72</v>
      </c>
      <c r="AY93" s="235" t="s">
        <v>152</v>
      </c>
    </row>
    <row r="94" spans="1:51" s="13" customFormat="1" ht="12">
      <c r="A94" s="13"/>
      <c r="B94" s="224"/>
      <c r="C94" s="225"/>
      <c r="D94" s="226" t="s">
        <v>164</v>
      </c>
      <c r="E94" s="227" t="s">
        <v>19</v>
      </c>
      <c r="F94" s="228" t="s">
        <v>507</v>
      </c>
      <c r="G94" s="225"/>
      <c r="H94" s="229">
        <v>0.28</v>
      </c>
      <c r="I94" s="230"/>
      <c r="J94" s="225"/>
      <c r="K94" s="225"/>
      <c r="L94" s="231"/>
      <c r="M94" s="232"/>
      <c r="N94" s="233"/>
      <c r="O94" s="233"/>
      <c r="P94" s="233"/>
      <c r="Q94" s="233"/>
      <c r="R94" s="233"/>
      <c r="S94" s="233"/>
      <c r="T94" s="23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5" t="s">
        <v>164</v>
      </c>
      <c r="AU94" s="235" t="s">
        <v>82</v>
      </c>
      <c r="AV94" s="13" t="s">
        <v>82</v>
      </c>
      <c r="AW94" s="13" t="s">
        <v>33</v>
      </c>
      <c r="AX94" s="13" t="s">
        <v>72</v>
      </c>
      <c r="AY94" s="235" t="s">
        <v>152</v>
      </c>
    </row>
    <row r="95" spans="1:51" s="15" customFormat="1" ht="12">
      <c r="A95" s="15"/>
      <c r="B95" s="257"/>
      <c r="C95" s="258"/>
      <c r="D95" s="226" t="s">
        <v>164</v>
      </c>
      <c r="E95" s="259" t="s">
        <v>19</v>
      </c>
      <c r="F95" s="260" t="s">
        <v>382</v>
      </c>
      <c r="G95" s="258"/>
      <c r="H95" s="261">
        <v>8.274999999999999</v>
      </c>
      <c r="I95" s="262"/>
      <c r="J95" s="258"/>
      <c r="K95" s="258"/>
      <c r="L95" s="263"/>
      <c r="M95" s="264"/>
      <c r="N95" s="265"/>
      <c r="O95" s="265"/>
      <c r="P95" s="265"/>
      <c r="Q95" s="265"/>
      <c r="R95" s="265"/>
      <c r="S95" s="265"/>
      <c r="T95" s="266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T95" s="267" t="s">
        <v>164</v>
      </c>
      <c r="AU95" s="267" t="s">
        <v>82</v>
      </c>
      <c r="AV95" s="15" t="s">
        <v>160</v>
      </c>
      <c r="AW95" s="15" t="s">
        <v>33</v>
      </c>
      <c r="AX95" s="15" t="s">
        <v>80</v>
      </c>
      <c r="AY95" s="267" t="s">
        <v>152</v>
      </c>
    </row>
    <row r="96" spans="1:63" s="12" customFormat="1" ht="22.8" customHeight="1">
      <c r="A96" s="12"/>
      <c r="B96" s="190"/>
      <c r="C96" s="191"/>
      <c r="D96" s="192" t="s">
        <v>71</v>
      </c>
      <c r="E96" s="204" t="s">
        <v>206</v>
      </c>
      <c r="F96" s="204" t="s">
        <v>222</v>
      </c>
      <c r="G96" s="191"/>
      <c r="H96" s="191"/>
      <c r="I96" s="194"/>
      <c r="J96" s="205">
        <f>BK96</f>
        <v>0</v>
      </c>
      <c r="K96" s="191"/>
      <c r="L96" s="196"/>
      <c r="M96" s="197"/>
      <c r="N96" s="198"/>
      <c r="O96" s="198"/>
      <c r="P96" s="199">
        <f>SUM(P97:P100)</f>
        <v>0</v>
      </c>
      <c r="Q96" s="198"/>
      <c r="R96" s="199">
        <f>SUM(R97:R100)</f>
        <v>0.00140675</v>
      </c>
      <c r="S96" s="198"/>
      <c r="T96" s="200">
        <f>SUM(T97:T100)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1" t="s">
        <v>80</v>
      </c>
      <c r="AT96" s="202" t="s">
        <v>71</v>
      </c>
      <c r="AU96" s="202" t="s">
        <v>80</v>
      </c>
      <c r="AY96" s="201" t="s">
        <v>152</v>
      </c>
      <c r="BK96" s="203">
        <f>SUM(BK97:BK100)</f>
        <v>0</v>
      </c>
    </row>
    <row r="97" spans="1:65" s="2" customFormat="1" ht="24.15" customHeight="1">
      <c r="A97" s="40"/>
      <c r="B97" s="41"/>
      <c r="C97" s="206" t="s">
        <v>82</v>
      </c>
      <c r="D97" s="206" t="s">
        <v>155</v>
      </c>
      <c r="E97" s="207" t="s">
        <v>254</v>
      </c>
      <c r="F97" s="208" t="s">
        <v>255</v>
      </c>
      <c r="G97" s="209" t="s">
        <v>158</v>
      </c>
      <c r="H97" s="210">
        <v>8.275</v>
      </c>
      <c r="I97" s="211"/>
      <c r="J97" s="212">
        <f>ROUND(I97*H97,2)</f>
        <v>0</v>
      </c>
      <c r="K97" s="208" t="s">
        <v>159</v>
      </c>
      <c r="L97" s="46"/>
      <c r="M97" s="213" t="s">
        <v>19</v>
      </c>
      <c r="N97" s="214" t="s">
        <v>43</v>
      </c>
      <c r="O97" s="86"/>
      <c r="P97" s="215">
        <f>O97*H97</f>
        <v>0</v>
      </c>
      <c r="Q97" s="215">
        <v>0.00013</v>
      </c>
      <c r="R97" s="215">
        <f>Q97*H97</f>
        <v>0.0010757499999999999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160</v>
      </c>
      <c r="AT97" s="217" t="s">
        <v>155</v>
      </c>
      <c r="AU97" s="217" t="s">
        <v>82</v>
      </c>
      <c r="AY97" s="19" t="s">
        <v>152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80</v>
      </c>
      <c r="BK97" s="218">
        <f>ROUND(I97*H97,2)</f>
        <v>0</v>
      </c>
      <c r="BL97" s="19" t="s">
        <v>160</v>
      </c>
      <c r="BM97" s="217" t="s">
        <v>508</v>
      </c>
    </row>
    <row r="98" spans="1:47" s="2" customFormat="1" ht="12">
      <c r="A98" s="40"/>
      <c r="B98" s="41"/>
      <c r="C98" s="42"/>
      <c r="D98" s="219" t="s">
        <v>162</v>
      </c>
      <c r="E98" s="42"/>
      <c r="F98" s="220" t="s">
        <v>257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162</v>
      </c>
      <c r="AU98" s="19" t="s">
        <v>82</v>
      </c>
    </row>
    <row r="99" spans="1:65" s="2" customFormat="1" ht="24.15" customHeight="1">
      <c r="A99" s="40"/>
      <c r="B99" s="41"/>
      <c r="C99" s="206" t="s">
        <v>153</v>
      </c>
      <c r="D99" s="206" t="s">
        <v>155</v>
      </c>
      <c r="E99" s="207" t="s">
        <v>260</v>
      </c>
      <c r="F99" s="208" t="s">
        <v>261</v>
      </c>
      <c r="G99" s="209" t="s">
        <v>158</v>
      </c>
      <c r="H99" s="210">
        <v>8.275</v>
      </c>
      <c r="I99" s="211"/>
      <c r="J99" s="212">
        <f>ROUND(I99*H99,2)</f>
        <v>0</v>
      </c>
      <c r="K99" s="208" t="s">
        <v>159</v>
      </c>
      <c r="L99" s="46"/>
      <c r="M99" s="213" t="s">
        <v>19</v>
      </c>
      <c r="N99" s="214" t="s">
        <v>43</v>
      </c>
      <c r="O99" s="86"/>
      <c r="P99" s="215">
        <f>O99*H99</f>
        <v>0</v>
      </c>
      <c r="Q99" s="215">
        <v>4E-05</v>
      </c>
      <c r="R99" s="215">
        <f>Q99*H99</f>
        <v>0.000331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160</v>
      </c>
      <c r="AT99" s="217" t="s">
        <v>155</v>
      </c>
      <c r="AU99" s="217" t="s">
        <v>82</v>
      </c>
      <c r="AY99" s="19" t="s">
        <v>152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80</v>
      </c>
      <c r="BK99" s="218">
        <f>ROUND(I99*H99,2)</f>
        <v>0</v>
      </c>
      <c r="BL99" s="19" t="s">
        <v>160</v>
      </c>
      <c r="BM99" s="217" t="s">
        <v>509</v>
      </c>
    </row>
    <row r="100" spans="1:47" s="2" customFormat="1" ht="12">
      <c r="A100" s="40"/>
      <c r="B100" s="41"/>
      <c r="C100" s="42"/>
      <c r="D100" s="219" t="s">
        <v>162</v>
      </c>
      <c r="E100" s="42"/>
      <c r="F100" s="220" t="s">
        <v>263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162</v>
      </c>
      <c r="AU100" s="19" t="s">
        <v>82</v>
      </c>
    </row>
    <row r="101" spans="1:63" s="12" customFormat="1" ht="22.8" customHeight="1">
      <c r="A101" s="12"/>
      <c r="B101" s="190"/>
      <c r="C101" s="191"/>
      <c r="D101" s="192" t="s">
        <v>71</v>
      </c>
      <c r="E101" s="204" t="s">
        <v>264</v>
      </c>
      <c r="F101" s="204" t="s">
        <v>265</v>
      </c>
      <c r="G101" s="191"/>
      <c r="H101" s="191"/>
      <c r="I101" s="194"/>
      <c r="J101" s="205">
        <f>BK101</f>
        <v>0</v>
      </c>
      <c r="K101" s="191"/>
      <c r="L101" s="196"/>
      <c r="M101" s="197"/>
      <c r="N101" s="198"/>
      <c r="O101" s="198"/>
      <c r="P101" s="199">
        <f>SUM(P102:P112)</f>
        <v>0</v>
      </c>
      <c r="Q101" s="198"/>
      <c r="R101" s="199">
        <f>SUM(R102:R112)</f>
        <v>0</v>
      </c>
      <c r="S101" s="198"/>
      <c r="T101" s="200">
        <f>SUM(T102:T112)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1" t="s">
        <v>80</v>
      </c>
      <c r="AT101" s="202" t="s">
        <v>71</v>
      </c>
      <c r="AU101" s="202" t="s">
        <v>80</v>
      </c>
      <c r="AY101" s="201" t="s">
        <v>152</v>
      </c>
      <c r="BK101" s="203">
        <f>SUM(BK102:BK112)</f>
        <v>0</v>
      </c>
    </row>
    <row r="102" spans="1:65" s="2" customFormat="1" ht="16.5" customHeight="1">
      <c r="A102" s="40"/>
      <c r="B102" s="41"/>
      <c r="C102" s="206" t="s">
        <v>160</v>
      </c>
      <c r="D102" s="206" t="s">
        <v>155</v>
      </c>
      <c r="E102" s="207" t="s">
        <v>267</v>
      </c>
      <c r="F102" s="208" t="s">
        <v>268</v>
      </c>
      <c r="G102" s="209" t="s">
        <v>269</v>
      </c>
      <c r="H102" s="210">
        <v>0.072</v>
      </c>
      <c r="I102" s="211"/>
      <c r="J102" s="212">
        <f>ROUND(I102*H102,2)</f>
        <v>0</v>
      </c>
      <c r="K102" s="208" t="s">
        <v>159</v>
      </c>
      <c r="L102" s="46"/>
      <c r="M102" s="213" t="s">
        <v>19</v>
      </c>
      <c r="N102" s="214" t="s">
        <v>43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160</v>
      </c>
      <c r="AT102" s="217" t="s">
        <v>155</v>
      </c>
      <c r="AU102" s="217" t="s">
        <v>82</v>
      </c>
      <c r="AY102" s="19" t="s">
        <v>152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80</v>
      </c>
      <c r="BK102" s="218">
        <f>ROUND(I102*H102,2)</f>
        <v>0</v>
      </c>
      <c r="BL102" s="19" t="s">
        <v>160</v>
      </c>
      <c r="BM102" s="217" t="s">
        <v>510</v>
      </c>
    </row>
    <row r="103" spans="1:47" s="2" customFormat="1" ht="12">
      <c r="A103" s="40"/>
      <c r="B103" s="41"/>
      <c r="C103" s="42"/>
      <c r="D103" s="219" t="s">
        <v>162</v>
      </c>
      <c r="E103" s="42"/>
      <c r="F103" s="220" t="s">
        <v>271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162</v>
      </c>
      <c r="AU103" s="19" t="s">
        <v>82</v>
      </c>
    </row>
    <row r="104" spans="1:65" s="2" customFormat="1" ht="24.15" customHeight="1">
      <c r="A104" s="40"/>
      <c r="B104" s="41"/>
      <c r="C104" s="206" t="s">
        <v>183</v>
      </c>
      <c r="D104" s="206" t="s">
        <v>155</v>
      </c>
      <c r="E104" s="207" t="s">
        <v>273</v>
      </c>
      <c r="F104" s="208" t="s">
        <v>274</v>
      </c>
      <c r="G104" s="209" t="s">
        <v>269</v>
      </c>
      <c r="H104" s="210">
        <v>0.072</v>
      </c>
      <c r="I104" s="211"/>
      <c r="J104" s="212">
        <f>ROUND(I104*H104,2)</f>
        <v>0</v>
      </c>
      <c r="K104" s="208" t="s">
        <v>159</v>
      </c>
      <c r="L104" s="46"/>
      <c r="M104" s="213" t="s">
        <v>19</v>
      </c>
      <c r="N104" s="214" t="s">
        <v>43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160</v>
      </c>
      <c r="AT104" s="217" t="s">
        <v>155</v>
      </c>
      <c r="AU104" s="217" t="s">
        <v>82</v>
      </c>
      <c r="AY104" s="19" t="s">
        <v>152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80</v>
      </c>
      <c r="BK104" s="218">
        <f>ROUND(I104*H104,2)</f>
        <v>0</v>
      </c>
      <c r="BL104" s="19" t="s">
        <v>160</v>
      </c>
      <c r="BM104" s="217" t="s">
        <v>511</v>
      </c>
    </row>
    <row r="105" spans="1:47" s="2" customFormat="1" ht="12">
      <c r="A105" s="40"/>
      <c r="B105" s="41"/>
      <c r="C105" s="42"/>
      <c r="D105" s="219" t="s">
        <v>162</v>
      </c>
      <c r="E105" s="42"/>
      <c r="F105" s="220" t="s">
        <v>276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162</v>
      </c>
      <c r="AU105" s="19" t="s">
        <v>82</v>
      </c>
    </row>
    <row r="106" spans="1:65" s="2" customFormat="1" ht="21.75" customHeight="1">
      <c r="A106" s="40"/>
      <c r="B106" s="41"/>
      <c r="C106" s="206" t="s">
        <v>177</v>
      </c>
      <c r="D106" s="206" t="s">
        <v>155</v>
      </c>
      <c r="E106" s="207" t="s">
        <v>277</v>
      </c>
      <c r="F106" s="208" t="s">
        <v>278</v>
      </c>
      <c r="G106" s="209" t="s">
        <v>269</v>
      </c>
      <c r="H106" s="210">
        <v>0.072</v>
      </c>
      <c r="I106" s="211"/>
      <c r="J106" s="212">
        <f>ROUND(I106*H106,2)</f>
        <v>0</v>
      </c>
      <c r="K106" s="208" t="s">
        <v>159</v>
      </c>
      <c r="L106" s="46"/>
      <c r="M106" s="213" t="s">
        <v>19</v>
      </c>
      <c r="N106" s="214" t="s">
        <v>43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160</v>
      </c>
      <c r="AT106" s="217" t="s">
        <v>155</v>
      </c>
      <c r="AU106" s="217" t="s">
        <v>82</v>
      </c>
      <c r="AY106" s="19" t="s">
        <v>152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80</v>
      </c>
      <c r="BK106" s="218">
        <f>ROUND(I106*H106,2)</f>
        <v>0</v>
      </c>
      <c r="BL106" s="19" t="s">
        <v>160</v>
      </c>
      <c r="BM106" s="217" t="s">
        <v>512</v>
      </c>
    </row>
    <row r="107" spans="1:47" s="2" customFormat="1" ht="12">
      <c r="A107" s="40"/>
      <c r="B107" s="41"/>
      <c r="C107" s="42"/>
      <c r="D107" s="219" t="s">
        <v>162</v>
      </c>
      <c r="E107" s="42"/>
      <c r="F107" s="220" t="s">
        <v>280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162</v>
      </c>
      <c r="AU107" s="19" t="s">
        <v>82</v>
      </c>
    </row>
    <row r="108" spans="1:65" s="2" customFormat="1" ht="24.15" customHeight="1">
      <c r="A108" s="40"/>
      <c r="B108" s="41"/>
      <c r="C108" s="206" t="s">
        <v>196</v>
      </c>
      <c r="D108" s="206" t="s">
        <v>155</v>
      </c>
      <c r="E108" s="207" t="s">
        <v>282</v>
      </c>
      <c r="F108" s="208" t="s">
        <v>283</v>
      </c>
      <c r="G108" s="209" t="s">
        <v>269</v>
      </c>
      <c r="H108" s="210">
        <v>0.432</v>
      </c>
      <c r="I108" s="211"/>
      <c r="J108" s="212">
        <f>ROUND(I108*H108,2)</f>
        <v>0</v>
      </c>
      <c r="K108" s="208" t="s">
        <v>159</v>
      </c>
      <c r="L108" s="46"/>
      <c r="M108" s="213" t="s">
        <v>19</v>
      </c>
      <c r="N108" s="214" t="s">
        <v>43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160</v>
      </c>
      <c r="AT108" s="217" t="s">
        <v>155</v>
      </c>
      <c r="AU108" s="217" t="s">
        <v>82</v>
      </c>
      <c r="AY108" s="19" t="s">
        <v>152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80</v>
      </c>
      <c r="BK108" s="218">
        <f>ROUND(I108*H108,2)</f>
        <v>0</v>
      </c>
      <c r="BL108" s="19" t="s">
        <v>160</v>
      </c>
      <c r="BM108" s="217" t="s">
        <v>513</v>
      </c>
    </row>
    <row r="109" spans="1:47" s="2" customFormat="1" ht="12">
      <c r="A109" s="40"/>
      <c r="B109" s="41"/>
      <c r="C109" s="42"/>
      <c r="D109" s="219" t="s">
        <v>162</v>
      </c>
      <c r="E109" s="42"/>
      <c r="F109" s="220" t="s">
        <v>285</v>
      </c>
      <c r="G109" s="42"/>
      <c r="H109" s="42"/>
      <c r="I109" s="221"/>
      <c r="J109" s="42"/>
      <c r="K109" s="42"/>
      <c r="L109" s="46"/>
      <c r="M109" s="222"/>
      <c r="N109" s="22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162</v>
      </c>
      <c r="AU109" s="19" t="s">
        <v>82</v>
      </c>
    </row>
    <row r="110" spans="1:51" s="13" customFormat="1" ht="12">
      <c r="A110" s="13"/>
      <c r="B110" s="224"/>
      <c r="C110" s="225"/>
      <c r="D110" s="226" t="s">
        <v>164</v>
      </c>
      <c r="E110" s="227" t="s">
        <v>19</v>
      </c>
      <c r="F110" s="228" t="s">
        <v>514</v>
      </c>
      <c r="G110" s="225"/>
      <c r="H110" s="229">
        <v>0.432</v>
      </c>
      <c r="I110" s="230"/>
      <c r="J110" s="225"/>
      <c r="K110" s="225"/>
      <c r="L110" s="231"/>
      <c r="M110" s="232"/>
      <c r="N110" s="233"/>
      <c r="O110" s="233"/>
      <c r="P110" s="233"/>
      <c r="Q110" s="233"/>
      <c r="R110" s="233"/>
      <c r="S110" s="233"/>
      <c r="T110" s="23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5" t="s">
        <v>164</v>
      </c>
      <c r="AU110" s="235" t="s">
        <v>82</v>
      </c>
      <c r="AV110" s="13" t="s">
        <v>82</v>
      </c>
      <c r="AW110" s="13" t="s">
        <v>33</v>
      </c>
      <c r="AX110" s="13" t="s">
        <v>80</v>
      </c>
      <c r="AY110" s="235" t="s">
        <v>152</v>
      </c>
    </row>
    <row r="111" spans="1:65" s="2" customFormat="1" ht="24.15" customHeight="1">
      <c r="A111" s="40"/>
      <c r="B111" s="41"/>
      <c r="C111" s="206" t="s">
        <v>201</v>
      </c>
      <c r="D111" s="206" t="s">
        <v>155</v>
      </c>
      <c r="E111" s="207" t="s">
        <v>288</v>
      </c>
      <c r="F111" s="208" t="s">
        <v>289</v>
      </c>
      <c r="G111" s="209" t="s">
        <v>269</v>
      </c>
      <c r="H111" s="210">
        <v>0.072</v>
      </c>
      <c r="I111" s="211"/>
      <c r="J111" s="212">
        <f>ROUND(I111*H111,2)</f>
        <v>0</v>
      </c>
      <c r="K111" s="208" t="s">
        <v>159</v>
      </c>
      <c r="L111" s="46"/>
      <c r="M111" s="213" t="s">
        <v>19</v>
      </c>
      <c r="N111" s="214" t="s">
        <v>43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160</v>
      </c>
      <c r="AT111" s="217" t="s">
        <v>155</v>
      </c>
      <c r="AU111" s="217" t="s">
        <v>82</v>
      </c>
      <c r="AY111" s="19" t="s">
        <v>152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80</v>
      </c>
      <c r="BK111" s="218">
        <f>ROUND(I111*H111,2)</f>
        <v>0</v>
      </c>
      <c r="BL111" s="19" t="s">
        <v>160</v>
      </c>
      <c r="BM111" s="217" t="s">
        <v>515</v>
      </c>
    </row>
    <row r="112" spans="1:47" s="2" customFormat="1" ht="12">
      <c r="A112" s="40"/>
      <c r="B112" s="41"/>
      <c r="C112" s="42"/>
      <c r="D112" s="219" t="s">
        <v>162</v>
      </c>
      <c r="E112" s="42"/>
      <c r="F112" s="220" t="s">
        <v>291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162</v>
      </c>
      <c r="AU112" s="19" t="s">
        <v>82</v>
      </c>
    </row>
    <row r="113" spans="1:63" s="12" customFormat="1" ht="25.9" customHeight="1">
      <c r="A113" s="12"/>
      <c r="B113" s="190"/>
      <c r="C113" s="191"/>
      <c r="D113" s="192" t="s">
        <v>71</v>
      </c>
      <c r="E113" s="193" t="s">
        <v>299</v>
      </c>
      <c r="F113" s="193" t="s">
        <v>300</v>
      </c>
      <c r="G113" s="191"/>
      <c r="H113" s="191"/>
      <c r="I113" s="194"/>
      <c r="J113" s="195">
        <f>BK113</f>
        <v>0</v>
      </c>
      <c r="K113" s="191"/>
      <c r="L113" s="196"/>
      <c r="M113" s="197"/>
      <c r="N113" s="198"/>
      <c r="O113" s="198"/>
      <c r="P113" s="199">
        <f>P114+P125</f>
        <v>0</v>
      </c>
      <c r="Q113" s="198"/>
      <c r="R113" s="199">
        <f>R114+R125</f>
        <v>0.0808107</v>
      </c>
      <c r="S113" s="198"/>
      <c r="T113" s="200">
        <f>T114+T125</f>
        <v>0.07200000000000001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1" t="s">
        <v>82</v>
      </c>
      <c r="AT113" s="202" t="s">
        <v>71</v>
      </c>
      <c r="AU113" s="202" t="s">
        <v>72</v>
      </c>
      <c r="AY113" s="201" t="s">
        <v>152</v>
      </c>
      <c r="BK113" s="203">
        <f>BK114+BK125</f>
        <v>0</v>
      </c>
    </row>
    <row r="114" spans="1:63" s="12" customFormat="1" ht="22.8" customHeight="1">
      <c r="A114" s="12"/>
      <c r="B114" s="190"/>
      <c r="C114" s="191"/>
      <c r="D114" s="192" t="s">
        <v>71</v>
      </c>
      <c r="E114" s="204" t="s">
        <v>301</v>
      </c>
      <c r="F114" s="204" t="s">
        <v>302</v>
      </c>
      <c r="G114" s="191"/>
      <c r="H114" s="191"/>
      <c r="I114" s="194"/>
      <c r="J114" s="205">
        <f>BK114</f>
        <v>0</v>
      </c>
      <c r="K114" s="191"/>
      <c r="L114" s="196"/>
      <c r="M114" s="197"/>
      <c r="N114" s="198"/>
      <c r="O114" s="198"/>
      <c r="P114" s="199">
        <f>SUM(P115:P124)</f>
        <v>0</v>
      </c>
      <c r="Q114" s="198"/>
      <c r="R114" s="199">
        <f>SUM(R115:R124)</f>
        <v>0.0456</v>
      </c>
      <c r="S114" s="198"/>
      <c r="T114" s="200">
        <f>SUM(T115:T124)</f>
        <v>0.07200000000000001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1" t="s">
        <v>82</v>
      </c>
      <c r="AT114" s="202" t="s">
        <v>71</v>
      </c>
      <c r="AU114" s="202" t="s">
        <v>80</v>
      </c>
      <c r="AY114" s="201" t="s">
        <v>152</v>
      </c>
      <c r="BK114" s="203">
        <f>SUM(BK115:BK124)</f>
        <v>0</v>
      </c>
    </row>
    <row r="115" spans="1:65" s="2" customFormat="1" ht="16.5" customHeight="1">
      <c r="A115" s="40"/>
      <c r="B115" s="41"/>
      <c r="C115" s="206" t="s">
        <v>206</v>
      </c>
      <c r="D115" s="206" t="s">
        <v>155</v>
      </c>
      <c r="E115" s="207" t="s">
        <v>448</v>
      </c>
      <c r="F115" s="208" t="s">
        <v>449</v>
      </c>
      <c r="G115" s="209" t="s">
        <v>209</v>
      </c>
      <c r="H115" s="210">
        <v>3</v>
      </c>
      <c r="I115" s="211"/>
      <c r="J115" s="212">
        <f>ROUND(I115*H115,2)</f>
        <v>0</v>
      </c>
      <c r="K115" s="208" t="s">
        <v>159</v>
      </c>
      <c r="L115" s="46"/>
      <c r="M115" s="213" t="s">
        <v>19</v>
      </c>
      <c r="N115" s="214" t="s">
        <v>43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0.024</v>
      </c>
      <c r="T115" s="216">
        <f>S115*H115</f>
        <v>0.07200000000000001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247</v>
      </c>
      <c r="AT115" s="217" t="s">
        <v>155</v>
      </c>
      <c r="AU115" s="217" t="s">
        <v>82</v>
      </c>
      <c r="AY115" s="19" t="s">
        <v>152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80</v>
      </c>
      <c r="BK115" s="218">
        <f>ROUND(I115*H115,2)</f>
        <v>0</v>
      </c>
      <c r="BL115" s="19" t="s">
        <v>247</v>
      </c>
      <c r="BM115" s="217" t="s">
        <v>516</v>
      </c>
    </row>
    <row r="116" spans="1:47" s="2" customFormat="1" ht="12">
      <c r="A116" s="40"/>
      <c r="B116" s="41"/>
      <c r="C116" s="42"/>
      <c r="D116" s="219" t="s">
        <v>162</v>
      </c>
      <c r="E116" s="42"/>
      <c r="F116" s="220" t="s">
        <v>451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162</v>
      </c>
      <c r="AU116" s="19" t="s">
        <v>82</v>
      </c>
    </row>
    <row r="117" spans="1:65" s="2" customFormat="1" ht="24.15" customHeight="1">
      <c r="A117" s="40"/>
      <c r="B117" s="41"/>
      <c r="C117" s="206" t="s">
        <v>107</v>
      </c>
      <c r="D117" s="206" t="s">
        <v>155</v>
      </c>
      <c r="E117" s="207" t="s">
        <v>453</v>
      </c>
      <c r="F117" s="208" t="s">
        <v>454</v>
      </c>
      <c r="G117" s="209" t="s">
        <v>209</v>
      </c>
      <c r="H117" s="210">
        <v>3</v>
      </c>
      <c r="I117" s="211"/>
      <c r="J117" s="212">
        <f>ROUND(I117*H117,2)</f>
        <v>0</v>
      </c>
      <c r="K117" s="208" t="s">
        <v>159</v>
      </c>
      <c r="L117" s="46"/>
      <c r="M117" s="213" t="s">
        <v>19</v>
      </c>
      <c r="N117" s="214" t="s">
        <v>43</v>
      </c>
      <c r="O117" s="86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247</v>
      </c>
      <c r="AT117" s="217" t="s">
        <v>155</v>
      </c>
      <c r="AU117" s="217" t="s">
        <v>82</v>
      </c>
      <c r="AY117" s="19" t="s">
        <v>152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80</v>
      </c>
      <c r="BK117" s="218">
        <f>ROUND(I117*H117,2)</f>
        <v>0</v>
      </c>
      <c r="BL117" s="19" t="s">
        <v>247</v>
      </c>
      <c r="BM117" s="217" t="s">
        <v>517</v>
      </c>
    </row>
    <row r="118" spans="1:47" s="2" customFormat="1" ht="12">
      <c r="A118" s="40"/>
      <c r="B118" s="41"/>
      <c r="C118" s="42"/>
      <c r="D118" s="219" t="s">
        <v>162</v>
      </c>
      <c r="E118" s="42"/>
      <c r="F118" s="220" t="s">
        <v>456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162</v>
      </c>
      <c r="AU118" s="19" t="s">
        <v>82</v>
      </c>
    </row>
    <row r="119" spans="1:65" s="2" customFormat="1" ht="16.5" customHeight="1">
      <c r="A119" s="40"/>
      <c r="B119" s="41"/>
      <c r="C119" s="246" t="s">
        <v>110</v>
      </c>
      <c r="D119" s="246" t="s">
        <v>212</v>
      </c>
      <c r="E119" s="247" t="s">
        <v>518</v>
      </c>
      <c r="F119" s="248" t="s">
        <v>519</v>
      </c>
      <c r="G119" s="249" t="s">
        <v>209</v>
      </c>
      <c r="H119" s="250">
        <v>3</v>
      </c>
      <c r="I119" s="251"/>
      <c r="J119" s="252">
        <f>ROUND(I119*H119,2)</f>
        <v>0</v>
      </c>
      <c r="K119" s="248" t="s">
        <v>159</v>
      </c>
      <c r="L119" s="253"/>
      <c r="M119" s="254" t="s">
        <v>19</v>
      </c>
      <c r="N119" s="255" t="s">
        <v>43</v>
      </c>
      <c r="O119" s="86"/>
      <c r="P119" s="215">
        <f>O119*H119</f>
        <v>0</v>
      </c>
      <c r="Q119" s="215">
        <v>0.013</v>
      </c>
      <c r="R119" s="215">
        <f>Q119*H119</f>
        <v>0.039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311</v>
      </c>
      <c r="AT119" s="217" t="s">
        <v>212</v>
      </c>
      <c r="AU119" s="217" t="s">
        <v>82</v>
      </c>
      <c r="AY119" s="19" t="s">
        <v>152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80</v>
      </c>
      <c r="BK119" s="218">
        <f>ROUND(I119*H119,2)</f>
        <v>0</v>
      </c>
      <c r="BL119" s="19" t="s">
        <v>247</v>
      </c>
      <c r="BM119" s="217" t="s">
        <v>520</v>
      </c>
    </row>
    <row r="120" spans="1:65" s="2" customFormat="1" ht="16.5" customHeight="1">
      <c r="A120" s="40"/>
      <c r="B120" s="41"/>
      <c r="C120" s="206" t="s">
        <v>8</v>
      </c>
      <c r="D120" s="206" t="s">
        <v>155</v>
      </c>
      <c r="E120" s="207" t="s">
        <v>521</v>
      </c>
      <c r="F120" s="208" t="s">
        <v>522</v>
      </c>
      <c r="G120" s="209" t="s">
        <v>209</v>
      </c>
      <c r="H120" s="210">
        <v>3</v>
      </c>
      <c r="I120" s="211"/>
      <c r="J120" s="212">
        <f>ROUND(I120*H120,2)</f>
        <v>0</v>
      </c>
      <c r="K120" s="208" t="s">
        <v>159</v>
      </c>
      <c r="L120" s="46"/>
      <c r="M120" s="213" t="s">
        <v>19</v>
      </c>
      <c r="N120" s="214" t="s">
        <v>43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247</v>
      </c>
      <c r="AT120" s="217" t="s">
        <v>155</v>
      </c>
      <c r="AU120" s="217" t="s">
        <v>82</v>
      </c>
      <c r="AY120" s="19" t="s">
        <v>152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80</v>
      </c>
      <c r="BK120" s="218">
        <f>ROUND(I120*H120,2)</f>
        <v>0</v>
      </c>
      <c r="BL120" s="19" t="s">
        <v>247</v>
      </c>
      <c r="BM120" s="217" t="s">
        <v>523</v>
      </c>
    </row>
    <row r="121" spans="1:47" s="2" customFormat="1" ht="12">
      <c r="A121" s="40"/>
      <c r="B121" s="41"/>
      <c r="C121" s="42"/>
      <c r="D121" s="219" t="s">
        <v>162</v>
      </c>
      <c r="E121" s="42"/>
      <c r="F121" s="220" t="s">
        <v>524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162</v>
      </c>
      <c r="AU121" s="19" t="s">
        <v>82</v>
      </c>
    </row>
    <row r="122" spans="1:65" s="2" customFormat="1" ht="16.5" customHeight="1">
      <c r="A122" s="40"/>
      <c r="B122" s="41"/>
      <c r="C122" s="246" t="s">
        <v>115</v>
      </c>
      <c r="D122" s="246" t="s">
        <v>212</v>
      </c>
      <c r="E122" s="247" t="s">
        <v>525</v>
      </c>
      <c r="F122" s="248" t="s">
        <v>526</v>
      </c>
      <c r="G122" s="249" t="s">
        <v>209</v>
      </c>
      <c r="H122" s="250">
        <v>3</v>
      </c>
      <c r="I122" s="251"/>
      <c r="J122" s="252">
        <f>ROUND(I122*H122,2)</f>
        <v>0</v>
      </c>
      <c r="K122" s="248" t="s">
        <v>159</v>
      </c>
      <c r="L122" s="253"/>
      <c r="M122" s="254" t="s">
        <v>19</v>
      </c>
      <c r="N122" s="255" t="s">
        <v>43</v>
      </c>
      <c r="O122" s="86"/>
      <c r="P122" s="215">
        <f>O122*H122</f>
        <v>0</v>
      </c>
      <c r="Q122" s="215">
        <v>0.0022</v>
      </c>
      <c r="R122" s="215">
        <f>Q122*H122</f>
        <v>0.0066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311</v>
      </c>
      <c r="AT122" s="217" t="s">
        <v>212</v>
      </c>
      <c r="AU122" s="217" t="s">
        <v>82</v>
      </c>
      <c r="AY122" s="19" t="s">
        <v>152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80</v>
      </c>
      <c r="BK122" s="218">
        <f>ROUND(I122*H122,2)</f>
        <v>0</v>
      </c>
      <c r="BL122" s="19" t="s">
        <v>247</v>
      </c>
      <c r="BM122" s="217" t="s">
        <v>527</v>
      </c>
    </row>
    <row r="123" spans="1:65" s="2" customFormat="1" ht="24.15" customHeight="1">
      <c r="A123" s="40"/>
      <c r="B123" s="41"/>
      <c r="C123" s="206" t="s">
        <v>233</v>
      </c>
      <c r="D123" s="206" t="s">
        <v>155</v>
      </c>
      <c r="E123" s="207" t="s">
        <v>332</v>
      </c>
      <c r="F123" s="208" t="s">
        <v>333</v>
      </c>
      <c r="G123" s="209" t="s">
        <v>334</v>
      </c>
      <c r="H123" s="256"/>
      <c r="I123" s="211"/>
      <c r="J123" s="212">
        <f>ROUND(I123*H123,2)</f>
        <v>0</v>
      </c>
      <c r="K123" s="208" t="s">
        <v>159</v>
      </c>
      <c r="L123" s="46"/>
      <c r="M123" s="213" t="s">
        <v>19</v>
      </c>
      <c r="N123" s="214" t="s">
        <v>43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247</v>
      </c>
      <c r="AT123" s="217" t="s">
        <v>155</v>
      </c>
      <c r="AU123" s="217" t="s">
        <v>82</v>
      </c>
      <c r="AY123" s="19" t="s">
        <v>152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80</v>
      </c>
      <c r="BK123" s="218">
        <f>ROUND(I123*H123,2)</f>
        <v>0</v>
      </c>
      <c r="BL123" s="19" t="s">
        <v>247</v>
      </c>
      <c r="BM123" s="217" t="s">
        <v>528</v>
      </c>
    </row>
    <row r="124" spans="1:47" s="2" customFormat="1" ht="12">
      <c r="A124" s="40"/>
      <c r="B124" s="41"/>
      <c r="C124" s="42"/>
      <c r="D124" s="219" t="s">
        <v>162</v>
      </c>
      <c r="E124" s="42"/>
      <c r="F124" s="220" t="s">
        <v>336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162</v>
      </c>
      <c r="AU124" s="19" t="s">
        <v>82</v>
      </c>
    </row>
    <row r="125" spans="1:63" s="12" customFormat="1" ht="22.8" customHeight="1">
      <c r="A125" s="12"/>
      <c r="B125" s="190"/>
      <c r="C125" s="191"/>
      <c r="D125" s="192" t="s">
        <v>71</v>
      </c>
      <c r="E125" s="204" t="s">
        <v>372</v>
      </c>
      <c r="F125" s="204" t="s">
        <v>373</v>
      </c>
      <c r="G125" s="191"/>
      <c r="H125" s="191"/>
      <c r="I125" s="194"/>
      <c r="J125" s="205">
        <f>BK125</f>
        <v>0</v>
      </c>
      <c r="K125" s="191"/>
      <c r="L125" s="196"/>
      <c r="M125" s="197"/>
      <c r="N125" s="198"/>
      <c r="O125" s="198"/>
      <c r="P125" s="199">
        <f>SUM(P126:P139)</f>
        <v>0</v>
      </c>
      <c r="Q125" s="198"/>
      <c r="R125" s="199">
        <f>SUM(R126:R139)</f>
        <v>0.0352107</v>
      </c>
      <c r="S125" s="198"/>
      <c r="T125" s="200">
        <f>SUM(T126:T139)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1" t="s">
        <v>82</v>
      </c>
      <c r="AT125" s="202" t="s">
        <v>71</v>
      </c>
      <c r="AU125" s="202" t="s">
        <v>80</v>
      </c>
      <c r="AY125" s="201" t="s">
        <v>152</v>
      </c>
      <c r="BK125" s="203">
        <f>SUM(BK126:BK139)</f>
        <v>0</v>
      </c>
    </row>
    <row r="126" spans="1:65" s="2" customFormat="1" ht="16.5" customHeight="1">
      <c r="A126" s="40"/>
      <c r="B126" s="41"/>
      <c r="C126" s="206" t="s">
        <v>240</v>
      </c>
      <c r="D126" s="206" t="s">
        <v>155</v>
      </c>
      <c r="E126" s="207" t="s">
        <v>494</v>
      </c>
      <c r="F126" s="208" t="s">
        <v>495</v>
      </c>
      <c r="G126" s="209" t="s">
        <v>158</v>
      </c>
      <c r="H126" s="210">
        <v>76.545</v>
      </c>
      <c r="I126" s="211"/>
      <c r="J126" s="212">
        <f>ROUND(I126*H126,2)</f>
        <v>0</v>
      </c>
      <c r="K126" s="208" t="s">
        <v>159</v>
      </c>
      <c r="L126" s="46"/>
      <c r="M126" s="213" t="s">
        <v>19</v>
      </c>
      <c r="N126" s="214" t="s">
        <v>43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247</v>
      </c>
      <c r="AT126" s="217" t="s">
        <v>155</v>
      </c>
      <c r="AU126" s="217" t="s">
        <v>82</v>
      </c>
      <c r="AY126" s="19" t="s">
        <v>152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80</v>
      </c>
      <c r="BK126" s="218">
        <f>ROUND(I126*H126,2)</f>
        <v>0</v>
      </c>
      <c r="BL126" s="19" t="s">
        <v>247</v>
      </c>
      <c r="BM126" s="217" t="s">
        <v>529</v>
      </c>
    </row>
    <row r="127" spans="1:47" s="2" customFormat="1" ht="12">
      <c r="A127" s="40"/>
      <c r="B127" s="41"/>
      <c r="C127" s="42"/>
      <c r="D127" s="219" t="s">
        <v>162</v>
      </c>
      <c r="E127" s="42"/>
      <c r="F127" s="220" t="s">
        <v>497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162</v>
      </c>
      <c r="AU127" s="19" t="s">
        <v>82</v>
      </c>
    </row>
    <row r="128" spans="1:51" s="13" customFormat="1" ht="12">
      <c r="A128" s="13"/>
      <c r="B128" s="224"/>
      <c r="C128" s="225"/>
      <c r="D128" s="226" t="s">
        <v>164</v>
      </c>
      <c r="E128" s="227" t="s">
        <v>19</v>
      </c>
      <c r="F128" s="228" t="s">
        <v>504</v>
      </c>
      <c r="G128" s="225"/>
      <c r="H128" s="229">
        <v>2.925</v>
      </c>
      <c r="I128" s="230"/>
      <c r="J128" s="225"/>
      <c r="K128" s="225"/>
      <c r="L128" s="231"/>
      <c r="M128" s="232"/>
      <c r="N128" s="233"/>
      <c r="O128" s="233"/>
      <c r="P128" s="233"/>
      <c r="Q128" s="233"/>
      <c r="R128" s="233"/>
      <c r="S128" s="233"/>
      <c r="T128" s="23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5" t="s">
        <v>164</v>
      </c>
      <c r="AU128" s="235" t="s">
        <v>82</v>
      </c>
      <c r="AV128" s="13" t="s">
        <v>82</v>
      </c>
      <c r="AW128" s="13" t="s">
        <v>33</v>
      </c>
      <c r="AX128" s="13" t="s">
        <v>72</v>
      </c>
      <c r="AY128" s="235" t="s">
        <v>152</v>
      </c>
    </row>
    <row r="129" spans="1:51" s="13" customFormat="1" ht="12">
      <c r="A129" s="13"/>
      <c r="B129" s="224"/>
      <c r="C129" s="225"/>
      <c r="D129" s="226" t="s">
        <v>164</v>
      </c>
      <c r="E129" s="227" t="s">
        <v>19</v>
      </c>
      <c r="F129" s="228" t="s">
        <v>505</v>
      </c>
      <c r="G129" s="225"/>
      <c r="H129" s="229">
        <v>2.73</v>
      </c>
      <c r="I129" s="230"/>
      <c r="J129" s="225"/>
      <c r="K129" s="225"/>
      <c r="L129" s="231"/>
      <c r="M129" s="232"/>
      <c r="N129" s="233"/>
      <c r="O129" s="233"/>
      <c r="P129" s="233"/>
      <c r="Q129" s="233"/>
      <c r="R129" s="233"/>
      <c r="S129" s="233"/>
      <c r="T129" s="23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5" t="s">
        <v>164</v>
      </c>
      <c r="AU129" s="235" t="s">
        <v>82</v>
      </c>
      <c r="AV129" s="13" t="s">
        <v>82</v>
      </c>
      <c r="AW129" s="13" t="s">
        <v>33</v>
      </c>
      <c r="AX129" s="13" t="s">
        <v>72</v>
      </c>
      <c r="AY129" s="235" t="s">
        <v>152</v>
      </c>
    </row>
    <row r="130" spans="1:51" s="13" customFormat="1" ht="12">
      <c r="A130" s="13"/>
      <c r="B130" s="224"/>
      <c r="C130" s="225"/>
      <c r="D130" s="226" t="s">
        <v>164</v>
      </c>
      <c r="E130" s="227" t="s">
        <v>19</v>
      </c>
      <c r="F130" s="228" t="s">
        <v>506</v>
      </c>
      <c r="G130" s="225"/>
      <c r="H130" s="229">
        <v>2.34</v>
      </c>
      <c r="I130" s="230"/>
      <c r="J130" s="225"/>
      <c r="K130" s="225"/>
      <c r="L130" s="231"/>
      <c r="M130" s="232"/>
      <c r="N130" s="233"/>
      <c r="O130" s="233"/>
      <c r="P130" s="233"/>
      <c r="Q130" s="233"/>
      <c r="R130" s="233"/>
      <c r="S130" s="233"/>
      <c r="T130" s="23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5" t="s">
        <v>164</v>
      </c>
      <c r="AU130" s="235" t="s">
        <v>82</v>
      </c>
      <c r="AV130" s="13" t="s">
        <v>82</v>
      </c>
      <c r="AW130" s="13" t="s">
        <v>33</v>
      </c>
      <c r="AX130" s="13" t="s">
        <v>72</v>
      </c>
      <c r="AY130" s="235" t="s">
        <v>152</v>
      </c>
    </row>
    <row r="131" spans="1:51" s="13" customFormat="1" ht="12">
      <c r="A131" s="13"/>
      <c r="B131" s="224"/>
      <c r="C131" s="225"/>
      <c r="D131" s="226" t="s">
        <v>164</v>
      </c>
      <c r="E131" s="227" t="s">
        <v>19</v>
      </c>
      <c r="F131" s="228" t="s">
        <v>507</v>
      </c>
      <c r="G131" s="225"/>
      <c r="H131" s="229">
        <v>0.28</v>
      </c>
      <c r="I131" s="230"/>
      <c r="J131" s="225"/>
      <c r="K131" s="225"/>
      <c r="L131" s="231"/>
      <c r="M131" s="232"/>
      <c r="N131" s="233"/>
      <c r="O131" s="233"/>
      <c r="P131" s="233"/>
      <c r="Q131" s="233"/>
      <c r="R131" s="233"/>
      <c r="S131" s="233"/>
      <c r="T131" s="23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5" t="s">
        <v>164</v>
      </c>
      <c r="AU131" s="235" t="s">
        <v>82</v>
      </c>
      <c r="AV131" s="13" t="s">
        <v>82</v>
      </c>
      <c r="AW131" s="13" t="s">
        <v>33</v>
      </c>
      <c r="AX131" s="13" t="s">
        <v>72</v>
      </c>
      <c r="AY131" s="235" t="s">
        <v>152</v>
      </c>
    </row>
    <row r="132" spans="1:51" s="13" customFormat="1" ht="12">
      <c r="A132" s="13"/>
      <c r="B132" s="224"/>
      <c r="C132" s="225"/>
      <c r="D132" s="226" t="s">
        <v>164</v>
      </c>
      <c r="E132" s="227" t="s">
        <v>19</v>
      </c>
      <c r="F132" s="228" t="s">
        <v>530</v>
      </c>
      <c r="G132" s="225"/>
      <c r="H132" s="229">
        <v>81.27</v>
      </c>
      <c r="I132" s="230"/>
      <c r="J132" s="225"/>
      <c r="K132" s="225"/>
      <c r="L132" s="231"/>
      <c r="M132" s="232"/>
      <c r="N132" s="233"/>
      <c r="O132" s="233"/>
      <c r="P132" s="233"/>
      <c r="Q132" s="233"/>
      <c r="R132" s="233"/>
      <c r="S132" s="233"/>
      <c r="T132" s="23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5" t="s">
        <v>164</v>
      </c>
      <c r="AU132" s="235" t="s">
        <v>82</v>
      </c>
      <c r="AV132" s="13" t="s">
        <v>82</v>
      </c>
      <c r="AW132" s="13" t="s">
        <v>33</v>
      </c>
      <c r="AX132" s="13" t="s">
        <v>72</v>
      </c>
      <c r="AY132" s="235" t="s">
        <v>152</v>
      </c>
    </row>
    <row r="133" spans="1:51" s="13" customFormat="1" ht="12">
      <c r="A133" s="13"/>
      <c r="B133" s="224"/>
      <c r="C133" s="225"/>
      <c r="D133" s="226" t="s">
        <v>164</v>
      </c>
      <c r="E133" s="227" t="s">
        <v>19</v>
      </c>
      <c r="F133" s="228" t="s">
        <v>531</v>
      </c>
      <c r="G133" s="225"/>
      <c r="H133" s="229">
        <v>-11.2</v>
      </c>
      <c r="I133" s="230"/>
      <c r="J133" s="225"/>
      <c r="K133" s="225"/>
      <c r="L133" s="231"/>
      <c r="M133" s="232"/>
      <c r="N133" s="233"/>
      <c r="O133" s="233"/>
      <c r="P133" s="233"/>
      <c r="Q133" s="233"/>
      <c r="R133" s="233"/>
      <c r="S133" s="233"/>
      <c r="T133" s="23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5" t="s">
        <v>164</v>
      </c>
      <c r="AU133" s="235" t="s">
        <v>82</v>
      </c>
      <c r="AV133" s="13" t="s">
        <v>82</v>
      </c>
      <c r="AW133" s="13" t="s">
        <v>33</v>
      </c>
      <c r="AX133" s="13" t="s">
        <v>72</v>
      </c>
      <c r="AY133" s="235" t="s">
        <v>152</v>
      </c>
    </row>
    <row r="134" spans="1:51" s="13" customFormat="1" ht="12">
      <c r="A134" s="13"/>
      <c r="B134" s="224"/>
      <c r="C134" s="225"/>
      <c r="D134" s="226" t="s">
        <v>164</v>
      </c>
      <c r="E134" s="227" t="s">
        <v>19</v>
      </c>
      <c r="F134" s="228" t="s">
        <v>532</v>
      </c>
      <c r="G134" s="225"/>
      <c r="H134" s="229">
        <v>-1.8</v>
      </c>
      <c r="I134" s="230"/>
      <c r="J134" s="225"/>
      <c r="K134" s="225"/>
      <c r="L134" s="231"/>
      <c r="M134" s="232"/>
      <c r="N134" s="233"/>
      <c r="O134" s="233"/>
      <c r="P134" s="233"/>
      <c r="Q134" s="233"/>
      <c r="R134" s="233"/>
      <c r="S134" s="233"/>
      <c r="T134" s="23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5" t="s">
        <v>164</v>
      </c>
      <c r="AU134" s="235" t="s">
        <v>82</v>
      </c>
      <c r="AV134" s="13" t="s">
        <v>82</v>
      </c>
      <c r="AW134" s="13" t="s">
        <v>33</v>
      </c>
      <c r="AX134" s="13" t="s">
        <v>72</v>
      </c>
      <c r="AY134" s="235" t="s">
        <v>152</v>
      </c>
    </row>
    <row r="135" spans="1:51" s="15" customFormat="1" ht="12">
      <c r="A135" s="15"/>
      <c r="B135" s="257"/>
      <c r="C135" s="258"/>
      <c r="D135" s="226" t="s">
        <v>164</v>
      </c>
      <c r="E135" s="259" t="s">
        <v>19</v>
      </c>
      <c r="F135" s="260" t="s">
        <v>382</v>
      </c>
      <c r="G135" s="258"/>
      <c r="H135" s="261">
        <v>76.54499999999999</v>
      </c>
      <c r="I135" s="262"/>
      <c r="J135" s="258"/>
      <c r="K135" s="258"/>
      <c r="L135" s="263"/>
      <c r="M135" s="264"/>
      <c r="N135" s="265"/>
      <c r="O135" s="265"/>
      <c r="P135" s="265"/>
      <c r="Q135" s="265"/>
      <c r="R135" s="265"/>
      <c r="S135" s="265"/>
      <c r="T135" s="266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67" t="s">
        <v>164</v>
      </c>
      <c r="AU135" s="267" t="s">
        <v>82</v>
      </c>
      <c r="AV135" s="15" t="s">
        <v>160</v>
      </c>
      <c r="AW135" s="15" t="s">
        <v>33</v>
      </c>
      <c r="AX135" s="15" t="s">
        <v>80</v>
      </c>
      <c r="AY135" s="267" t="s">
        <v>152</v>
      </c>
    </row>
    <row r="136" spans="1:65" s="2" customFormat="1" ht="16.5" customHeight="1">
      <c r="A136" s="40"/>
      <c r="B136" s="41"/>
      <c r="C136" s="206" t="s">
        <v>247</v>
      </c>
      <c r="D136" s="206" t="s">
        <v>155</v>
      </c>
      <c r="E136" s="207" t="s">
        <v>375</v>
      </c>
      <c r="F136" s="208" t="s">
        <v>376</v>
      </c>
      <c r="G136" s="209" t="s">
        <v>158</v>
      </c>
      <c r="H136" s="210">
        <v>76.545</v>
      </c>
      <c r="I136" s="211"/>
      <c r="J136" s="212">
        <f>ROUND(I136*H136,2)</f>
        <v>0</v>
      </c>
      <c r="K136" s="208" t="s">
        <v>159</v>
      </c>
      <c r="L136" s="46"/>
      <c r="M136" s="213" t="s">
        <v>19</v>
      </c>
      <c r="N136" s="214" t="s">
        <v>43</v>
      </c>
      <c r="O136" s="86"/>
      <c r="P136" s="215">
        <f>O136*H136</f>
        <v>0</v>
      </c>
      <c r="Q136" s="215">
        <v>0.0002</v>
      </c>
      <c r="R136" s="215">
        <f>Q136*H136</f>
        <v>0.015309000000000001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247</v>
      </c>
      <c r="AT136" s="217" t="s">
        <v>155</v>
      </c>
      <c r="AU136" s="217" t="s">
        <v>82</v>
      </c>
      <c r="AY136" s="19" t="s">
        <v>152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80</v>
      </c>
      <c r="BK136" s="218">
        <f>ROUND(I136*H136,2)</f>
        <v>0</v>
      </c>
      <c r="BL136" s="19" t="s">
        <v>247</v>
      </c>
      <c r="BM136" s="217" t="s">
        <v>533</v>
      </c>
    </row>
    <row r="137" spans="1:47" s="2" customFormat="1" ht="12">
      <c r="A137" s="40"/>
      <c r="B137" s="41"/>
      <c r="C137" s="42"/>
      <c r="D137" s="219" t="s">
        <v>162</v>
      </c>
      <c r="E137" s="42"/>
      <c r="F137" s="220" t="s">
        <v>378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162</v>
      </c>
      <c r="AU137" s="19" t="s">
        <v>82</v>
      </c>
    </row>
    <row r="138" spans="1:65" s="2" customFormat="1" ht="24.15" customHeight="1">
      <c r="A138" s="40"/>
      <c r="B138" s="41"/>
      <c r="C138" s="206" t="s">
        <v>253</v>
      </c>
      <c r="D138" s="206" t="s">
        <v>155</v>
      </c>
      <c r="E138" s="207" t="s">
        <v>384</v>
      </c>
      <c r="F138" s="208" t="s">
        <v>385</v>
      </c>
      <c r="G138" s="209" t="s">
        <v>158</v>
      </c>
      <c r="H138" s="210">
        <v>76.545</v>
      </c>
      <c r="I138" s="211"/>
      <c r="J138" s="212">
        <f>ROUND(I138*H138,2)</f>
        <v>0</v>
      </c>
      <c r="K138" s="208" t="s">
        <v>159</v>
      </c>
      <c r="L138" s="46"/>
      <c r="M138" s="213" t="s">
        <v>19</v>
      </c>
      <c r="N138" s="214" t="s">
        <v>43</v>
      </c>
      <c r="O138" s="86"/>
      <c r="P138" s="215">
        <f>O138*H138</f>
        <v>0</v>
      </c>
      <c r="Q138" s="215">
        <v>0.00026</v>
      </c>
      <c r="R138" s="215">
        <f>Q138*H138</f>
        <v>0.019901699999999998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247</v>
      </c>
      <c r="AT138" s="217" t="s">
        <v>155</v>
      </c>
      <c r="AU138" s="217" t="s">
        <v>82</v>
      </c>
      <c r="AY138" s="19" t="s">
        <v>152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80</v>
      </c>
      <c r="BK138" s="218">
        <f>ROUND(I138*H138,2)</f>
        <v>0</v>
      </c>
      <c r="BL138" s="19" t="s">
        <v>247</v>
      </c>
      <c r="BM138" s="217" t="s">
        <v>534</v>
      </c>
    </row>
    <row r="139" spans="1:47" s="2" customFormat="1" ht="12">
      <c r="A139" s="40"/>
      <c r="B139" s="41"/>
      <c r="C139" s="42"/>
      <c r="D139" s="219" t="s">
        <v>162</v>
      </c>
      <c r="E139" s="42"/>
      <c r="F139" s="220" t="s">
        <v>387</v>
      </c>
      <c r="G139" s="42"/>
      <c r="H139" s="42"/>
      <c r="I139" s="221"/>
      <c r="J139" s="42"/>
      <c r="K139" s="42"/>
      <c r="L139" s="46"/>
      <c r="M139" s="273"/>
      <c r="N139" s="274"/>
      <c r="O139" s="270"/>
      <c r="P139" s="270"/>
      <c r="Q139" s="270"/>
      <c r="R139" s="270"/>
      <c r="S139" s="270"/>
      <c r="T139" s="275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162</v>
      </c>
      <c r="AU139" s="19" t="s">
        <v>82</v>
      </c>
    </row>
    <row r="140" spans="1:31" s="2" customFormat="1" ht="6.95" customHeight="1">
      <c r="A140" s="40"/>
      <c r="B140" s="61"/>
      <c r="C140" s="62"/>
      <c r="D140" s="62"/>
      <c r="E140" s="62"/>
      <c r="F140" s="62"/>
      <c r="G140" s="62"/>
      <c r="H140" s="62"/>
      <c r="I140" s="62"/>
      <c r="J140" s="62"/>
      <c r="K140" s="62"/>
      <c r="L140" s="46"/>
      <c r="M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</row>
  </sheetData>
  <sheetProtection password="80EB" sheet="1" objects="1" scenarios="1" formatColumns="0" formatRows="0" autoFilter="0"/>
  <autoFilter ref="C85:K139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0" r:id="rId1" display="https://podminky.urs.cz/item/CS_URS_2024_01/619991001"/>
    <hyperlink ref="F98" r:id="rId2" display="https://podminky.urs.cz/item/CS_URS_2024_01/949101111"/>
    <hyperlink ref="F100" r:id="rId3" display="https://podminky.urs.cz/item/CS_URS_2024_01/952901111"/>
    <hyperlink ref="F103" r:id="rId4" display="https://podminky.urs.cz/item/CS_URS_2024_01/997002611"/>
    <hyperlink ref="F105" r:id="rId5" display="https://podminky.urs.cz/item/CS_URS_2024_01/997013211"/>
    <hyperlink ref="F107" r:id="rId6" display="https://podminky.urs.cz/item/CS_URS_2024_01/997013501"/>
    <hyperlink ref="F109" r:id="rId7" display="https://podminky.urs.cz/item/CS_URS_2024_01/997013509"/>
    <hyperlink ref="F112" r:id="rId8" display="https://podminky.urs.cz/item/CS_URS_2024_01/997013631"/>
    <hyperlink ref="F116" r:id="rId9" display="https://podminky.urs.cz/item/CS_URS_2024_01/766691914"/>
    <hyperlink ref="F118" r:id="rId10" display="https://podminky.urs.cz/item/CS_URS_2024_01/766660001"/>
    <hyperlink ref="F121" r:id="rId11" display="https://podminky.urs.cz/item/CS_URS_2024_01/766660730"/>
    <hyperlink ref="F124" r:id="rId12" display="https://podminky.urs.cz/item/CS_URS_2024_01/998766311"/>
    <hyperlink ref="F127" r:id="rId13" display="https://podminky.urs.cz/item/CS_URS_2024_01/784111001"/>
    <hyperlink ref="F137" r:id="rId14" display="https://podminky.urs.cz/item/CS_URS_2024_01/784181121"/>
    <hyperlink ref="F139" r:id="rId15" display="https://podminky.urs.cz/item/CS_URS_2024_01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118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ZŠ Pionýrů, Sokolov - oprava šaten tělocvičny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119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535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8. 2. 2024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 xml:space="preserve"> </v>
      </c>
      <c r="F21" s="40"/>
      <c r="G21" s="40"/>
      <c r="H21" s="40"/>
      <c r="I21" s="134" t="s">
        <v>28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ROUND(J86,2)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ROUND((SUM(BE86:BE138)),2)</f>
        <v>0</v>
      </c>
      <c r="G33" s="40"/>
      <c r="H33" s="40"/>
      <c r="I33" s="150">
        <v>0.21</v>
      </c>
      <c r="J33" s="149">
        <f>ROUND(((SUM(BE86:BE138))*I33),2)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ROUND((SUM(BF86:BF138)),2)</f>
        <v>0</v>
      </c>
      <c r="G34" s="40"/>
      <c r="H34" s="40"/>
      <c r="I34" s="150">
        <v>0.12</v>
      </c>
      <c r="J34" s="149">
        <f>ROUND(((SUM(BF86:BF138))*I34),2)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ROUND((SUM(BG86:BG138)),2)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ROUND((SUM(BH86:BH138)),2)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ROUND((SUM(BI86:BI138)),2)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ZŠ Pionýrů, Sokolov - oprava šaten tělocvičny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04 - WC chlapci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Sokolov, Pionýrů 1614</v>
      </c>
      <c r="G52" s="42"/>
      <c r="H52" s="42"/>
      <c r="I52" s="34" t="s">
        <v>23</v>
      </c>
      <c r="J52" s="74" t="str">
        <f>IF(J12="","",J12)</f>
        <v>8. 2. 2024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Sokolov</v>
      </c>
      <c r="G54" s="42"/>
      <c r="H54" s="42"/>
      <c r="I54" s="34" t="s">
        <v>31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Michal Kubelka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122</v>
      </c>
      <c r="D57" s="164"/>
      <c r="E57" s="164"/>
      <c r="F57" s="164"/>
      <c r="G57" s="164"/>
      <c r="H57" s="164"/>
      <c r="I57" s="164"/>
      <c r="J57" s="165" t="s">
        <v>123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J86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124</v>
      </c>
    </row>
    <row r="60" spans="1:31" s="9" customFormat="1" ht="24.95" customHeight="1">
      <c r="A60" s="9"/>
      <c r="B60" s="167"/>
      <c r="C60" s="168"/>
      <c r="D60" s="169" t="s">
        <v>125</v>
      </c>
      <c r="E60" s="170"/>
      <c r="F60" s="170"/>
      <c r="G60" s="170"/>
      <c r="H60" s="170"/>
      <c r="I60" s="170"/>
      <c r="J60" s="171">
        <f>J87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127</v>
      </c>
      <c r="E61" s="176"/>
      <c r="F61" s="176"/>
      <c r="G61" s="176"/>
      <c r="H61" s="176"/>
      <c r="I61" s="176"/>
      <c r="J61" s="177">
        <f>J88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128</v>
      </c>
      <c r="E62" s="176"/>
      <c r="F62" s="176"/>
      <c r="G62" s="176"/>
      <c r="H62" s="176"/>
      <c r="I62" s="176"/>
      <c r="J62" s="177">
        <f>J96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129</v>
      </c>
      <c r="E63" s="176"/>
      <c r="F63" s="176"/>
      <c r="G63" s="176"/>
      <c r="H63" s="176"/>
      <c r="I63" s="176"/>
      <c r="J63" s="177">
        <f>J101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7"/>
      <c r="C64" s="168"/>
      <c r="D64" s="169" t="s">
        <v>131</v>
      </c>
      <c r="E64" s="170"/>
      <c r="F64" s="170"/>
      <c r="G64" s="170"/>
      <c r="H64" s="170"/>
      <c r="I64" s="170"/>
      <c r="J64" s="171">
        <f>J113</f>
        <v>0</v>
      </c>
      <c r="K64" s="168"/>
      <c r="L64" s="17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73"/>
      <c r="C65" s="174"/>
      <c r="D65" s="175" t="s">
        <v>132</v>
      </c>
      <c r="E65" s="176"/>
      <c r="F65" s="176"/>
      <c r="G65" s="176"/>
      <c r="H65" s="176"/>
      <c r="I65" s="176"/>
      <c r="J65" s="177">
        <f>J114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135</v>
      </c>
      <c r="E66" s="176"/>
      <c r="F66" s="176"/>
      <c r="G66" s="176"/>
      <c r="H66" s="176"/>
      <c r="I66" s="176"/>
      <c r="J66" s="177">
        <f>J125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137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62" t="str">
        <f>E7</f>
        <v>ZŠ Pionýrů, Sokolov - oprava šaten tělocvičny</v>
      </c>
      <c r="F76" s="34"/>
      <c r="G76" s="34"/>
      <c r="H76" s="34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119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E9</f>
        <v>04 - WC chlapci</v>
      </c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21</v>
      </c>
      <c r="D80" s="42"/>
      <c r="E80" s="42"/>
      <c r="F80" s="29" t="str">
        <f>F12</f>
        <v>Sokolov, Pionýrů 1614</v>
      </c>
      <c r="G80" s="42"/>
      <c r="H80" s="42"/>
      <c r="I80" s="34" t="s">
        <v>23</v>
      </c>
      <c r="J80" s="74" t="str">
        <f>IF(J12="","",J12)</f>
        <v>8. 2. 2024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25</v>
      </c>
      <c r="D82" s="42"/>
      <c r="E82" s="42"/>
      <c r="F82" s="29" t="str">
        <f>E15</f>
        <v>Město Sokolov</v>
      </c>
      <c r="G82" s="42"/>
      <c r="H82" s="42"/>
      <c r="I82" s="34" t="s">
        <v>31</v>
      </c>
      <c r="J82" s="38" t="str">
        <f>E21</f>
        <v xml:space="preserve"> 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29</v>
      </c>
      <c r="D83" s="42"/>
      <c r="E83" s="42"/>
      <c r="F83" s="29" t="str">
        <f>IF(E18="","",E18)</f>
        <v>Vyplň údaj</v>
      </c>
      <c r="G83" s="42"/>
      <c r="H83" s="42"/>
      <c r="I83" s="34" t="s">
        <v>34</v>
      </c>
      <c r="J83" s="38" t="str">
        <f>E24</f>
        <v>Michal Kubelka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79"/>
      <c r="B85" s="180"/>
      <c r="C85" s="181" t="s">
        <v>138</v>
      </c>
      <c r="D85" s="182" t="s">
        <v>57</v>
      </c>
      <c r="E85" s="182" t="s">
        <v>53</v>
      </c>
      <c r="F85" s="182" t="s">
        <v>54</v>
      </c>
      <c r="G85" s="182" t="s">
        <v>139</v>
      </c>
      <c r="H85" s="182" t="s">
        <v>140</v>
      </c>
      <c r="I85" s="182" t="s">
        <v>141</v>
      </c>
      <c r="J85" s="182" t="s">
        <v>123</v>
      </c>
      <c r="K85" s="183" t="s">
        <v>142</v>
      </c>
      <c r="L85" s="184"/>
      <c r="M85" s="94" t="s">
        <v>19</v>
      </c>
      <c r="N85" s="95" t="s">
        <v>42</v>
      </c>
      <c r="O85" s="95" t="s">
        <v>143</v>
      </c>
      <c r="P85" s="95" t="s">
        <v>144</v>
      </c>
      <c r="Q85" s="95" t="s">
        <v>145</v>
      </c>
      <c r="R85" s="95" t="s">
        <v>146</v>
      </c>
      <c r="S85" s="95" t="s">
        <v>147</v>
      </c>
      <c r="T85" s="96" t="s">
        <v>148</v>
      </c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</row>
    <row r="86" spans="1:63" s="2" customFormat="1" ht="22.8" customHeight="1">
      <c r="A86" s="40"/>
      <c r="B86" s="41"/>
      <c r="C86" s="101" t="s">
        <v>149</v>
      </c>
      <c r="D86" s="42"/>
      <c r="E86" s="42"/>
      <c r="F86" s="42"/>
      <c r="G86" s="42"/>
      <c r="H86" s="42"/>
      <c r="I86" s="42"/>
      <c r="J86" s="185">
        <f>BK86</f>
        <v>0</v>
      </c>
      <c r="K86" s="42"/>
      <c r="L86" s="46"/>
      <c r="M86" s="97"/>
      <c r="N86" s="186"/>
      <c r="O86" s="98"/>
      <c r="P86" s="187">
        <f>P87+P113</f>
        <v>0</v>
      </c>
      <c r="Q86" s="98"/>
      <c r="R86" s="187">
        <f>R87+R113</f>
        <v>0.09975924</v>
      </c>
      <c r="S86" s="98"/>
      <c r="T86" s="188">
        <f>T87+T113</f>
        <v>0.09655476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71</v>
      </c>
      <c r="AU86" s="19" t="s">
        <v>124</v>
      </c>
      <c r="BK86" s="189">
        <f>BK87+BK113</f>
        <v>0</v>
      </c>
    </row>
    <row r="87" spans="1:63" s="12" customFormat="1" ht="25.9" customHeight="1">
      <c r="A87" s="12"/>
      <c r="B87" s="190"/>
      <c r="C87" s="191"/>
      <c r="D87" s="192" t="s">
        <v>71</v>
      </c>
      <c r="E87" s="193" t="s">
        <v>150</v>
      </c>
      <c r="F87" s="193" t="s">
        <v>151</v>
      </c>
      <c r="G87" s="191"/>
      <c r="H87" s="191"/>
      <c r="I87" s="194"/>
      <c r="J87" s="195">
        <f>BK87</f>
        <v>0</v>
      </c>
      <c r="K87" s="191"/>
      <c r="L87" s="196"/>
      <c r="M87" s="197"/>
      <c r="N87" s="198"/>
      <c r="O87" s="198"/>
      <c r="P87" s="199">
        <f>P88+P96+P101</f>
        <v>0</v>
      </c>
      <c r="Q87" s="198"/>
      <c r="R87" s="199">
        <f>R88+R96+R101</f>
        <v>0.00212658</v>
      </c>
      <c r="S87" s="198"/>
      <c r="T87" s="200">
        <f>T88+T96+T101</f>
        <v>0.0005547600000000001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80</v>
      </c>
      <c r="AT87" s="202" t="s">
        <v>71</v>
      </c>
      <c r="AU87" s="202" t="s">
        <v>72</v>
      </c>
      <c r="AY87" s="201" t="s">
        <v>152</v>
      </c>
      <c r="BK87" s="203">
        <f>BK88+BK96+BK101</f>
        <v>0</v>
      </c>
    </row>
    <row r="88" spans="1:63" s="12" customFormat="1" ht="22.8" customHeight="1">
      <c r="A88" s="12"/>
      <c r="B88" s="190"/>
      <c r="C88" s="191"/>
      <c r="D88" s="192" t="s">
        <v>71</v>
      </c>
      <c r="E88" s="204" t="s">
        <v>177</v>
      </c>
      <c r="F88" s="204" t="s">
        <v>178</v>
      </c>
      <c r="G88" s="191"/>
      <c r="H88" s="191"/>
      <c r="I88" s="194"/>
      <c r="J88" s="205">
        <f>BK88</f>
        <v>0</v>
      </c>
      <c r="K88" s="191"/>
      <c r="L88" s="196"/>
      <c r="M88" s="197"/>
      <c r="N88" s="198"/>
      <c r="O88" s="198"/>
      <c r="P88" s="199">
        <f>SUM(P89:P95)</f>
        <v>0</v>
      </c>
      <c r="Q88" s="198"/>
      <c r="R88" s="199">
        <f>SUM(R89:R95)</f>
        <v>0.0005547600000000001</v>
      </c>
      <c r="S88" s="198"/>
      <c r="T88" s="200">
        <f>SUM(T89:T95)</f>
        <v>0.0005547600000000001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80</v>
      </c>
      <c r="AT88" s="202" t="s">
        <v>71</v>
      </c>
      <c r="AU88" s="202" t="s">
        <v>80</v>
      </c>
      <c r="AY88" s="201" t="s">
        <v>152</v>
      </c>
      <c r="BK88" s="203">
        <f>SUM(BK89:BK95)</f>
        <v>0</v>
      </c>
    </row>
    <row r="89" spans="1:65" s="2" customFormat="1" ht="16.5" customHeight="1">
      <c r="A89" s="40"/>
      <c r="B89" s="41"/>
      <c r="C89" s="206" t="s">
        <v>80</v>
      </c>
      <c r="D89" s="206" t="s">
        <v>155</v>
      </c>
      <c r="E89" s="207" t="s">
        <v>179</v>
      </c>
      <c r="F89" s="208" t="s">
        <v>180</v>
      </c>
      <c r="G89" s="209" t="s">
        <v>158</v>
      </c>
      <c r="H89" s="210">
        <v>9.246</v>
      </c>
      <c r="I89" s="211"/>
      <c r="J89" s="212">
        <f>ROUND(I89*H89,2)</f>
        <v>0</v>
      </c>
      <c r="K89" s="208" t="s">
        <v>159</v>
      </c>
      <c r="L89" s="46"/>
      <c r="M89" s="213" t="s">
        <v>19</v>
      </c>
      <c r="N89" s="214" t="s">
        <v>43</v>
      </c>
      <c r="O89" s="86"/>
      <c r="P89" s="215">
        <f>O89*H89</f>
        <v>0</v>
      </c>
      <c r="Q89" s="215">
        <v>6E-05</v>
      </c>
      <c r="R89" s="215">
        <f>Q89*H89</f>
        <v>0.0005547600000000001</v>
      </c>
      <c r="S89" s="215">
        <v>6E-05</v>
      </c>
      <c r="T89" s="216">
        <f>S89*H89</f>
        <v>0.0005547600000000001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160</v>
      </c>
      <c r="AT89" s="217" t="s">
        <v>155</v>
      </c>
      <c r="AU89" s="217" t="s">
        <v>82</v>
      </c>
      <c r="AY89" s="19" t="s">
        <v>152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80</v>
      </c>
      <c r="BK89" s="218">
        <f>ROUND(I89*H89,2)</f>
        <v>0</v>
      </c>
      <c r="BL89" s="19" t="s">
        <v>160</v>
      </c>
      <c r="BM89" s="217" t="s">
        <v>536</v>
      </c>
    </row>
    <row r="90" spans="1:47" s="2" customFormat="1" ht="12">
      <c r="A90" s="40"/>
      <c r="B90" s="41"/>
      <c r="C90" s="42"/>
      <c r="D90" s="219" t="s">
        <v>162</v>
      </c>
      <c r="E90" s="42"/>
      <c r="F90" s="220" t="s">
        <v>182</v>
      </c>
      <c r="G90" s="42"/>
      <c r="H90" s="42"/>
      <c r="I90" s="221"/>
      <c r="J90" s="42"/>
      <c r="K90" s="42"/>
      <c r="L90" s="46"/>
      <c r="M90" s="222"/>
      <c r="N90" s="22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162</v>
      </c>
      <c r="AU90" s="19" t="s">
        <v>82</v>
      </c>
    </row>
    <row r="91" spans="1:51" s="13" customFormat="1" ht="12">
      <c r="A91" s="13"/>
      <c r="B91" s="224"/>
      <c r="C91" s="225"/>
      <c r="D91" s="226" t="s">
        <v>164</v>
      </c>
      <c r="E91" s="227" t="s">
        <v>19</v>
      </c>
      <c r="F91" s="228" t="s">
        <v>537</v>
      </c>
      <c r="G91" s="225"/>
      <c r="H91" s="229">
        <v>2.538</v>
      </c>
      <c r="I91" s="230"/>
      <c r="J91" s="225"/>
      <c r="K91" s="225"/>
      <c r="L91" s="231"/>
      <c r="M91" s="232"/>
      <c r="N91" s="233"/>
      <c r="O91" s="233"/>
      <c r="P91" s="233"/>
      <c r="Q91" s="233"/>
      <c r="R91" s="233"/>
      <c r="S91" s="233"/>
      <c r="T91" s="23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5" t="s">
        <v>164</v>
      </c>
      <c r="AU91" s="235" t="s">
        <v>82</v>
      </c>
      <c r="AV91" s="13" t="s">
        <v>82</v>
      </c>
      <c r="AW91" s="13" t="s">
        <v>33</v>
      </c>
      <c r="AX91" s="13" t="s">
        <v>72</v>
      </c>
      <c r="AY91" s="235" t="s">
        <v>152</v>
      </c>
    </row>
    <row r="92" spans="1:51" s="13" customFormat="1" ht="12">
      <c r="A92" s="13"/>
      <c r="B92" s="224"/>
      <c r="C92" s="225"/>
      <c r="D92" s="226" t="s">
        <v>164</v>
      </c>
      <c r="E92" s="227" t="s">
        <v>19</v>
      </c>
      <c r="F92" s="228" t="s">
        <v>538</v>
      </c>
      <c r="G92" s="225"/>
      <c r="H92" s="229">
        <v>3.6</v>
      </c>
      <c r="I92" s="230"/>
      <c r="J92" s="225"/>
      <c r="K92" s="225"/>
      <c r="L92" s="231"/>
      <c r="M92" s="232"/>
      <c r="N92" s="233"/>
      <c r="O92" s="233"/>
      <c r="P92" s="233"/>
      <c r="Q92" s="233"/>
      <c r="R92" s="233"/>
      <c r="S92" s="233"/>
      <c r="T92" s="234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5" t="s">
        <v>164</v>
      </c>
      <c r="AU92" s="235" t="s">
        <v>82</v>
      </c>
      <c r="AV92" s="13" t="s">
        <v>82</v>
      </c>
      <c r="AW92" s="13" t="s">
        <v>33</v>
      </c>
      <c r="AX92" s="13" t="s">
        <v>72</v>
      </c>
      <c r="AY92" s="235" t="s">
        <v>152</v>
      </c>
    </row>
    <row r="93" spans="1:51" s="13" customFormat="1" ht="12">
      <c r="A93" s="13"/>
      <c r="B93" s="224"/>
      <c r="C93" s="225"/>
      <c r="D93" s="226" t="s">
        <v>164</v>
      </c>
      <c r="E93" s="227" t="s">
        <v>19</v>
      </c>
      <c r="F93" s="228" t="s">
        <v>539</v>
      </c>
      <c r="G93" s="225"/>
      <c r="H93" s="229">
        <v>2.828</v>
      </c>
      <c r="I93" s="230"/>
      <c r="J93" s="225"/>
      <c r="K93" s="225"/>
      <c r="L93" s="231"/>
      <c r="M93" s="232"/>
      <c r="N93" s="233"/>
      <c r="O93" s="233"/>
      <c r="P93" s="233"/>
      <c r="Q93" s="233"/>
      <c r="R93" s="233"/>
      <c r="S93" s="233"/>
      <c r="T93" s="23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5" t="s">
        <v>164</v>
      </c>
      <c r="AU93" s="235" t="s">
        <v>82</v>
      </c>
      <c r="AV93" s="13" t="s">
        <v>82</v>
      </c>
      <c r="AW93" s="13" t="s">
        <v>33</v>
      </c>
      <c r="AX93" s="13" t="s">
        <v>72</v>
      </c>
      <c r="AY93" s="235" t="s">
        <v>152</v>
      </c>
    </row>
    <row r="94" spans="1:51" s="13" customFormat="1" ht="12">
      <c r="A94" s="13"/>
      <c r="B94" s="224"/>
      <c r="C94" s="225"/>
      <c r="D94" s="226" t="s">
        <v>164</v>
      </c>
      <c r="E94" s="227" t="s">
        <v>19</v>
      </c>
      <c r="F94" s="228" t="s">
        <v>507</v>
      </c>
      <c r="G94" s="225"/>
      <c r="H94" s="229">
        <v>0.28</v>
      </c>
      <c r="I94" s="230"/>
      <c r="J94" s="225"/>
      <c r="K94" s="225"/>
      <c r="L94" s="231"/>
      <c r="M94" s="232"/>
      <c r="N94" s="233"/>
      <c r="O94" s="233"/>
      <c r="P94" s="233"/>
      <c r="Q94" s="233"/>
      <c r="R94" s="233"/>
      <c r="S94" s="233"/>
      <c r="T94" s="23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5" t="s">
        <v>164</v>
      </c>
      <c r="AU94" s="235" t="s">
        <v>82</v>
      </c>
      <c r="AV94" s="13" t="s">
        <v>82</v>
      </c>
      <c r="AW94" s="13" t="s">
        <v>33</v>
      </c>
      <c r="AX94" s="13" t="s">
        <v>72</v>
      </c>
      <c r="AY94" s="235" t="s">
        <v>152</v>
      </c>
    </row>
    <row r="95" spans="1:51" s="15" customFormat="1" ht="12">
      <c r="A95" s="15"/>
      <c r="B95" s="257"/>
      <c r="C95" s="258"/>
      <c r="D95" s="226" t="s">
        <v>164</v>
      </c>
      <c r="E95" s="259" t="s">
        <v>19</v>
      </c>
      <c r="F95" s="260" t="s">
        <v>382</v>
      </c>
      <c r="G95" s="258"/>
      <c r="H95" s="261">
        <v>9.245999999999999</v>
      </c>
      <c r="I95" s="262"/>
      <c r="J95" s="258"/>
      <c r="K95" s="258"/>
      <c r="L95" s="263"/>
      <c r="M95" s="264"/>
      <c r="N95" s="265"/>
      <c r="O95" s="265"/>
      <c r="P95" s="265"/>
      <c r="Q95" s="265"/>
      <c r="R95" s="265"/>
      <c r="S95" s="265"/>
      <c r="T95" s="266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T95" s="267" t="s">
        <v>164</v>
      </c>
      <c r="AU95" s="267" t="s">
        <v>82</v>
      </c>
      <c r="AV95" s="15" t="s">
        <v>160</v>
      </c>
      <c r="AW95" s="15" t="s">
        <v>33</v>
      </c>
      <c r="AX95" s="15" t="s">
        <v>80</v>
      </c>
      <c r="AY95" s="267" t="s">
        <v>152</v>
      </c>
    </row>
    <row r="96" spans="1:63" s="12" customFormat="1" ht="22.8" customHeight="1">
      <c r="A96" s="12"/>
      <c r="B96" s="190"/>
      <c r="C96" s="191"/>
      <c r="D96" s="192" t="s">
        <v>71</v>
      </c>
      <c r="E96" s="204" t="s">
        <v>206</v>
      </c>
      <c r="F96" s="204" t="s">
        <v>222</v>
      </c>
      <c r="G96" s="191"/>
      <c r="H96" s="191"/>
      <c r="I96" s="194"/>
      <c r="J96" s="205">
        <f>BK96</f>
        <v>0</v>
      </c>
      <c r="K96" s="191"/>
      <c r="L96" s="196"/>
      <c r="M96" s="197"/>
      <c r="N96" s="198"/>
      <c r="O96" s="198"/>
      <c r="P96" s="199">
        <f>SUM(P97:P100)</f>
        <v>0</v>
      </c>
      <c r="Q96" s="198"/>
      <c r="R96" s="199">
        <f>SUM(R97:R100)</f>
        <v>0.0015718199999999998</v>
      </c>
      <c r="S96" s="198"/>
      <c r="T96" s="200">
        <f>SUM(T97:T100)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1" t="s">
        <v>80</v>
      </c>
      <c r="AT96" s="202" t="s">
        <v>71</v>
      </c>
      <c r="AU96" s="202" t="s">
        <v>80</v>
      </c>
      <c r="AY96" s="201" t="s">
        <v>152</v>
      </c>
      <c r="BK96" s="203">
        <f>SUM(BK97:BK100)</f>
        <v>0</v>
      </c>
    </row>
    <row r="97" spans="1:65" s="2" customFormat="1" ht="24.15" customHeight="1">
      <c r="A97" s="40"/>
      <c r="B97" s="41"/>
      <c r="C97" s="206" t="s">
        <v>82</v>
      </c>
      <c r="D97" s="206" t="s">
        <v>155</v>
      </c>
      <c r="E97" s="207" t="s">
        <v>254</v>
      </c>
      <c r="F97" s="208" t="s">
        <v>255</v>
      </c>
      <c r="G97" s="209" t="s">
        <v>158</v>
      </c>
      <c r="H97" s="210">
        <v>9.246</v>
      </c>
      <c r="I97" s="211"/>
      <c r="J97" s="212">
        <f>ROUND(I97*H97,2)</f>
        <v>0</v>
      </c>
      <c r="K97" s="208" t="s">
        <v>159</v>
      </c>
      <c r="L97" s="46"/>
      <c r="M97" s="213" t="s">
        <v>19</v>
      </c>
      <c r="N97" s="214" t="s">
        <v>43</v>
      </c>
      <c r="O97" s="86"/>
      <c r="P97" s="215">
        <f>O97*H97</f>
        <v>0</v>
      </c>
      <c r="Q97" s="215">
        <v>0.00013</v>
      </c>
      <c r="R97" s="215">
        <f>Q97*H97</f>
        <v>0.0012019799999999998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160</v>
      </c>
      <c r="AT97" s="217" t="s">
        <v>155</v>
      </c>
      <c r="AU97" s="217" t="s">
        <v>82</v>
      </c>
      <c r="AY97" s="19" t="s">
        <v>152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80</v>
      </c>
      <c r="BK97" s="218">
        <f>ROUND(I97*H97,2)</f>
        <v>0</v>
      </c>
      <c r="BL97" s="19" t="s">
        <v>160</v>
      </c>
      <c r="BM97" s="217" t="s">
        <v>540</v>
      </c>
    </row>
    <row r="98" spans="1:47" s="2" customFormat="1" ht="12">
      <c r="A98" s="40"/>
      <c r="B98" s="41"/>
      <c r="C98" s="42"/>
      <c r="D98" s="219" t="s">
        <v>162</v>
      </c>
      <c r="E98" s="42"/>
      <c r="F98" s="220" t="s">
        <v>257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162</v>
      </c>
      <c r="AU98" s="19" t="s">
        <v>82</v>
      </c>
    </row>
    <row r="99" spans="1:65" s="2" customFormat="1" ht="24.15" customHeight="1">
      <c r="A99" s="40"/>
      <c r="B99" s="41"/>
      <c r="C99" s="206" t="s">
        <v>153</v>
      </c>
      <c r="D99" s="206" t="s">
        <v>155</v>
      </c>
      <c r="E99" s="207" t="s">
        <v>260</v>
      </c>
      <c r="F99" s="208" t="s">
        <v>261</v>
      </c>
      <c r="G99" s="209" t="s">
        <v>158</v>
      </c>
      <c r="H99" s="210">
        <v>9.246</v>
      </c>
      <c r="I99" s="211"/>
      <c r="J99" s="212">
        <f>ROUND(I99*H99,2)</f>
        <v>0</v>
      </c>
      <c r="K99" s="208" t="s">
        <v>159</v>
      </c>
      <c r="L99" s="46"/>
      <c r="M99" s="213" t="s">
        <v>19</v>
      </c>
      <c r="N99" s="214" t="s">
        <v>43</v>
      </c>
      <c r="O99" s="86"/>
      <c r="P99" s="215">
        <f>O99*H99</f>
        <v>0</v>
      </c>
      <c r="Q99" s="215">
        <v>4E-05</v>
      </c>
      <c r="R99" s="215">
        <f>Q99*H99</f>
        <v>0.00036984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160</v>
      </c>
      <c r="AT99" s="217" t="s">
        <v>155</v>
      </c>
      <c r="AU99" s="217" t="s">
        <v>82</v>
      </c>
      <c r="AY99" s="19" t="s">
        <v>152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80</v>
      </c>
      <c r="BK99" s="218">
        <f>ROUND(I99*H99,2)</f>
        <v>0</v>
      </c>
      <c r="BL99" s="19" t="s">
        <v>160</v>
      </c>
      <c r="BM99" s="217" t="s">
        <v>541</v>
      </c>
    </row>
    <row r="100" spans="1:47" s="2" customFormat="1" ht="12">
      <c r="A100" s="40"/>
      <c r="B100" s="41"/>
      <c r="C100" s="42"/>
      <c r="D100" s="219" t="s">
        <v>162</v>
      </c>
      <c r="E100" s="42"/>
      <c r="F100" s="220" t="s">
        <v>263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162</v>
      </c>
      <c r="AU100" s="19" t="s">
        <v>82</v>
      </c>
    </row>
    <row r="101" spans="1:63" s="12" customFormat="1" ht="22.8" customHeight="1">
      <c r="A101" s="12"/>
      <c r="B101" s="190"/>
      <c r="C101" s="191"/>
      <c r="D101" s="192" t="s">
        <v>71</v>
      </c>
      <c r="E101" s="204" t="s">
        <v>264</v>
      </c>
      <c r="F101" s="204" t="s">
        <v>265</v>
      </c>
      <c r="G101" s="191"/>
      <c r="H101" s="191"/>
      <c r="I101" s="194"/>
      <c r="J101" s="205">
        <f>BK101</f>
        <v>0</v>
      </c>
      <c r="K101" s="191"/>
      <c r="L101" s="196"/>
      <c r="M101" s="197"/>
      <c r="N101" s="198"/>
      <c r="O101" s="198"/>
      <c r="P101" s="199">
        <f>SUM(P102:P112)</f>
        <v>0</v>
      </c>
      <c r="Q101" s="198"/>
      <c r="R101" s="199">
        <f>SUM(R102:R112)</f>
        <v>0</v>
      </c>
      <c r="S101" s="198"/>
      <c r="T101" s="200">
        <f>SUM(T102:T112)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1" t="s">
        <v>80</v>
      </c>
      <c r="AT101" s="202" t="s">
        <v>71</v>
      </c>
      <c r="AU101" s="202" t="s">
        <v>80</v>
      </c>
      <c r="AY101" s="201" t="s">
        <v>152</v>
      </c>
      <c r="BK101" s="203">
        <f>SUM(BK102:BK112)</f>
        <v>0</v>
      </c>
    </row>
    <row r="102" spans="1:65" s="2" customFormat="1" ht="16.5" customHeight="1">
      <c r="A102" s="40"/>
      <c r="B102" s="41"/>
      <c r="C102" s="206" t="s">
        <v>160</v>
      </c>
      <c r="D102" s="206" t="s">
        <v>155</v>
      </c>
      <c r="E102" s="207" t="s">
        <v>267</v>
      </c>
      <c r="F102" s="208" t="s">
        <v>268</v>
      </c>
      <c r="G102" s="209" t="s">
        <v>269</v>
      </c>
      <c r="H102" s="210">
        <v>0.097</v>
      </c>
      <c r="I102" s="211"/>
      <c r="J102" s="212">
        <f>ROUND(I102*H102,2)</f>
        <v>0</v>
      </c>
      <c r="K102" s="208" t="s">
        <v>159</v>
      </c>
      <c r="L102" s="46"/>
      <c r="M102" s="213" t="s">
        <v>19</v>
      </c>
      <c r="N102" s="214" t="s">
        <v>43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160</v>
      </c>
      <c r="AT102" s="217" t="s">
        <v>155</v>
      </c>
      <c r="AU102" s="217" t="s">
        <v>82</v>
      </c>
      <c r="AY102" s="19" t="s">
        <v>152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80</v>
      </c>
      <c r="BK102" s="218">
        <f>ROUND(I102*H102,2)</f>
        <v>0</v>
      </c>
      <c r="BL102" s="19" t="s">
        <v>160</v>
      </c>
      <c r="BM102" s="217" t="s">
        <v>542</v>
      </c>
    </row>
    <row r="103" spans="1:47" s="2" customFormat="1" ht="12">
      <c r="A103" s="40"/>
      <c r="B103" s="41"/>
      <c r="C103" s="42"/>
      <c r="D103" s="219" t="s">
        <v>162</v>
      </c>
      <c r="E103" s="42"/>
      <c r="F103" s="220" t="s">
        <v>271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162</v>
      </c>
      <c r="AU103" s="19" t="s">
        <v>82</v>
      </c>
    </row>
    <row r="104" spans="1:65" s="2" customFormat="1" ht="24.15" customHeight="1">
      <c r="A104" s="40"/>
      <c r="B104" s="41"/>
      <c r="C104" s="206" t="s">
        <v>183</v>
      </c>
      <c r="D104" s="206" t="s">
        <v>155</v>
      </c>
      <c r="E104" s="207" t="s">
        <v>273</v>
      </c>
      <c r="F104" s="208" t="s">
        <v>274</v>
      </c>
      <c r="G104" s="209" t="s">
        <v>269</v>
      </c>
      <c r="H104" s="210">
        <v>0.097</v>
      </c>
      <c r="I104" s="211"/>
      <c r="J104" s="212">
        <f>ROUND(I104*H104,2)</f>
        <v>0</v>
      </c>
      <c r="K104" s="208" t="s">
        <v>159</v>
      </c>
      <c r="L104" s="46"/>
      <c r="M104" s="213" t="s">
        <v>19</v>
      </c>
      <c r="N104" s="214" t="s">
        <v>43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160</v>
      </c>
      <c r="AT104" s="217" t="s">
        <v>155</v>
      </c>
      <c r="AU104" s="217" t="s">
        <v>82</v>
      </c>
      <c r="AY104" s="19" t="s">
        <v>152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80</v>
      </c>
      <c r="BK104" s="218">
        <f>ROUND(I104*H104,2)</f>
        <v>0</v>
      </c>
      <c r="BL104" s="19" t="s">
        <v>160</v>
      </c>
      <c r="BM104" s="217" t="s">
        <v>543</v>
      </c>
    </row>
    <row r="105" spans="1:47" s="2" customFormat="1" ht="12">
      <c r="A105" s="40"/>
      <c r="B105" s="41"/>
      <c r="C105" s="42"/>
      <c r="D105" s="219" t="s">
        <v>162</v>
      </c>
      <c r="E105" s="42"/>
      <c r="F105" s="220" t="s">
        <v>276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162</v>
      </c>
      <c r="AU105" s="19" t="s">
        <v>82</v>
      </c>
    </row>
    <row r="106" spans="1:65" s="2" customFormat="1" ht="21.75" customHeight="1">
      <c r="A106" s="40"/>
      <c r="B106" s="41"/>
      <c r="C106" s="206" t="s">
        <v>177</v>
      </c>
      <c r="D106" s="206" t="s">
        <v>155</v>
      </c>
      <c r="E106" s="207" t="s">
        <v>277</v>
      </c>
      <c r="F106" s="208" t="s">
        <v>278</v>
      </c>
      <c r="G106" s="209" t="s">
        <v>269</v>
      </c>
      <c r="H106" s="210">
        <v>0.097</v>
      </c>
      <c r="I106" s="211"/>
      <c r="J106" s="212">
        <f>ROUND(I106*H106,2)</f>
        <v>0</v>
      </c>
      <c r="K106" s="208" t="s">
        <v>159</v>
      </c>
      <c r="L106" s="46"/>
      <c r="M106" s="213" t="s">
        <v>19</v>
      </c>
      <c r="N106" s="214" t="s">
        <v>43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160</v>
      </c>
      <c r="AT106" s="217" t="s">
        <v>155</v>
      </c>
      <c r="AU106" s="217" t="s">
        <v>82</v>
      </c>
      <c r="AY106" s="19" t="s">
        <v>152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80</v>
      </c>
      <c r="BK106" s="218">
        <f>ROUND(I106*H106,2)</f>
        <v>0</v>
      </c>
      <c r="BL106" s="19" t="s">
        <v>160</v>
      </c>
      <c r="BM106" s="217" t="s">
        <v>544</v>
      </c>
    </row>
    <row r="107" spans="1:47" s="2" customFormat="1" ht="12">
      <c r="A107" s="40"/>
      <c r="B107" s="41"/>
      <c r="C107" s="42"/>
      <c r="D107" s="219" t="s">
        <v>162</v>
      </c>
      <c r="E107" s="42"/>
      <c r="F107" s="220" t="s">
        <v>280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162</v>
      </c>
      <c r="AU107" s="19" t="s">
        <v>82</v>
      </c>
    </row>
    <row r="108" spans="1:65" s="2" customFormat="1" ht="24.15" customHeight="1">
      <c r="A108" s="40"/>
      <c r="B108" s="41"/>
      <c r="C108" s="206" t="s">
        <v>196</v>
      </c>
      <c r="D108" s="206" t="s">
        <v>155</v>
      </c>
      <c r="E108" s="207" t="s">
        <v>282</v>
      </c>
      <c r="F108" s="208" t="s">
        <v>283</v>
      </c>
      <c r="G108" s="209" t="s">
        <v>269</v>
      </c>
      <c r="H108" s="210">
        <v>0.576</v>
      </c>
      <c r="I108" s="211"/>
      <c r="J108" s="212">
        <f>ROUND(I108*H108,2)</f>
        <v>0</v>
      </c>
      <c r="K108" s="208" t="s">
        <v>159</v>
      </c>
      <c r="L108" s="46"/>
      <c r="M108" s="213" t="s">
        <v>19</v>
      </c>
      <c r="N108" s="214" t="s">
        <v>43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160</v>
      </c>
      <c r="AT108" s="217" t="s">
        <v>155</v>
      </c>
      <c r="AU108" s="217" t="s">
        <v>82</v>
      </c>
      <c r="AY108" s="19" t="s">
        <v>152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80</v>
      </c>
      <c r="BK108" s="218">
        <f>ROUND(I108*H108,2)</f>
        <v>0</v>
      </c>
      <c r="BL108" s="19" t="s">
        <v>160</v>
      </c>
      <c r="BM108" s="217" t="s">
        <v>545</v>
      </c>
    </row>
    <row r="109" spans="1:47" s="2" customFormat="1" ht="12">
      <c r="A109" s="40"/>
      <c r="B109" s="41"/>
      <c r="C109" s="42"/>
      <c r="D109" s="219" t="s">
        <v>162</v>
      </c>
      <c r="E109" s="42"/>
      <c r="F109" s="220" t="s">
        <v>285</v>
      </c>
      <c r="G109" s="42"/>
      <c r="H109" s="42"/>
      <c r="I109" s="221"/>
      <c r="J109" s="42"/>
      <c r="K109" s="42"/>
      <c r="L109" s="46"/>
      <c r="M109" s="222"/>
      <c r="N109" s="22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162</v>
      </c>
      <c r="AU109" s="19" t="s">
        <v>82</v>
      </c>
    </row>
    <row r="110" spans="1:51" s="13" customFormat="1" ht="12">
      <c r="A110" s="13"/>
      <c r="B110" s="224"/>
      <c r="C110" s="225"/>
      <c r="D110" s="226" t="s">
        <v>164</v>
      </c>
      <c r="E110" s="227" t="s">
        <v>19</v>
      </c>
      <c r="F110" s="228" t="s">
        <v>546</v>
      </c>
      <c r="G110" s="225"/>
      <c r="H110" s="229">
        <v>0.576</v>
      </c>
      <c r="I110" s="230"/>
      <c r="J110" s="225"/>
      <c r="K110" s="225"/>
      <c r="L110" s="231"/>
      <c r="M110" s="232"/>
      <c r="N110" s="233"/>
      <c r="O110" s="233"/>
      <c r="P110" s="233"/>
      <c r="Q110" s="233"/>
      <c r="R110" s="233"/>
      <c r="S110" s="233"/>
      <c r="T110" s="23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5" t="s">
        <v>164</v>
      </c>
      <c r="AU110" s="235" t="s">
        <v>82</v>
      </c>
      <c r="AV110" s="13" t="s">
        <v>82</v>
      </c>
      <c r="AW110" s="13" t="s">
        <v>33</v>
      </c>
      <c r="AX110" s="13" t="s">
        <v>80</v>
      </c>
      <c r="AY110" s="235" t="s">
        <v>152</v>
      </c>
    </row>
    <row r="111" spans="1:65" s="2" customFormat="1" ht="24.15" customHeight="1">
      <c r="A111" s="40"/>
      <c r="B111" s="41"/>
      <c r="C111" s="206" t="s">
        <v>201</v>
      </c>
      <c r="D111" s="206" t="s">
        <v>155</v>
      </c>
      <c r="E111" s="207" t="s">
        <v>288</v>
      </c>
      <c r="F111" s="208" t="s">
        <v>289</v>
      </c>
      <c r="G111" s="209" t="s">
        <v>269</v>
      </c>
      <c r="H111" s="210">
        <v>0.096</v>
      </c>
      <c r="I111" s="211"/>
      <c r="J111" s="212">
        <f>ROUND(I111*H111,2)</f>
        <v>0</v>
      </c>
      <c r="K111" s="208" t="s">
        <v>159</v>
      </c>
      <c r="L111" s="46"/>
      <c r="M111" s="213" t="s">
        <v>19</v>
      </c>
      <c r="N111" s="214" t="s">
        <v>43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160</v>
      </c>
      <c r="AT111" s="217" t="s">
        <v>155</v>
      </c>
      <c r="AU111" s="217" t="s">
        <v>82</v>
      </c>
      <c r="AY111" s="19" t="s">
        <v>152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80</v>
      </c>
      <c r="BK111" s="218">
        <f>ROUND(I111*H111,2)</f>
        <v>0</v>
      </c>
      <c r="BL111" s="19" t="s">
        <v>160</v>
      </c>
      <c r="BM111" s="217" t="s">
        <v>547</v>
      </c>
    </row>
    <row r="112" spans="1:47" s="2" customFormat="1" ht="12">
      <c r="A112" s="40"/>
      <c r="B112" s="41"/>
      <c r="C112" s="42"/>
      <c r="D112" s="219" t="s">
        <v>162</v>
      </c>
      <c r="E112" s="42"/>
      <c r="F112" s="220" t="s">
        <v>291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162</v>
      </c>
      <c r="AU112" s="19" t="s">
        <v>82</v>
      </c>
    </row>
    <row r="113" spans="1:63" s="12" customFormat="1" ht="25.9" customHeight="1">
      <c r="A113" s="12"/>
      <c r="B113" s="190"/>
      <c r="C113" s="191"/>
      <c r="D113" s="192" t="s">
        <v>71</v>
      </c>
      <c r="E113" s="193" t="s">
        <v>299</v>
      </c>
      <c r="F113" s="193" t="s">
        <v>300</v>
      </c>
      <c r="G113" s="191"/>
      <c r="H113" s="191"/>
      <c r="I113" s="194"/>
      <c r="J113" s="195">
        <f>BK113</f>
        <v>0</v>
      </c>
      <c r="K113" s="191"/>
      <c r="L113" s="196"/>
      <c r="M113" s="197"/>
      <c r="N113" s="198"/>
      <c r="O113" s="198"/>
      <c r="P113" s="199">
        <f>P114+P125</f>
        <v>0</v>
      </c>
      <c r="Q113" s="198"/>
      <c r="R113" s="199">
        <f>R114+R125</f>
        <v>0.09763266</v>
      </c>
      <c r="S113" s="198"/>
      <c r="T113" s="200">
        <f>T114+T125</f>
        <v>0.096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1" t="s">
        <v>82</v>
      </c>
      <c r="AT113" s="202" t="s">
        <v>71</v>
      </c>
      <c r="AU113" s="202" t="s">
        <v>72</v>
      </c>
      <c r="AY113" s="201" t="s">
        <v>152</v>
      </c>
      <c r="BK113" s="203">
        <f>BK114+BK125</f>
        <v>0</v>
      </c>
    </row>
    <row r="114" spans="1:63" s="12" customFormat="1" ht="22.8" customHeight="1">
      <c r="A114" s="12"/>
      <c r="B114" s="190"/>
      <c r="C114" s="191"/>
      <c r="D114" s="192" t="s">
        <v>71</v>
      </c>
      <c r="E114" s="204" t="s">
        <v>301</v>
      </c>
      <c r="F114" s="204" t="s">
        <v>302</v>
      </c>
      <c r="G114" s="191"/>
      <c r="H114" s="191"/>
      <c r="I114" s="194"/>
      <c r="J114" s="205">
        <f>BK114</f>
        <v>0</v>
      </c>
      <c r="K114" s="191"/>
      <c r="L114" s="196"/>
      <c r="M114" s="197"/>
      <c r="N114" s="198"/>
      <c r="O114" s="198"/>
      <c r="P114" s="199">
        <f>SUM(P115:P124)</f>
        <v>0</v>
      </c>
      <c r="Q114" s="198"/>
      <c r="R114" s="199">
        <f>SUM(R115:R124)</f>
        <v>0.0608</v>
      </c>
      <c r="S114" s="198"/>
      <c r="T114" s="200">
        <f>SUM(T115:T124)</f>
        <v>0.096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1" t="s">
        <v>82</v>
      </c>
      <c r="AT114" s="202" t="s">
        <v>71</v>
      </c>
      <c r="AU114" s="202" t="s">
        <v>80</v>
      </c>
      <c r="AY114" s="201" t="s">
        <v>152</v>
      </c>
      <c r="BK114" s="203">
        <f>SUM(BK115:BK124)</f>
        <v>0</v>
      </c>
    </row>
    <row r="115" spans="1:65" s="2" customFormat="1" ht="16.5" customHeight="1">
      <c r="A115" s="40"/>
      <c r="B115" s="41"/>
      <c r="C115" s="206" t="s">
        <v>206</v>
      </c>
      <c r="D115" s="206" t="s">
        <v>155</v>
      </c>
      <c r="E115" s="207" t="s">
        <v>448</v>
      </c>
      <c r="F115" s="208" t="s">
        <v>449</v>
      </c>
      <c r="G115" s="209" t="s">
        <v>209</v>
      </c>
      <c r="H115" s="210">
        <v>4</v>
      </c>
      <c r="I115" s="211"/>
      <c r="J115" s="212">
        <f>ROUND(I115*H115,2)</f>
        <v>0</v>
      </c>
      <c r="K115" s="208" t="s">
        <v>159</v>
      </c>
      <c r="L115" s="46"/>
      <c r="M115" s="213" t="s">
        <v>19</v>
      </c>
      <c r="N115" s="214" t="s">
        <v>43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0.024</v>
      </c>
      <c r="T115" s="216">
        <f>S115*H115</f>
        <v>0.096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247</v>
      </c>
      <c r="AT115" s="217" t="s">
        <v>155</v>
      </c>
      <c r="AU115" s="217" t="s">
        <v>82</v>
      </c>
      <c r="AY115" s="19" t="s">
        <v>152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80</v>
      </c>
      <c r="BK115" s="218">
        <f>ROUND(I115*H115,2)</f>
        <v>0</v>
      </c>
      <c r="BL115" s="19" t="s">
        <v>247</v>
      </c>
      <c r="BM115" s="217" t="s">
        <v>548</v>
      </c>
    </row>
    <row r="116" spans="1:47" s="2" customFormat="1" ht="12">
      <c r="A116" s="40"/>
      <c r="B116" s="41"/>
      <c r="C116" s="42"/>
      <c r="D116" s="219" t="s">
        <v>162</v>
      </c>
      <c r="E116" s="42"/>
      <c r="F116" s="220" t="s">
        <v>451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162</v>
      </c>
      <c r="AU116" s="19" t="s">
        <v>82</v>
      </c>
    </row>
    <row r="117" spans="1:65" s="2" customFormat="1" ht="24.15" customHeight="1">
      <c r="A117" s="40"/>
      <c r="B117" s="41"/>
      <c r="C117" s="206" t="s">
        <v>107</v>
      </c>
      <c r="D117" s="206" t="s">
        <v>155</v>
      </c>
      <c r="E117" s="207" t="s">
        <v>453</v>
      </c>
      <c r="F117" s="208" t="s">
        <v>454</v>
      </c>
      <c r="G117" s="209" t="s">
        <v>209</v>
      </c>
      <c r="H117" s="210">
        <v>4</v>
      </c>
      <c r="I117" s="211"/>
      <c r="J117" s="212">
        <f>ROUND(I117*H117,2)</f>
        <v>0</v>
      </c>
      <c r="K117" s="208" t="s">
        <v>159</v>
      </c>
      <c r="L117" s="46"/>
      <c r="M117" s="213" t="s">
        <v>19</v>
      </c>
      <c r="N117" s="214" t="s">
        <v>43</v>
      </c>
      <c r="O117" s="86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247</v>
      </c>
      <c r="AT117" s="217" t="s">
        <v>155</v>
      </c>
      <c r="AU117" s="217" t="s">
        <v>82</v>
      </c>
      <c r="AY117" s="19" t="s">
        <v>152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80</v>
      </c>
      <c r="BK117" s="218">
        <f>ROUND(I117*H117,2)</f>
        <v>0</v>
      </c>
      <c r="BL117" s="19" t="s">
        <v>247</v>
      </c>
      <c r="BM117" s="217" t="s">
        <v>549</v>
      </c>
    </row>
    <row r="118" spans="1:47" s="2" customFormat="1" ht="12">
      <c r="A118" s="40"/>
      <c r="B118" s="41"/>
      <c r="C118" s="42"/>
      <c r="D118" s="219" t="s">
        <v>162</v>
      </c>
      <c r="E118" s="42"/>
      <c r="F118" s="220" t="s">
        <v>456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162</v>
      </c>
      <c r="AU118" s="19" t="s">
        <v>82</v>
      </c>
    </row>
    <row r="119" spans="1:65" s="2" customFormat="1" ht="16.5" customHeight="1">
      <c r="A119" s="40"/>
      <c r="B119" s="41"/>
      <c r="C119" s="246" t="s">
        <v>110</v>
      </c>
      <c r="D119" s="246" t="s">
        <v>212</v>
      </c>
      <c r="E119" s="247" t="s">
        <v>518</v>
      </c>
      <c r="F119" s="248" t="s">
        <v>519</v>
      </c>
      <c r="G119" s="249" t="s">
        <v>209</v>
      </c>
      <c r="H119" s="250">
        <v>4</v>
      </c>
      <c r="I119" s="251"/>
      <c r="J119" s="252">
        <f>ROUND(I119*H119,2)</f>
        <v>0</v>
      </c>
      <c r="K119" s="248" t="s">
        <v>159</v>
      </c>
      <c r="L119" s="253"/>
      <c r="M119" s="254" t="s">
        <v>19</v>
      </c>
      <c r="N119" s="255" t="s">
        <v>43</v>
      </c>
      <c r="O119" s="86"/>
      <c r="P119" s="215">
        <f>O119*H119</f>
        <v>0</v>
      </c>
      <c r="Q119" s="215">
        <v>0.013</v>
      </c>
      <c r="R119" s="215">
        <f>Q119*H119</f>
        <v>0.052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311</v>
      </c>
      <c r="AT119" s="217" t="s">
        <v>212</v>
      </c>
      <c r="AU119" s="217" t="s">
        <v>82</v>
      </c>
      <c r="AY119" s="19" t="s">
        <v>152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80</v>
      </c>
      <c r="BK119" s="218">
        <f>ROUND(I119*H119,2)</f>
        <v>0</v>
      </c>
      <c r="BL119" s="19" t="s">
        <v>247</v>
      </c>
      <c r="BM119" s="217" t="s">
        <v>550</v>
      </c>
    </row>
    <row r="120" spans="1:65" s="2" customFormat="1" ht="16.5" customHeight="1">
      <c r="A120" s="40"/>
      <c r="B120" s="41"/>
      <c r="C120" s="206" t="s">
        <v>8</v>
      </c>
      <c r="D120" s="206" t="s">
        <v>155</v>
      </c>
      <c r="E120" s="207" t="s">
        <v>521</v>
      </c>
      <c r="F120" s="208" t="s">
        <v>522</v>
      </c>
      <c r="G120" s="209" t="s">
        <v>209</v>
      </c>
      <c r="H120" s="210">
        <v>4</v>
      </c>
      <c r="I120" s="211"/>
      <c r="J120" s="212">
        <f>ROUND(I120*H120,2)</f>
        <v>0</v>
      </c>
      <c r="K120" s="208" t="s">
        <v>159</v>
      </c>
      <c r="L120" s="46"/>
      <c r="M120" s="213" t="s">
        <v>19</v>
      </c>
      <c r="N120" s="214" t="s">
        <v>43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247</v>
      </c>
      <c r="AT120" s="217" t="s">
        <v>155</v>
      </c>
      <c r="AU120" s="217" t="s">
        <v>82</v>
      </c>
      <c r="AY120" s="19" t="s">
        <v>152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80</v>
      </c>
      <c r="BK120" s="218">
        <f>ROUND(I120*H120,2)</f>
        <v>0</v>
      </c>
      <c r="BL120" s="19" t="s">
        <v>247</v>
      </c>
      <c r="BM120" s="217" t="s">
        <v>551</v>
      </c>
    </row>
    <row r="121" spans="1:47" s="2" customFormat="1" ht="12">
      <c r="A121" s="40"/>
      <c r="B121" s="41"/>
      <c r="C121" s="42"/>
      <c r="D121" s="219" t="s">
        <v>162</v>
      </c>
      <c r="E121" s="42"/>
      <c r="F121" s="220" t="s">
        <v>524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162</v>
      </c>
      <c r="AU121" s="19" t="s">
        <v>82</v>
      </c>
    </row>
    <row r="122" spans="1:65" s="2" customFormat="1" ht="16.5" customHeight="1">
      <c r="A122" s="40"/>
      <c r="B122" s="41"/>
      <c r="C122" s="246" t="s">
        <v>115</v>
      </c>
      <c r="D122" s="246" t="s">
        <v>212</v>
      </c>
      <c r="E122" s="247" t="s">
        <v>525</v>
      </c>
      <c r="F122" s="248" t="s">
        <v>526</v>
      </c>
      <c r="G122" s="249" t="s">
        <v>209</v>
      </c>
      <c r="H122" s="250">
        <v>4</v>
      </c>
      <c r="I122" s="251"/>
      <c r="J122" s="252">
        <f>ROUND(I122*H122,2)</f>
        <v>0</v>
      </c>
      <c r="K122" s="248" t="s">
        <v>159</v>
      </c>
      <c r="L122" s="253"/>
      <c r="M122" s="254" t="s">
        <v>19</v>
      </c>
      <c r="N122" s="255" t="s">
        <v>43</v>
      </c>
      <c r="O122" s="86"/>
      <c r="P122" s="215">
        <f>O122*H122</f>
        <v>0</v>
      </c>
      <c r="Q122" s="215">
        <v>0.0022</v>
      </c>
      <c r="R122" s="215">
        <f>Q122*H122</f>
        <v>0.0088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311</v>
      </c>
      <c r="AT122" s="217" t="s">
        <v>212</v>
      </c>
      <c r="AU122" s="217" t="s">
        <v>82</v>
      </c>
      <c r="AY122" s="19" t="s">
        <v>152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80</v>
      </c>
      <c r="BK122" s="218">
        <f>ROUND(I122*H122,2)</f>
        <v>0</v>
      </c>
      <c r="BL122" s="19" t="s">
        <v>247</v>
      </c>
      <c r="BM122" s="217" t="s">
        <v>552</v>
      </c>
    </row>
    <row r="123" spans="1:65" s="2" customFormat="1" ht="24.15" customHeight="1">
      <c r="A123" s="40"/>
      <c r="B123" s="41"/>
      <c r="C123" s="206" t="s">
        <v>233</v>
      </c>
      <c r="D123" s="206" t="s">
        <v>155</v>
      </c>
      <c r="E123" s="207" t="s">
        <v>332</v>
      </c>
      <c r="F123" s="208" t="s">
        <v>333</v>
      </c>
      <c r="G123" s="209" t="s">
        <v>334</v>
      </c>
      <c r="H123" s="256"/>
      <c r="I123" s="211"/>
      <c r="J123" s="212">
        <f>ROUND(I123*H123,2)</f>
        <v>0</v>
      </c>
      <c r="K123" s="208" t="s">
        <v>159</v>
      </c>
      <c r="L123" s="46"/>
      <c r="M123" s="213" t="s">
        <v>19</v>
      </c>
      <c r="N123" s="214" t="s">
        <v>43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247</v>
      </c>
      <c r="AT123" s="217" t="s">
        <v>155</v>
      </c>
      <c r="AU123" s="217" t="s">
        <v>82</v>
      </c>
      <c r="AY123" s="19" t="s">
        <v>152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80</v>
      </c>
      <c r="BK123" s="218">
        <f>ROUND(I123*H123,2)</f>
        <v>0</v>
      </c>
      <c r="BL123" s="19" t="s">
        <v>247</v>
      </c>
      <c r="BM123" s="217" t="s">
        <v>553</v>
      </c>
    </row>
    <row r="124" spans="1:47" s="2" customFormat="1" ht="12">
      <c r="A124" s="40"/>
      <c r="B124" s="41"/>
      <c r="C124" s="42"/>
      <c r="D124" s="219" t="s">
        <v>162</v>
      </c>
      <c r="E124" s="42"/>
      <c r="F124" s="220" t="s">
        <v>336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162</v>
      </c>
      <c r="AU124" s="19" t="s">
        <v>82</v>
      </c>
    </row>
    <row r="125" spans="1:63" s="12" customFormat="1" ht="22.8" customHeight="1">
      <c r="A125" s="12"/>
      <c r="B125" s="190"/>
      <c r="C125" s="191"/>
      <c r="D125" s="192" t="s">
        <v>71</v>
      </c>
      <c r="E125" s="204" t="s">
        <v>372</v>
      </c>
      <c r="F125" s="204" t="s">
        <v>373</v>
      </c>
      <c r="G125" s="191"/>
      <c r="H125" s="191"/>
      <c r="I125" s="194"/>
      <c r="J125" s="205">
        <f>BK125</f>
        <v>0</v>
      </c>
      <c r="K125" s="191"/>
      <c r="L125" s="196"/>
      <c r="M125" s="197"/>
      <c r="N125" s="198"/>
      <c r="O125" s="198"/>
      <c r="P125" s="199">
        <f>SUM(P126:P138)</f>
        <v>0</v>
      </c>
      <c r="Q125" s="198"/>
      <c r="R125" s="199">
        <f>SUM(R126:R138)</f>
        <v>0.036832659999999996</v>
      </c>
      <c r="S125" s="198"/>
      <c r="T125" s="200">
        <f>SUM(T126:T138)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1" t="s">
        <v>82</v>
      </c>
      <c r="AT125" s="202" t="s">
        <v>71</v>
      </c>
      <c r="AU125" s="202" t="s">
        <v>80</v>
      </c>
      <c r="AY125" s="201" t="s">
        <v>152</v>
      </c>
      <c r="BK125" s="203">
        <f>SUM(BK126:BK138)</f>
        <v>0</v>
      </c>
    </row>
    <row r="126" spans="1:65" s="2" customFormat="1" ht="16.5" customHeight="1">
      <c r="A126" s="40"/>
      <c r="B126" s="41"/>
      <c r="C126" s="206" t="s">
        <v>240</v>
      </c>
      <c r="D126" s="206" t="s">
        <v>155</v>
      </c>
      <c r="E126" s="207" t="s">
        <v>494</v>
      </c>
      <c r="F126" s="208" t="s">
        <v>495</v>
      </c>
      <c r="G126" s="209" t="s">
        <v>158</v>
      </c>
      <c r="H126" s="210">
        <v>80.071</v>
      </c>
      <c r="I126" s="211"/>
      <c r="J126" s="212">
        <f>ROUND(I126*H126,2)</f>
        <v>0</v>
      </c>
      <c r="K126" s="208" t="s">
        <v>159</v>
      </c>
      <c r="L126" s="46"/>
      <c r="M126" s="213" t="s">
        <v>19</v>
      </c>
      <c r="N126" s="214" t="s">
        <v>43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247</v>
      </c>
      <c r="AT126" s="217" t="s">
        <v>155</v>
      </c>
      <c r="AU126" s="217" t="s">
        <v>82</v>
      </c>
      <c r="AY126" s="19" t="s">
        <v>152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80</v>
      </c>
      <c r="BK126" s="218">
        <f>ROUND(I126*H126,2)</f>
        <v>0</v>
      </c>
      <c r="BL126" s="19" t="s">
        <v>247</v>
      </c>
      <c r="BM126" s="217" t="s">
        <v>554</v>
      </c>
    </row>
    <row r="127" spans="1:47" s="2" customFormat="1" ht="12">
      <c r="A127" s="40"/>
      <c r="B127" s="41"/>
      <c r="C127" s="42"/>
      <c r="D127" s="219" t="s">
        <v>162</v>
      </c>
      <c r="E127" s="42"/>
      <c r="F127" s="220" t="s">
        <v>497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162</v>
      </c>
      <c r="AU127" s="19" t="s">
        <v>82</v>
      </c>
    </row>
    <row r="128" spans="1:51" s="13" customFormat="1" ht="12">
      <c r="A128" s="13"/>
      <c r="B128" s="224"/>
      <c r="C128" s="225"/>
      <c r="D128" s="226" t="s">
        <v>164</v>
      </c>
      <c r="E128" s="227" t="s">
        <v>19</v>
      </c>
      <c r="F128" s="228" t="s">
        <v>537</v>
      </c>
      <c r="G128" s="225"/>
      <c r="H128" s="229">
        <v>2.538</v>
      </c>
      <c r="I128" s="230"/>
      <c r="J128" s="225"/>
      <c r="K128" s="225"/>
      <c r="L128" s="231"/>
      <c r="M128" s="232"/>
      <c r="N128" s="233"/>
      <c r="O128" s="233"/>
      <c r="P128" s="233"/>
      <c r="Q128" s="233"/>
      <c r="R128" s="233"/>
      <c r="S128" s="233"/>
      <c r="T128" s="23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5" t="s">
        <v>164</v>
      </c>
      <c r="AU128" s="235" t="s">
        <v>82</v>
      </c>
      <c r="AV128" s="13" t="s">
        <v>82</v>
      </c>
      <c r="AW128" s="13" t="s">
        <v>33</v>
      </c>
      <c r="AX128" s="13" t="s">
        <v>72</v>
      </c>
      <c r="AY128" s="235" t="s">
        <v>152</v>
      </c>
    </row>
    <row r="129" spans="1:51" s="13" customFormat="1" ht="12">
      <c r="A129" s="13"/>
      <c r="B129" s="224"/>
      <c r="C129" s="225"/>
      <c r="D129" s="226" t="s">
        <v>164</v>
      </c>
      <c r="E129" s="227" t="s">
        <v>19</v>
      </c>
      <c r="F129" s="228" t="s">
        <v>538</v>
      </c>
      <c r="G129" s="225"/>
      <c r="H129" s="229">
        <v>3.6</v>
      </c>
      <c r="I129" s="230"/>
      <c r="J129" s="225"/>
      <c r="K129" s="225"/>
      <c r="L129" s="231"/>
      <c r="M129" s="232"/>
      <c r="N129" s="233"/>
      <c r="O129" s="233"/>
      <c r="P129" s="233"/>
      <c r="Q129" s="233"/>
      <c r="R129" s="233"/>
      <c r="S129" s="233"/>
      <c r="T129" s="23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5" t="s">
        <v>164</v>
      </c>
      <c r="AU129" s="235" t="s">
        <v>82</v>
      </c>
      <c r="AV129" s="13" t="s">
        <v>82</v>
      </c>
      <c r="AW129" s="13" t="s">
        <v>33</v>
      </c>
      <c r="AX129" s="13" t="s">
        <v>72</v>
      </c>
      <c r="AY129" s="235" t="s">
        <v>152</v>
      </c>
    </row>
    <row r="130" spans="1:51" s="13" customFormat="1" ht="12">
      <c r="A130" s="13"/>
      <c r="B130" s="224"/>
      <c r="C130" s="225"/>
      <c r="D130" s="226" t="s">
        <v>164</v>
      </c>
      <c r="E130" s="227" t="s">
        <v>19</v>
      </c>
      <c r="F130" s="228" t="s">
        <v>539</v>
      </c>
      <c r="G130" s="225"/>
      <c r="H130" s="229">
        <v>2.828</v>
      </c>
      <c r="I130" s="230"/>
      <c r="J130" s="225"/>
      <c r="K130" s="225"/>
      <c r="L130" s="231"/>
      <c r="M130" s="232"/>
      <c r="N130" s="233"/>
      <c r="O130" s="233"/>
      <c r="P130" s="233"/>
      <c r="Q130" s="233"/>
      <c r="R130" s="233"/>
      <c r="S130" s="233"/>
      <c r="T130" s="23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5" t="s">
        <v>164</v>
      </c>
      <c r="AU130" s="235" t="s">
        <v>82</v>
      </c>
      <c r="AV130" s="13" t="s">
        <v>82</v>
      </c>
      <c r="AW130" s="13" t="s">
        <v>33</v>
      </c>
      <c r="AX130" s="13" t="s">
        <v>72</v>
      </c>
      <c r="AY130" s="235" t="s">
        <v>152</v>
      </c>
    </row>
    <row r="131" spans="1:51" s="13" customFormat="1" ht="12">
      <c r="A131" s="13"/>
      <c r="B131" s="224"/>
      <c r="C131" s="225"/>
      <c r="D131" s="226" t="s">
        <v>164</v>
      </c>
      <c r="E131" s="227" t="s">
        <v>19</v>
      </c>
      <c r="F131" s="228" t="s">
        <v>555</v>
      </c>
      <c r="G131" s="225"/>
      <c r="H131" s="229">
        <v>84.105</v>
      </c>
      <c r="I131" s="230"/>
      <c r="J131" s="225"/>
      <c r="K131" s="225"/>
      <c r="L131" s="231"/>
      <c r="M131" s="232"/>
      <c r="N131" s="233"/>
      <c r="O131" s="233"/>
      <c r="P131" s="233"/>
      <c r="Q131" s="233"/>
      <c r="R131" s="233"/>
      <c r="S131" s="233"/>
      <c r="T131" s="23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5" t="s">
        <v>164</v>
      </c>
      <c r="AU131" s="235" t="s">
        <v>82</v>
      </c>
      <c r="AV131" s="13" t="s">
        <v>82</v>
      </c>
      <c r="AW131" s="13" t="s">
        <v>33</v>
      </c>
      <c r="AX131" s="13" t="s">
        <v>72</v>
      </c>
      <c r="AY131" s="235" t="s">
        <v>152</v>
      </c>
    </row>
    <row r="132" spans="1:51" s="13" customFormat="1" ht="12">
      <c r="A132" s="13"/>
      <c r="B132" s="224"/>
      <c r="C132" s="225"/>
      <c r="D132" s="226" t="s">
        <v>164</v>
      </c>
      <c r="E132" s="227" t="s">
        <v>19</v>
      </c>
      <c r="F132" s="228" t="s">
        <v>531</v>
      </c>
      <c r="G132" s="225"/>
      <c r="H132" s="229">
        <v>-11.2</v>
      </c>
      <c r="I132" s="230"/>
      <c r="J132" s="225"/>
      <c r="K132" s="225"/>
      <c r="L132" s="231"/>
      <c r="M132" s="232"/>
      <c r="N132" s="233"/>
      <c r="O132" s="233"/>
      <c r="P132" s="233"/>
      <c r="Q132" s="233"/>
      <c r="R132" s="233"/>
      <c r="S132" s="233"/>
      <c r="T132" s="23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5" t="s">
        <v>164</v>
      </c>
      <c r="AU132" s="235" t="s">
        <v>82</v>
      </c>
      <c r="AV132" s="13" t="s">
        <v>82</v>
      </c>
      <c r="AW132" s="13" t="s">
        <v>33</v>
      </c>
      <c r="AX132" s="13" t="s">
        <v>72</v>
      </c>
      <c r="AY132" s="235" t="s">
        <v>152</v>
      </c>
    </row>
    <row r="133" spans="1:51" s="13" customFormat="1" ht="12">
      <c r="A133" s="13"/>
      <c r="B133" s="224"/>
      <c r="C133" s="225"/>
      <c r="D133" s="226" t="s">
        <v>164</v>
      </c>
      <c r="E133" s="227" t="s">
        <v>19</v>
      </c>
      <c r="F133" s="228" t="s">
        <v>532</v>
      </c>
      <c r="G133" s="225"/>
      <c r="H133" s="229">
        <v>-1.8</v>
      </c>
      <c r="I133" s="230"/>
      <c r="J133" s="225"/>
      <c r="K133" s="225"/>
      <c r="L133" s="231"/>
      <c r="M133" s="232"/>
      <c r="N133" s="233"/>
      <c r="O133" s="233"/>
      <c r="P133" s="233"/>
      <c r="Q133" s="233"/>
      <c r="R133" s="233"/>
      <c r="S133" s="233"/>
      <c r="T133" s="23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5" t="s">
        <v>164</v>
      </c>
      <c r="AU133" s="235" t="s">
        <v>82</v>
      </c>
      <c r="AV133" s="13" t="s">
        <v>82</v>
      </c>
      <c r="AW133" s="13" t="s">
        <v>33</v>
      </c>
      <c r="AX133" s="13" t="s">
        <v>72</v>
      </c>
      <c r="AY133" s="235" t="s">
        <v>152</v>
      </c>
    </row>
    <row r="134" spans="1:51" s="15" customFormat="1" ht="12">
      <c r="A134" s="15"/>
      <c r="B134" s="257"/>
      <c r="C134" s="258"/>
      <c r="D134" s="226" t="s">
        <v>164</v>
      </c>
      <c r="E134" s="259" t="s">
        <v>19</v>
      </c>
      <c r="F134" s="260" t="s">
        <v>382</v>
      </c>
      <c r="G134" s="258"/>
      <c r="H134" s="261">
        <v>80.071</v>
      </c>
      <c r="I134" s="262"/>
      <c r="J134" s="258"/>
      <c r="K134" s="258"/>
      <c r="L134" s="263"/>
      <c r="M134" s="264"/>
      <c r="N134" s="265"/>
      <c r="O134" s="265"/>
      <c r="P134" s="265"/>
      <c r="Q134" s="265"/>
      <c r="R134" s="265"/>
      <c r="S134" s="265"/>
      <c r="T134" s="266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7" t="s">
        <v>164</v>
      </c>
      <c r="AU134" s="267" t="s">
        <v>82</v>
      </c>
      <c r="AV134" s="15" t="s">
        <v>160</v>
      </c>
      <c r="AW134" s="15" t="s">
        <v>33</v>
      </c>
      <c r="AX134" s="15" t="s">
        <v>80</v>
      </c>
      <c r="AY134" s="267" t="s">
        <v>152</v>
      </c>
    </row>
    <row r="135" spans="1:65" s="2" customFormat="1" ht="16.5" customHeight="1">
      <c r="A135" s="40"/>
      <c r="B135" s="41"/>
      <c r="C135" s="206" t="s">
        <v>247</v>
      </c>
      <c r="D135" s="206" t="s">
        <v>155</v>
      </c>
      <c r="E135" s="207" t="s">
        <v>375</v>
      </c>
      <c r="F135" s="208" t="s">
        <v>376</v>
      </c>
      <c r="G135" s="209" t="s">
        <v>158</v>
      </c>
      <c r="H135" s="210">
        <v>80.071</v>
      </c>
      <c r="I135" s="211"/>
      <c r="J135" s="212">
        <f>ROUND(I135*H135,2)</f>
        <v>0</v>
      </c>
      <c r="K135" s="208" t="s">
        <v>159</v>
      </c>
      <c r="L135" s="46"/>
      <c r="M135" s="213" t="s">
        <v>19</v>
      </c>
      <c r="N135" s="214" t="s">
        <v>43</v>
      </c>
      <c r="O135" s="86"/>
      <c r="P135" s="215">
        <f>O135*H135</f>
        <v>0</v>
      </c>
      <c r="Q135" s="215">
        <v>0.0002</v>
      </c>
      <c r="R135" s="215">
        <f>Q135*H135</f>
        <v>0.0160142</v>
      </c>
      <c r="S135" s="215">
        <v>0</v>
      </c>
      <c r="T135" s="21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247</v>
      </c>
      <c r="AT135" s="217" t="s">
        <v>155</v>
      </c>
      <c r="AU135" s="217" t="s">
        <v>82</v>
      </c>
      <c r="AY135" s="19" t="s">
        <v>152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80</v>
      </c>
      <c r="BK135" s="218">
        <f>ROUND(I135*H135,2)</f>
        <v>0</v>
      </c>
      <c r="BL135" s="19" t="s">
        <v>247</v>
      </c>
      <c r="BM135" s="217" t="s">
        <v>556</v>
      </c>
    </row>
    <row r="136" spans="1:47" s="2" customFormat="1" ht="12">
      <c r="A136" s="40"/>
      <c r="B136" s="41"/>
      <c r="C136" s="42"/>
      <c r="D136" s="219" t="s">
        <v>162</v>
      </c>
      <c r="E136" s="42"/>
      <c r="F136" s="220" t="s">
        <v>378</v>
      </c>
      <c r="G136" s="42"/>
      <c r="H136" s="42"/>
      <c r="I136" s="221"/>
      <c r="J136" s="42"/>
      <c r="K136" s="42"/>
      <c r="L136" s="46"/>
      <c r="M136" s="222"/>
      <c r="N136" s="223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162</v>
      </c>
      <c r="AU136" s="19" t="s">
        <v>82</v>
      </c>
    </row>
    <row r="137" spans="1:65" s="2" customFormat="1" ht="24.15" customHeight="1">
      <c r="A137" s="40"/>
      <c r="B137" s="41"/>
      <c r="C137" s="206" t="s">
        <v>253</v>
      </c>
      <c r="D137" s="206" t="s">
        <v>155</v>
      </c>
      <c r="E137" s="207" t="s">
        <v>384</v>
      </c>
      <c r="F137" s="208" t="s">
        <v>385</v>
      </c>
      <c r="G137" s="209" t="s">
        <v>158</v>
      </c>
      <c r="H137" s="210">
        <v>80.071</v>
      </c>
      <c r="I137" s="211"/>
      <c r="J137" s="212">
        <f>ROUND(I137*H137,2)</f>
        <v>0</v>
      </c>
      <c r="K137" s="208" t="s">
        <v>159</v>
      </c>
      <c r="L137" s="46"/>
      <c r="M137" s="213" t="s">
        <v>19</v>
      </c>
      <c r="N137" s="214" t="s">
        <v>43</v>
      </c>
      <c r="O137" s="86"/>
      <c r="P137" s="215">
        <f>O137*H137</f>
        <v>0</v>
      </c>
      <c r="Q137" s="215">
        <v>0.00026</v>
      </c>
      <c r="R137" s="215">
        <f>Q137*H137</f>
        <v>0.020818459999999997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247</v>
      </c>
      <c r="AT137" s="217" t="s">
        <v>155</v>
      </c>
      <c r="AU137" s="217" t="s">
        <v>82</v>
      </c>
      <c r="AY137" s="19" t="s">
        <v>152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80</v>
      </c>
      <c r="BK137" s="218">
        <f>ROUND(I137*H137,2)</f>
        <v>0</v>
      </c>
      <c r="BL137" s="19" t="s">
        <v>247</v>
      </c>
      <c r="BM137" s="217" t="s">
        <v>557</v>
      </c>
    </row>
    <row r="138" spans="1:47" s="2" customFormat="1" ht="12">
      <c r="A138" s="40"/>
      <c r="B138" s="41"/>
      <c r="C138" s="42"/>
      <c r="D138" s="219" t="s">
        <v>162</v>
      </c>
      <c r="E138" s="42"/>
      <c r="F138" s="220" t="s">
        <v>387</v>
      </c>
      <c r="G138" s="42"/>
      <c r="H138" s="42"/>
      <c r="I138" s="221"/>
      <c r="J138" s="42"/>
      <c r="K138" s="42"/>
      <c r="L138" s="46"/>
      <c r="M138" s="273"/>
      <c r="N138" s="274"/>
      <c r="O138" s="270"/>
      <c r="P138" s="270"/>
      <c r="Q138" s="270"/>
      <c r="R138" s="270"/>
      <c r="S138" s="270"/>
      <c r="T138" s="275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162</v>
      </c>
      <c r="AU138" s="19" t="s">
        <v>82</v>
      </c>
    </row>
    <row r="139" spans="1:31" s="2" customFormat="1" ht="6.95" customHeight="1">
      <c r="A139" s="40"/>
      <c r="B139" s="61"/>
      <c r="C139" s="62"/>
      <c r="D139" s="62"/>
      <c r="E139" s="62"/>
      <c r="F139" s="62"/>
      <c r="G139" s="62"/>
      <c r="H139" s="62"/>
      <c r="I139" s="62"/>
      <c r="J139" s="62"/>
      <c r="K139" s="62"/>
      <c r="L139" s="46"/>
      <c r="M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</row>
  </sheetData>
  <sheetProtection password="80EB" sheet="1" objects="1" scenarios="1" formatColumns="0" formatRows="0" autoFilter="0"/>
  <autoFilter ref="C85:K138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0" r:id="rId1" display="https://podminky.urs.cz/item/CS_URS_2024_01/619991001"/>
    <hyperlink ref="F98" r:id="rId2" display="https://podminky.urs.cz/item/CS_URS_2024_01/949101111"/>
    <hyperlink ref="F100" r:id="rId3" display="https://podminky.urs.cz/item/CS_URS_2024_01/952901111"/>
    <hyperlink ref="F103" r:id="rId4" display="https://podminky.urs.cz/item/CS_URS_2024_01/997002611"/>
    <hyperlink ref="F105" r:id="rId5" display="https://podminky.urs.cz/item/CS_URS_2024_01/997013211"/>
    <hyperlink ref="F107" r:id="rId6" display="https://podminky.urs.cz/item/CS_URS_2024_01/997013501"/>
    <hyperlink ref="F109" r:id="rId7" display="https://podminky.urs.cz/item/CS_URS_2024_01/997013509"/>
    <hyperlink ref="F112" r:id="rId8" display="https://podminky.urs.cz/item/CS_URS_2024_01/997013631"/>
    <hyperlink ref="F116" r:id="rId9" display="https://podminky.urs.cz/item/CS_URS_2024_01/766691914"/>
    <hyperlink ref="F118" r:id="rId10" display="https://podminky.urs.cz/item/CS_URS_2024_01/766660001"/>
    <hyperlink ref="F121" r:id="rId11" display="https://podminky.urs.cz/item/CS_URS_2024_01/766660730"/>
    <hyperlink ref="F124" r:id="rId12" display="https://podminky.urs.cz/item/CS_URS_2024_01/998766311"/>
    <hyperlink ref="F127" r:id="rId13" display="https://podminky.urs.cz/item/CS_URS_2024_01/784111001"/>
    <hyperlink ref="F136" r:id="rId14" display="https://podminky.urs.cz/item/CS_URS_2024_01/784181121"/>
    <hyperlink ref="F138" r:id="rId15" display="https://podminky.urs.cz/item/CS_URS_2024_01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94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118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ZŠ Pionýrů, Sokolov - oprava šaten tělocvičny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119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558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8. 2. 2024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 xml:space="preserve"> </v>
      </c>
      <c r="F21" s="40"/>
      <c r="G21" s="40"/>
      <c r="H21" s="40"/>
      <c r="I21" s="134" t="s">
        <v>28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ROUND(J91,2)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ROUND((SUM(BE91:BE196)),2)</f>
        <v>0</v>
      </c>
      <c r="G33" s="40"/>
      <c r="H33" s="40"/>
      <c r="I33" s="150">
        <v>0.21</v>
      </c>
      <c r="J33" s="149">
        <f>ROUND(((SUM(BE91:BE196))*I33),2)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ROUND((SUM(BF91:BF196)),2)</f>
        <v>0</v>
      </c>
      <c r="G34" s="40"/>
      <c r="H34" s="40"/>
      <c r="I34" s="150">
        <v>0.12</v>
      </c>
      <c r="J34" s="149">
        <f>ROUND(((SUM(BF91:BF196))*I34),2)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ROUND((SUM(BG91:BG196)),2)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ROUND((SUM(BH91:BH196)),2)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ROUND((SUM(BI91:BI196)),2)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ZŠ Pionýrů, Sokolov - oprava šaten tělocvičny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05 - Chodba před tělocvičnou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Sokolov, Pionýrů 1614</v>
      </c>
      <c r="G52" s="42"/>
      <c r="H52" s="42"/>
      <c r="I52" s="34" t="s">
        <v>23</v>
      </c>
      <c r="J52" s="74" t="str">
        <f>IF(J12="","",J12)</f>
        <v>8. 2. 2024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Sokolov</v>
      </c>
      <c r="G54" s="42"/>
      <c r="H54" s="42"/>
      <c r="I54" s="34" t="s">
        <v>31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Michal Kubelka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122</v>
      </c>
      <c r="D57" s="164"/>
      <c r="E57" s="164"/>
      <c r="F57" s="164"/>
      <c r="G57" s="164"/>
      <c r="H57" s="164"/>
      <c r="I57" s="164"/>
      <c r="J57" s="165" t="s">
        <v>123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J91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124</v>
      </c>
    </row>
    <row r="60" spans="1:31" s="9" customFormat="1" ht="24.95" customHeight="1">
      <c r="A60" s="9"/>
      <c r="B60" s="167"/>
      <c r="C60" s="168"/>
      <c r="D60" s="169" t="s">
        <v>125</v>
      </c>
      <c r="E60" s="170"/>
      <c r="F60" s="170"/>
      <c r="G60" s="170"/>
      <c r="H60" s="170"/>
      <c r="I60" s="170"/>
      <c r="J60" s="171">
        <f>J92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127</v>
      </c>
      <c r="E61" s="176"/>
      <c r="F61" s="176"/>
      <c r="G61" s="176"/>
      <c r="H61" s="176"/>
      <c r="I61" s="176"/>
      <c r="J61" s="177">
        <f>J93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128</v>
      </c>
      <c r="E62" s="176"/>
      <c r="F62" s="176"/>
      <c r="G62" s="176"/>
      <c r="H62" s="176"/>
      <c r="I62" s="176"/>
      <c r="J62" s="177">
        <f>J107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129</v>
      </c>
      <c r="E63" s="176"/>
      <c r="F63" s="176"/>
      <c r="G63" s="176"/>
      <c r="H63" s="176"/>
      <c r="I63" s="176"/>
      <c r="J63" s="177">
        <f>J119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130</v>
      </c>
      <c r="E64" s="176"/>
      <c r="F64" s="176"/>
      <c r="G64" s="176"/>
      <c r="H64" s="176"/>
      <c r="I64" s="176"/>
      <c r="J64" s="177">
        <f>J131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7"/>
      <c r="C65" s="168"/>
      <c r="D65" s="169" t="s">
        <v>131</v>
      </c>
      <c r="E65" s="170"/>
      <c r="F65" s="170"/>
      <c r="G65" s="170"/>
      <c r="H65" s="170"/>
      <c r="I65" s="170"/>
      <c r="J65" s="171">
        <f>J134</f>
        <v>0</v>
      </c>
      <c r="K65" s="168"/>
      <c r="L65" s="17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3"/>
      <c r="C66" s="174"/>
      <c r="D66" s="175" t="s">
        <v>559</v>
      </c>
      <c r="E66" s="176"/>
      <c r="F66" s="176"/>
      <c r="G66" s="176"/>
      <c r="H66" s="176"/>
      <c r="I66" s="176"/>
      <c r="J66" s="177">
        <f>J135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396</v>
      </c>
      <c r="E67" s="176"/>
      <c r="F67" s="176"/>
      <c r="G67" s="176"/>
      <c r="H67" s="176"/>
      <c r="I67" s="176"/>
      <c r="J67" s="177">
        <f>J140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132</v>
      </c>
      <c r="E68" s="176"/>
      <c r="F68" s="176"/>
      <c r="G68" s="176"/>
      <c r="H68" s="176"/>
      <c r="I68" s="176"/>
      <c r="J68" s="177">
        <f>J152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134</v>
      </c>
      <c r="E69" s="176"/>
      <c r="F69" s="176"/>
      <c r="G69" s="176"/>
      <c r="H69" s="176"/>
      <c r="I69" s="176"/>
      <c r="J69" s="177">
        <f>J167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135</v>
      </c>
      <c r="E70" s="176"/>
      <c r="F70" s="176"/>
      <c r="G70" s="176"/>
      <c r="H70" s="176"/>
      <c r="I70" s="176"/>
      <c r="J70" s="177">
        <f>J183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67"/>
      <c r="C71" s="168"/>
      <c r="D71" s="169" t="s">
        <v>136</v>
      </c>
      <c r="E71" s="170"/>
      <c r="F71" s="170"/>
      <c r="G71" s="170"/>
      <c r="H71" s="170"/>
      <c r="I71" s="170"/>
      <c r="J71" s="171">
        <f>J195</f>
        <v>0</v>
      </c>
      <c r="K71" s="168"/>
      <c r="L71" s="172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2" customFormat="1" ht="21.8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pans="1:31" s="2" customFormat="1" ht="6.95" customHeight="1">
      <c r="A77" s="40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4.95" customHeight="1">
      <c r="A78" s="40"/>
      <c r="B78" s="41"/>
      <c r="C78" s="25" t="s">
        <v>137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16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162" t="str">
        <f>E7</f>
        <v>ZŠ Pionýrů, Sokolov - oprava šaten tělocvičny</v>
      </c>
      <c r="F81" s="34"/>
      <c r="G81" s="34"/>
      <c r="H81" s="34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119</v>
      </c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71" t="str">
        <f>E9</f>
        <v>05 - Chodba před tělocvičnou</v>
      </c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21</v>
      </c>
      <c r="D85" s="42"/>
      <c r="E85" s="42"/>
      <c r="F85" s="29" t="str">
        <f>F12</f>
        <v>Sokolov, Pionýrů 1614</v>
      </c>
      <c r="G85" s="42"/>
      <c r="H85" s="42"/>
      <c r="I85" s="34" t="s">
        <v>23</v>
      </c>
      <c r="J85" s="74" t="str">
        <f>IF(J12="","",J12)</f>
        <v>8. 2. 2024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5.15" customHeight="1">
      <c r="A87" s="40"/>
      <c r="B87" s="41"/>
      <c r="C87" s="34" t="s">
        <v>25</v>
      </c>
      <c r="D87" s="42"/>
      <c r="E87" s="42"/>
      <c r="F87" s="29" t="str">
        <f>E15</f>
        <v>Město Sokolov</v>
      </c>
      <c r="G87" s="42"/>
      <c r="H87" s="42"/>
      <c r="I87" s="34" t="s">
        <v>31</v>
      </c>
      <c r="J87" s="38" t="str">
        <f>E21</f>
        <v xml:space="preserve"> </v>
      </c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5.15" customHeight="1">
      <c r="A88" s="40"/>
      <c r="B88" s="41"/>
      <c r="C88" s="34" t="s">
        <v>29</v>
      </c>
      <c r="D88" s="42"/>
      <c r="E88" s="42"/>
      <c r="F88" s="29" t="str">
        <f>IF(E18="","",E18)</f>
        <v>Vyplň údaj</v>
      </c>
      <c r="G88" s="42"/>
      <c r="H88" s="42"/>
      <c r="I88" s="34" t="s">
        <v>34</v>
      </c>
      <c r="J88" s="38" t="str">
        <f>E24</f>
        <v>Michal Kubelka</v>
      </c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0.3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11" customFormat="1" ht="29.25" customHeight="1">
      <c r="A90" s="179"/>
      <c r="B90" s="180"/>
      <c r="C90" s="181" t="s">
        <v>138</v>
      </c>
      <c r="D90" s="182" t="s">
        <v>57</v>
      </c>
      <c r="E90" s="182" t="s">
        <v>53</v>
      </c>
      <c r="F90" s="182" t="s">
        <v>54</v>
      </c>
      <c r="G90" s="182" t="s">
        <v>139</v>
      </c>
      <c r="H90" s="182" t="s">
        <v>140</v>
      </c>
      <c r="I90" s="182" t="s">
        <v>141</v>
      </c>
      <c r="J90" s="182" t="s">
        <v>123</v>
      </c>
      <c r="K90" s="183" t="s">
        <v>142</v>
      </c>
      <c r="L90" s="184"/>
      <c r="M90" s="94" t="s">
        <v>19</v>
      </c>
      <c r="N90" s="95" t="s">
        <v>42</v>
      </c>
      <c r="O90" s="95" t="s">
        <v>143</v>
      </c>
      <c r="P90" s="95" t="s">
        <v>144</v>
      </c>
      <c r="Q90" s="95" t="s">
        <v>145</v>
      </c>
      <c r="R90" s="95" t="s">
        <v>146</v>
      </c>
      <c r="S90" s="95" t="s">
        <v>147</v>
      </c>
      <c r="T90" s="96" t="s">
        <v>148</v>
      </c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</row>
    <row r="91" spans="1:63" s="2" customFormat="1" ht="22.8" customHeight="1">
      <c r="A91" s="40"/>
      <c r="B91" s="41"/>
      <c r="C91" s="101" t="s">
        <v>149</v>
      </c>
      <c r="D91" s="42"/>
      <c r="E91" s="42"/>
      <c r="F91" s="42"/>
      <c r="G91" s="42"/>
      <c r="H91" s="42"/>
      <c r="I91" s="42"/>
      <c r="J91" s="185">
        <f>BK91</f>
        <v>0</v>
      </c>
      <c r="K91" s="42"/>
      <c r="L91" s="46"/>
      <c r="M91" s="97"/>
      <c r="N91" s="186"/>
      <c r="O91" s="98"/>
      <c r="P91" s="187">
        <f>P92+P134+P195</f>
        <v>0</v>
      </c>
      <c r="Q91" s="98"/>
      <c r="R91" s="187">
        <f>R92+R134+R195</f>
        <v>3.4782236999999996</v>
      </c>
      <c r="S91" s="98"/>
      <c r="T91" s="188">
        <f>T92+T134+T195</f>
        <v>1.92488629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71</v>
      </c>
      <c r="AU91" s="19" t="s">
        <v>124</v>
      </c>
      <c r="BK91" s="189">
        <f>BK92+BK134+BK195</f>
        <v>0</v>
      </c>
    </row>
    <row r="92" spans="1:63" s="12" customFormat="1" ht="25.9" customHeight="1">
      <c r="A92" s="12"/>
      <c r="B92" s="190"/>
      <c r="C92" s="191"/>
      <c r="D92" s="192" t="s">
        <v>71</v>
      </c>
      <c r="E92" s="193" t="s">
        <v>150</v>
      </c>
      <c r="F92" s="193" t="s">
        <v>151</v>
      </c>
      <c r="G92" s="191"/>
      <c r="H92" s="191"/>
      <c r="I92" s="194"/>
      <c r="J92" s="195">
        <f>BK92</f>
        <v>0</v>
      </c>
      <c r="K92" s="191"/>
      <c r="L92" s="196"/>
      <c r="M92" s="197"/>
      <c r="N92" s="198"/>
      <c r="O92" s="198"/>
      <c r="P92" s="199">
        <f>P93+P107+P119+P131</f>
        <v>0</v>
      </c>
      <c r="Q92" s="198"/>
      <c r="R92" s="199">
        <f>R93+R107+R119+R131</f>
        <v>3.1581311999999997</v>
      </c>
      <c r="S92" s="198"/>
      <c r="T92" s="200">
        <f>T93+T107+T119+T131</f>
        <v>1.587066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1" t="s">
        <v>80</v>
      </c>
      <c r="AT92" s="202" t="s">
        <v>71</v>
      </c>
      <c r="AU92" s="202" t="s">
        <v>72</v>
      </c>
      <c r="AY92" s="201" t="s">
        <v>152</v>
      </c>
      <c r="BK92" s="203">
        <f>BK93+BK107+BK119+BK131</f>
        <v>0</v>
      </c>
    </row>
    <row r="93" spans="1:63" s="12" customFormat="1" ht="22.8" customHeight="1">
      <c r="A93" s="12"/>
      <c r="B93" s="190"/>
      <c r="C93" s="191"/>
      <c r="D93" s="192" t="s">
        <v>71</v>
      </c>
      <c r="E93" s="204" t="s">
        <v>177</v>
      </c>
      <c r="F93" s="204" t="s">
        <v>178</v>
      </c>
      <c r="G93" s="191"/>
      <c r="H93" s="191"/>
      <c r="I93" s="194"/>
      <c r="J93" s="205">
        <f>BK93</f>
        <v>0</v>
      </c>
      <c r="K93" s="191"/>
      <c r="L93" s="196"/>
      <c r="M93" s="197"/>
      <c r="N93" s="198"/>
      <c r="O93" s="198"/>
      <c r="P93" s="199">
        <f>SUM(P94:P106)</f>
        <v>0</v>
      </c>
      <c r="Q93" s="198"/>
      <c r="R93" s="199">
        <f>SUM(R94:R106)</f>
        <v>3.1485942</v>
      </c>
      <c r="S93" s="198"/>
      <c r="T93" s="200">
        <f>SUM(T94:T106)</f>
        <v>0.003366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1" t="s">
        <v>80</v>
      </c>
      <c r="AT93" s="202" t="s">
        <v>71</v>
      </c>
      <c r="AU93" s="202" t="s">
        <v>80</v>
      </c>
      <c r="AY93" s="201" t="s">
        <v>152</v>
      </c>
      <c r="BK93" s="203">
        <f>SUM(BK94:BK106)</f>
        <v>0</v>
      </c>
    </row>
    <row r="94" spans="1:65" s="2" customFormat="1" ht="16.5" customHeight="1">
      <c r="A94" s="40"/>
      <c r="B94" s="41"/>
      <c r="C94" s="206" t="s">
        <v>80</v>
      </c>
      <c r="D94" s="206" t="s">
        <v>155</v>
      </c>
      <c r="E94" s="207" t="s">
        <v>179</v>
      </c>
      <c r="F94" s="208" t="s">
        <v>180</v>
      </c>
      <c r="G94" s="209" t="s">
        <v>158</v>
      </c>
      <c r="H94" s="210">
        <v>56.1</v>
      </c>
      <c r="I94" s="211"/>
      <c r="J94" s="212">
        <f>ROUND(I94*H94,2)</f>
        <v>0</v>
      </c>
      <c r="K94" s="208" t="s">
        <v>159</v>
      </c>
      <c r="L94" s="46"/>
      <c r="M94" s="213" t="s">
        <v>19</v>
      </c>
      <c r="N94" s="214" t="s">
        <v>43</v>
      </c>
      <c r="O94" s="86"/>
      <c r="P94" s="215">
        <f>O94*H94</f>
        <v>0</v>
      </c>
      <c r="Q94" s="215">
        <v>6E-05</v>
      </c>
      <c r="R94" s="215">
        <f>Q94*H94</f>
        <v>0.003366</v>
      </c>
      <c r="S94" s="215">
        <v>6E-05</v>
      </c>
      <c r="T94" s="216">
        <f>S94*H94</f>
        <v>0.003366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160</v>
      </c>
      <c r="AT94" s="217" t="s">
        <v>155</v>
      </c>
      <c r="AU94" s="217" t="s">
        <v>82</v>
      </c>
      <c r="AY94" s="19" t="s">
        <v>152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80</v>
      </c>
      <c r="BK94" s="218">
        <f>ROUND(I94*H94,2)</f>
        <v>0</v>
      </c>
      <c r="BL94" s="19" t="s">
        <v>160</v>
      </c>
      <c r="BM94" s="217" t="s">
        <v>560</v>
      </c>
    </row>
    <row r="95" spans="1:47" s="2" customFormat="1" ht="12">
      <c r="A95" s="40"/>
      <c r="B95" s="41"/>
      <c r="C95" s="42"/>
      <c r="D95" s="219" t="s">
        <v>162</v>
      </c>
      <c r="E95" s="42"/>
      <c r="F95" s="220" t="s">
        <v>182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162</v>
      </c>
      <c r="AU95" s="19" t="s">
        <v>82</v>
      </c>
    </row>
    <row r="96" spans="1:65" s="2" customFormat="1" ht="24.15" customHeight="1">
      <c r="A96" s="40"/>
      <c r="B96" s="41"/>
      <c r="C96" s="206" t="s">
        <v>82</v>
      </c>
      <c r="D96" s="206" t="s">
        <v>155</v>
      </c>
      <c r="E96" s="207" t="s">
        <v>402</v>
      </c>
      <c r="F96" s="208" t="s">
        <v>403</v>
      </c>
      <c r="G96" s="209" t="s">
        <v>158</v>
      </c>
      <c r="H96" s="210">
        <v>158.37</v>
      </c>
      <c r="I96" s="211"/>
      <c r="J96" s="212">
        <f>ROUND(I96*H96,2)</f>
        <v>0</v>
      </c>
      <c r="K96" s="208" t="s">
        <v>159</v>
      </c>
      <c r="L96" s="46"/>
      <c r="M96" s="213" t="s">
        <v>19</v>
      </c>
      <c r="N96" s="214" t="s">
        <v>43</v>
      </c>
      <c r="O96" s="86"/>
      <c r="P96" s="215">
        <f>O96*H96</f>
        <v>0</v>
      </c>
      <c r="Q96" s="215">
        <v>0.0156</v>
      </c>
      <c r="R96" s="215">
        <f>Q96*H96</f>
        <v>2.4705719999999998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160</v>
      </c>
      <c r="AT96" s="217" t="s">
        <v>155</v>
      </c>
      <c r="AU96" s="217" t="s">
        <v>82</v>
      </c>
      <c r="AY96" s="19" t="s">
        <v>152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80</v>
      </c>
      <c r="BK96" s="218">
        <f>ROUND(I96*H96,2)</f>
        <v>0</v>
      </c>
      <c r="BL96" s="19" t="s">
        <v>160</v>
      </c>
      <c r="BM96" s="217" t="s">
        <v>561</v>
      </c>
    </row>
    <row r="97" spans="1:47" s="2" customFormat="1" ht="12">
      <c r="A97" s="40"/>
      <c r="B97" s="41"/>
      <c r="C97" s="42"/>
      <c r="D97" s="219" t="s">
        <v>162</v>
      </c>
      <c r="E97" s="42"/>
      <c r="F97" s="220" t="s">
        <v>405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162</v>
      </c>
      <c r="AU97" s="19" t="s">
        <v>82</v>
      </c>
    </row>
    <row r="98" spans="1:51" s="13" customFormat="1" ht="12">
      <c r="A98" s="13"/>
      <c r="B98" s="224"/>
      <c r="C98" s="225"/>
      <c r="D98" s="226" t="s">
        <v>164</v>
      </c>
      <c r="E98" s="227" t="s">
        <v>19</v>
      </c>
      <c r="F98" s="228" t="s">
        <v>562</v>
      </c>
      <c r="G98" s="225"/>
      <c r="H98" s="229">
        <v>183.77</v>
      </c>
      <c r="I98" s="230"/>
      <c r="J98" s="225"/>
      <c r="K98" s="225"/>
      <c r="L98" s="231"/>
      <c r="M98" s="232"/>
      <c r="N98" s="233"/>
      <c r="O98" s="233"/>
      <c r="P98" s="233"/>
      <c r="Q98" s="233"/>
      <c r="R98" s="233"/>
      <c r="S98" s="233"/>
      <c r="T98" s="23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5" t="s">
        <v>164</v>
      </c>
      <c r="AU98" s="235" t="s">
        <v>82</v>
      </c>
      <c r="AV98" s="13" t="s">
        <v>82</v>
      </c>
      <c r="AW98" s="13" t="s">
        <v>33</v>
      </c>
      <c r="AX98" s="13" t="s">
        <v>72</v>
      </c>
      <c r="AY98" s="235" t="s">
        <v>152</v>
      </c>
    </row>
    <row r="99" spans="1:51" s="13" customFormat="1" ht="12">
      <c r="A99" s="13"/>
      <c r="B99" s="224"/>
      <c r="C99" s="225"/>
      <c r="D99" s="226" t="s">
        <v>164</v>
      </c>
      <c r="E99" s="227" t="s">
        <v>19</v>
      </c>
      <c r="F99" s="228" t="s">
        <v>563</v>
      </c>
      <c r="G99" s="225"/>
      <c r="H99" s="229">
        <v>-1.4</v>
      </c>
      <c r="I99" s="230"/>
      <c r="J99" s="225"/>
      <c r="K99" s="225"/>
      <c r="L99" s="231"/>
      <c r="M99" s="232"/>
      <c r="N99" s="233"/>
      <c r="O99" s="233"/>
      <c r="P99" s="233"/>
      <c r="Q99" s="233"/>
      <c r="R99" s="233"/>
      <c r="S99" s="233"/>
      <c r="T99" s="2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5" t="s">
        <v>164</v>
      </c>
      <c r="AU99" s="235" t="s">
        <v>82</v>
      </c>
      <c r="AV99" s="13" t="s">
        <v>82</v>
      </c>
      <c r="AW99" s="13" t="s">
        <v>33</v>
      </c>
      <c r="AX99" s="13" t="s">
        <v>72</v>
      </c>
      <c r="AY99" s="235" t="s">
        <v>152</v>
      </c>
    </row>
    <row r="100" spans="1:51" s="13" customFormat="1" ht="12">
      <c r="A100" s="13"/>
      <c r="B100" s="224"/>
      <c r="C100" s="225"/>
      <c r="D100" s="226" t="s">
        <v>164</v>
      </c>
      <c r="E100" s="227" t="s">
        <v>19</v>
      </c>
      <c r="F100" s="228" t="s">
        <v>564</v>
      </c>
      <c r="G100" s="225"/>
      <c r="H100" s="229">
        <v>-18</v>
      </c>
      <c r="I100" s="230"/>
      <c r="J100" s="225"/>
      <c r="K100" s="225"/>
      <c r="L100" s="231"/>
      <c r="M100" s="232"/>
      <c r="N100" s="233"/>
      <c r="O100" s="233"/>
      <c r="P100" s="233"/>
      <c r="Q100" s="233"/>
      <c r="R100" s="233"/>
      <c r="S100" s="233"/>
      <c r="T100" s="23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5" t="s">
        <v>164</v>
      </c>
      <c r="AU100" s="235" t="s">
        <v>82</v>
      </c>
      <c r="AV100" s="13" t="s">
        <v>82</v>
      </c>
      <c r="AW100" s="13" t="s">
        <v>33</v>
      </c>
      <c r="AX100" s="13" t="s">
        <v>72</v>
      </c>
      <c r="AY100" s="235" t="s">
        <v>152</v>
      </c>
    </row>
    <row r="101" spans="1:51" s="13" customFormat="1" ht="12">
      <c r="A101" s="13"/>
      <c r="B101" s="224"/>
      <c r="C101" s="225"/>
      <c r="D101" s="226" t="s">
        <v>164</v>
      </c>
      <c r="E101" s="227" t="s">
        <v>19</v>
      </c>
      <c r="F101" s="228" t="s">
        <v>565</v>
      </c>
      <c r="G101" s="225"/>
      <c r="H101" s="229">
        <v>-6</v>
      </c>
      <c r="I101" s="230"/>
      <c r="J101" s="225"/>
      <c r="K101" s="225"/>
      <c r="L101" s="231"/>
      <c r="M101" s="232"/>
      <c r="N101" s="233"/>
      <c r="O101" s="233"/>
      <c r="P101" s="233"/>
      <c r="Q101" s="233"/>
      <c r="R101" s="233"/>
      <c r="S101" s="233"/>
      <c r="T101" s="23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5" t="s">
        <v>164</v>
      </c>
      <c r="AU101" s="235" t="s">
        <v>82</v>
      </c>
      <c r="AV101" s="13" t="s">
        <v>82</v>
      </c>
      <c r="AW101" s="13" t="s">
        <v>33</v>
      </c>
      <c r="AX101" s="13" t="s">
        <v>72</v>
      </c>
      <c r="AY101" s="235" t="s">
        <v>152</v>
      </c>
    </row>
    <row r="102" spans="1:51" s="15" customFormat="1" ht="12">
      <c r="A102" s="15"/>
      <c r="B102" s="257"/>
      <c r="C102" s="258"/>
      <c r="D102" s="226" t="s">
        <v>164</v>
      </c>
      <c r="E102" s="259" t="s">
        <v>19</v>
      </c>
      <c r="F102" s="260" t="s">
        <v>382</v>
      </c>
      <c r="G102" s="258"/>
      <c r="H102" s="261">
        <v>158.37</v>
      </c>
      <c r="I102" s="262"/>
      <c r="J102" s="258"/>
      <c r="K102" s="258"/>
      <c r="L102" s="263"/>
      <c r="M102" s="264"/>
      <c r="N102" s="265"/>
      <c r="O102" s="265"/>
      <c r="P102" s="265"/>
      <c r="Q102" s="265"/>
      <c r="R102" s="265"/>
      <c r="S102" s="265"/>
      <c r="T102" s="266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67" t="s">
        <v>164</v>
      </c>
      <c r="AU102" s="267" t="s">
        <v>82</v>
      </c>
      <c r="AV102" s="15" t="s">
        <v>160</v>
      </c>
      <c r="AW102" s="15" t="s">
        <v>33</v>
      </c>
      <c r="AX102" s="15" t="s">
        <v>80</v>
      </c>
      <c r="AY102" s="267" t="s">
        <v>152</v>
      </c>
    </row>
    <row r="103" spans="1:65" s="2" customFormat="1" ht="16.5" customHeight="1">
      <c r="A103" s="40"/>
      <c r="B103" s="41"/>
      <c r="C103" s="206" t="s">
        <v>153</v>
      </c>
      <c r="D103" s="206" t="s">
        <v>155</v>
      </c>
      <c r="E103" s="207" t="s">
        <v>197</v>
      </c>
      <c r="F103" s="208" t="s">
        <v>198</v>
      </c>
      <c r="G103" s="209" t="s">
        <v>158</v>
      </c>
      <c r="H103" s="210">
        <v>158.37</v>
      </c>
      <c r="I103" s="211"/>
      <c r="J103" s="212">
        <f>ROUND(I103*H103,2)</f>
        <v>0</v>
      </c>
      <c r="K103" s="208" t="s">
        <v>159</v>
      </c>
      <c r="L103" s="46"/>
      <c r="M103" s="213" t="s">
        <v>19</v>
      </c>
      <c r="N103" s="214" t="s">
        <v>43</v>
      </c>
      <c r="O103" s="86"/>
      <c r="P103" s="215">
        <f>O103*H103</f>
        <v>0</v>
      </c>
      <c r="Q103" s="215">
        <v>0.00026</v>
      </c>
      <c r="R103" s="215">
        <f>Q103*H103</f>
        <v>0.041176199999999996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160</v>
      </c>
      <c r="AT103" s="217" t="s">
        <v>155</v>
      </c>
      <c r="AU103" s="217" t="s">
        <v>82</v>
      </c>
      <c r="AY103" s="19" t="s">
        <v>152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80</v>
      </c>
      <c r="BK103" s="218">
        <f>ROUND(I103*H103,2)</f>
        <v>0</v>
      </c>
      <c r="BL103" s="19" t="s">
        <v>160</v>
      </c>
      <c r="BM103" s="217" t="s">
        <v>566</v>
      </c>
    </row>
    <row r="104" spans="1:47" s="2" customFormat="1" ht="12">
      <c r="A104" s="40"/>
      <c r="B104" s="41"/>
      <c r="C104" s="42"/>
      <c r="D104" s="219" t="s">
        <v>162</v>
      </c>
      <c r="E104" s="42"/>
      <c r="F104" s="220" t="s">
        <v>200</v>
      </c>
      <c r="G104" s="42"/>
      <c r="H104" s="42"/>
      <c r="I104" s="221"/>
      <c r="J104" s="42"/>
      <c r="K104" s="42"/>
      <c r="L104" s="46"/>
      <c r="M104" s="222"/>
      <c r="N104" s="22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162</v>
      </c>
      <c r="AU104" s="19" t="s">
        <v>82</v>
      </c>
    </row>
    <row r="105" spans="1:65" s="2" customFormat="1" ht="16.5" customHeight="1">
      <c r="A105" s="40"/>
      <c r="B105" s="41"/>
      <c r="C105" s="206" t="s">
        <v>160</v>
      </c>
      <c r="D105" s="206" t="s">
        <v>155</v>
      </c>
      <c r="E105" s="207" t="s">
        <v>202</v>
      </c>
      <c r="F105" s="208" t="s">
        <v>203</v>
      </c>
      <c r="G105" s="209" t="s">
        <v>158</v>
      </c>
      <c r="H105" s="210">
        <v>158.37</v>
      </c>
      <c r="I105" s="211"/>
      <c r="J105" s="212">
        <f>ROUND(I105*H105,2)</f>
        <v>0</v>
      </c>
      <c r="K105" s="208" t="s">
        <v>159</v>
      </c>
      <c r="L105" s="46"/>
      <c r="M105" s="213" t="s">
        <v>19</v>
      </c>
      <c r="N105" s="214" t="s">
        <v>43</v>
      </c>
      <c r="O105" s="86"/>
      <c r="P105" s="215">
        <f>O105*H105</f>
        <v>0</v>
      </c>
      <c r="Q105" s="215">
        <v>0.004</v>
      </c>
      <c r="R105" s="215">
        <f>Q105*H105</f>
        <v>0.63348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160</v>
      </c>
      <c r="AT105" s="217" t="s">
        <v>155</v>
      </c>
      <c r="AU105" s="217" t="s">
        <v>82</v>
      </c>
      <c r="AY105" s="19" t="s">
        <v>152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80</v>
      </c>
      <c r="BK105" s="218">
        <f>ROUND(I105*H105,2)</f>
        <v>0</v>
      </c>
      <c r="BL105" s="19" t="s">
        <v>160</v>
      </c>
      <c r="BM105" s="217" t="s">
        <v>567</v>
      </c>
    </row>
    <row r="106" spans="1:47" s="2" customFormat="1" ht="12">
      <c r="A106" s="40"/>
      <c r="B106" s="41"/>
      <c r="C106" s="42"/>
      <c r="D106" s="219" t="s">
        <v>162</v>
      </c>
      <c r="E106" s="42"/>
      <c r="F106" s="220" t="s">
        <v>205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162</v>
      </c>
      <c r="AU106" s="19" t="s">
        <v>82</v>
      </c>
    </row>
    <row r="107" spans="1:63" s="12" customFormat="1" ht="22.8" customHeight="1">
      <c r="A107" s="12"/>
      <c r="B107" s="190"/>
      <c r="C107" s="191"/>
      <c r="D107" s="192" t="s">
        <v>71</v>
      </c>
      <c r="E107" s="204" t="s">
        <v>206</v>
      </c>
      <c r="F107" s="204" t="s">
        <v>222</v>
      </c>
      <c r="G107" s="191"/>
      <c r="H107" s="191"/>
      <c r="I107" s="194"/>
      <c r="J107" s="205">
        <f>BK107</f>
        <v>0</v>
      </c>
      <c r="K107" s="191"/>
      <c r="L107" s="196"/>
      <c r="M107" s="197"/>
      <c r="N107" s="198"/>
      <c r="O107" s="198"/>
      <c r="P107" s="199">
        <f>SUM(P108:P118)</f>
        <v>0</v>
      </c>
      <c r="Q107" s="198"/>
      <c r="R107" s="199">
        <f>SUM(R108:R118)</f>
        <v>0.009537</v>
      </c>
      <c r="S107" s="198"/>
      <c r="T107" s="200">
        <f>SUM(T108:T118)</f>
        <v>1.5837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1" t="s">
        <v>80</v>
      </c>
      <c r="AT107" s="202" t="s">
        <v>71</v>
      </c>
      <c r="AU107" s="202" t="s">
        <v>80</v>
      </c>
      <c r="AY107" s="201" t="s">
        <v>152</v>
      </c>
      <c r="BK107" s="203">
        <f>SUM(BK108:BK118)</f>
        <v>0</v>
      </c>
    </row>
    <row r="108" spans="1:65" s="2" customFormat="1" ht="24.15" customHeight="1">
      <c r="A108" s="40"/>
      <c r="B108" s="41"/>
      <c r="C108" s="206" t="s">
        <v>183</v>
      </c>
      <c r="D108" s="206" t="s">
        <v>155</v>
      </c>
      <c r="E108" s="207" t="s">
        <v>425</v>
      </c>
      <c r="F108" s="208" t="s">
        <v>426</v>
      </c>
      <c r="G108" s="209" t="s">
        <v>158</v>
      </c>
      <c r="H108" s="210">
        <v>158.37</v>
      </c>
      <c r="I108" s="211"/>
      <c r="J108" s="212">
        <f>ROUND(I108*H108,2)</f>
        <v>0</v>
      </c>
      <c r="K108" s="208" t="s">
        <v>159</v>
      </c>
      <c r="L108" s="46"/>
      <c r="M108" s="213" t="s">
        <v>19</v>
      </c>
      <c r="N108" s="214" t="s">
        <v>43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0.01</v>
      </c>
      <c r="T108" s="216">
        <f>S108*H108</f>
        <v>1.5837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160</v>
      </c>
      <c r="AT108" s="217" t="s">
        <v>155</v>
      </c>
      <c r="AU108" s="217" t="s">
        <v>82</v>
      </c>
      <c r="AY108" s="19" t="s">
        <v>152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80</v>
      </c>
      <c r="BK108" s="218">
        <f>ROUND(I108*H108,2)</f>
        <v>0</v>
      </c>
      <c r="BL108" s="19" t="s">
        <v>160</v>
      </c>
      <c r="BM108" s="217" t="s">
        <v>568</v>
      </c>
    </row>
    <row r="109" spans="1:47" s="2" customFormat="1" ht="12">
      <c r="A109" s="40"/>
      <c r="B109" s="41"/>
      <c r="C109" s="42"/>
      <c r="D109" s="219" t="s">
        <v>162</v>
      </c>
      <c r="E109" s="42"/>
      <c r="F109" s="220" t="s">
        <v>428</v>
      </c>
      <c r="G109" s="42"/>
      <c r="H109" s="42"/>
      <c r="I109" s="221"/>
      <c r="J109" s="42"/>
      <c r="K109" s="42"/>
      <c r="L109" s="46"/>
      <c r="M109" s="222"/>
      <c r="N109" s="22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162</v>
      </c>
      <c r="AU109" s="19" t="s">
        <v>82</v>
      </c>
    </row>
    <row r="110" spans="1:51" s="13" customFormat="1" ht="12">
      <c r="A110" s="13"/>
      <c r="B110" s="224"/>
      <c r="C110" s="225"/>
      <c r="D110" s="226" t="s">
        <v>164</v>
      </c>
      <c r="E110" s="227" t="s">
        <v>19</v>
      </c>
      <c r="F110" s="228" t="s">
        <v>562</v>
      </c>
      <c r="G110" s="225"/>
      <c r="H110" s="229">
        <v>183.77</v>
      </c>
      <c r="I110" s="230"/>
      <c r="J110" s="225"/>
      <c r="K110" s="225"/>
      <c r="L110" s="231"/>
      <c r="M110" s="232"/>
      <c r="N110" s="233"/>
      <c r="O110" s="233"/>
      <c r="P110" s="233"/>
      <c r="Q110" s="233"/>
      <c r="R110" s="233"/>
      <c r="S110" s="233"/>
      <c r="T110" s="23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5" t="s">
        <v>164</v>
      </c>
      <c r="AU110" s="235" t="s">
        <v>82</v>
      </c>
      <c r="AV110" s="13" t="s">
        <v>82</v>
      </c>
      <c r="AW110" s="13" t="s">
        <v>33</v>
      </c>
      <c r="AX110" s="13" t="s">
        <v>72</v>
      </c>
      <c r="AY110" s="235" t="s">
        <v>152</v>
      </c>
    </row>
    <row r="111" spans="1:51" s="13" customFormat="1" ht="12">
      <c r="A111" s="13"/>
      <c r="B111" s="224"/>
      <c r="C111" s="225"/>
      <c r="D111" s="226" t="s">
        <v>164</v>
      </c>
      <c r="E111" s="227" t="s">
        <v>19</v>
      </c>
      <c r="F111" s="228" t="s">
        <v>563</v>
      </c>
      <c r="G111" s="225"/>
      <c r="H111" s="229">
        <v>-1.4</v>
      </c>
      <c r="I111" s="230"/>
      <c r="J111" s="225"/>
      <c r="K111" s="225"/>
      <c r="L111" s="231"/>
      <c r="M111" s="232"/>
      <c r="N111" s="233"/>
      <c r="O111" s="233"/>
      <c r="P111" s="233"/>
      <c r="Q111" s="233"/>
      <c r="R111" s="233"/>
      <c r="S111" s="233"/>
      <c r="T111" s="23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5" t="s">
        <v>164</v>
      </c>
      <c r="AU111" s="235" t="s">
        <v>82</v>
      </c>
      <c r="AV111" s="13" t="s">
        <v>82</v>
      </c>
      <c r="AW111" s="13" t="s">
        <v>33</v>
      </c>
      <c r="AX111" s="13" t="s">
        <v>72</v>
      </c>
      <c r="AY111" s="235" t="s">
        <v>152</v>
      </c>
    </row>
    <row r="112" spans="1:51" s="13" customFormat="1" ht="12">
      <c r="A112" s="13"/>
      <c r="B112" s="224"/>
      <c r="C112" s="225"/>
      <c r="D112" s="226" t="s">
        <v>164</v>
      </c>
      <c r="E112" s="227" t="s">
        <v>19</v>
      </c>
      <c r="F112" s="228" t="s">
        <v>564</v>
      </c>
      <c r="G112" s="225"/>
      <c r="H112" s="229">
        <v>-18</v>
      </c>
      <c r="I112" s="230"/>
      <c r="J112" s="225"/>
      <c r="K112" s="225"/>
      <c r="L112" s="231"/>
      <c r="M112" s="232"/>
      <c r="N112" s="233"/>
      <c r="O112" s="233"/>
      <c r="P112" s="233"/>
      <c r="Q112" s="233"/>
      <c r="R112" s="233"/>
      <c r="S112" s="233"/>
      <c r="T112" s="23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5" t="s">
        <v>164</v>
      </c>
      <c r="AU112" s="235" t="s">
        <v>82</v>
      </c>
      <c r="AV112" s="13" t="s">
        <v>82</v>
      </c>
      <c r="AW112" s="13" t="s">
        <v>33</v>
      </c>
      <c r="AX112" s="13" t="s">
        <v>72</v>
      </c>
      <c r="AY112" s="235" t="s">
        <v>152</v>
      </c>
    </row>
    <row r="113" spans="1:51" s="13" customFormat="1" ht="12">
      <c r="A113" s="13"/>
      <c r="B113" s="224"/>
      <c r="C113" s="225"/>
      <c r="D113" s="226" t="s">
        <v>164</v>
      </c>
      <c r="E113" s="227" t="s">
        <v>19</v>
      </c>
      <c r="F113" s="228" t="s">
        <v>565</v>
      </c>
      <c r="G113" s="225"/>
      <c r="H113" s="229">
        <v>-6</v>
      </c>
      <c r="I113" s="230"/>
      <c r="J113" s="225"/>
      <c r="K113" s="225"/>
      <c r="L113" s="231"/>
      <c r="M113" s="232"/>
      <c r="N113" s="233"/>
      <c r="O113" s="233"/>
      <c r="P113" s="233"/>
      <c r="Q113" s="233"/>
      <c r="R113" s="233"/>
      <c r="S113" s="233"/>
      <c r="T113" s="23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5" t="s">
        <v>164</v>
      </c>
      <c r="AU113" s="235" t="s">
        <v>82</v>
      </c>
      <c r="AV113" s="13" t="s">
        <v>82</v>
      </c>
      <c r="AW113" s="13" t="s">
        <v>33</v>
      </c>
      <c r="AX113" s="13" t="s">
        <v>72</v>
      </c>
      <c r="AY113" s="235" t="s">
        <v>152</v>
      </c>
    </row>
    <row r="114" spans="1:51" s="15" customFormat="1" ht="12">
      <c r="A114" s="15"/>
      <c r="B114" s="257"/>
      <c r="C114" s="258"/>
      <c r="D114" s="226" t="s">
        <v>164</v>
      </c>
      <c r="E114" s="259" t="s">
        <v>19</v>
      </c>
      <c r="F114" s="260" t="s">
        <v>382</v>
      </c>
      <c r="G114" s="258"/>
      <c r="H114" s="261">
        <v>158.37</v>
      </c>
      <c r="I114" s="262"/>
      <c r="J114" s="258"/>
      <c r="K114" s="258"/>
      <c r="L114" s="263"/>
      <c r="M114" s="264"/>
      <c r="N114" s="265"/>
      <c r="O114" s="265"/>
      <c r="P114" s="265"/>
      <c r="Q114" s="265"/>
      <c r="R114" s="265"/>
      <c r="S114" s="265"/>
      <c r="T114" s="266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67" t="s">
        <v>164</v>
      </c>
      <c r="AU114" s="267" t="s">
        <v>82</v>
      </c>
      <c r="AV114" s="15" t="s">
        <v>160</v>
      </c>
      <c r="AW114" s="15" t="s">
        <v>33</v>
      </c>
      <c r="AX114" s="15" t="s">
        <v>80</v>
      </c>
      <c r="AY114" s="267" t="s">
        <v>152</v>
      </c>
    </row>
    <row r="115" spans="1:65" s="2" customFormat="1" ht="24.15" customHeight="1">
      <c r="A115" s="40"/>
      <c r="B115" s="41"/>
      <c r="C115" s="206" t="s">
        <v>177</v>
      </c>
      <c r="D115" s="206" t="s">
        <v>155</v>
      </c>
      <c r="E115" s="207" t="s">
        <v>254</v>
      </c>
      <c r="F115" s="208" t="s">
        <v>255</v>
      </c>
      <c r="G115" s="209" t="s">
        <v>158</v>
      </c>
      <c r="H115" s="210">
        <v>56.1</v>
      </c>
      <c r="I115" s="211"/>
      <c r="J115" s="212">
        <f>ROUND(I115*H115,2)</f>
        <v>0</v>
      </c>
      <c r="K115" s="208" t="s">
        <v>159</v>
      </c>
      <c r="L115" s="46"/>
      <c r="M115" s="213" t="s">
        <v>19</v>
      </c>
      <c r="N115" s="214" t="s">
        <v>43</v>
      </c>
      <c r="O115" s="86"/>
      <c r="P115" s="215">
        <f>O115*H115</f>
        <v>0</v>
      </c>
      <c r="Q115" s="215">
        <v>0.00013</v>
      </c>
      <c r="R115" s="215">
        <f>Q115*H115</f>
        <v>0.007292999999999999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160</v>
      </c>
      <c r="AT115" s="217" t="s">
        <v>155</v>
      </c>
      <c r="AU115" s="217" t="s">
        <v>82</v>
      </c>
      <c r="AY115" s="19" t="s">
        <v>152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80</v>
      </c>
      <c r="BK115" s="218">
        <f>ROUND(I115*H115,2)</f>
        <v>0</v>
      </c>
      <c r="BL115" s="19" t="s">
        <v>160</v>
      </c>
      <c r="BM115" s="217" t="s">
        <v>569</v>
      </c>
    </row>
    <row r="116" spans="1:47" s="2" customFormat="1" ht="12">
      <c r="A116" s="40"/>
      <c r="B116" s="41"/>
      <c r="C116" s="42"/>
      <c r="D116" s="219" t="s">
        <v>162</v>
      </c>
      <c r="E116" s="42"/>
      <c r="F116" s="220" t="s">
        <v>257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162</v>
      </c>
      <c r="AU116" s="19" t="s">
        <v>82</v>
      </c>
    </row>
    <row r="117" spans="1:65" s="2" customFormat="1" ht="24.15" customHeight="1">
      <c r="A117" s="40"/>
      <c r="B117" s="41"/>
      <c r="C117" s="206" t="s">
        <v>196</v>
      </c>
      <c r="D117" s="206" t="s">
        <v>155</v>
      </c>
      <c r="E117" s="207" t="s">
        <v>260</v>
      </c>
      <c r="F117" s="208" t="s">
        <v>261</v>
      </c>
      <c r="G117" s="209" t="s">
        <v>158</v>
      </c>
      <c r="H117" s="210">
        <v>56.1</v>
      </c>
      <c r="I117" s="211"/>
      <c r="J117" s="212">
        <f>ROUND(I117*H117,2)</f>
        <v>0</v>
      </c>
      <c r="K117" s="208" t="s">
        <v>159</v>
      </c>
      <c r="L117" s="46"/>
      <c r="M117" s="213" t="s">
        <v>19</v>
      </c>
      <c r="N117" s="214" t="s">
        <v>43</v>
      </c>
      <c r="O117" s="86"/>
      <c r="P117" s="215">
        <f>O117*H117</f>
        <v>0</v>
      </c>
      <c r="Q117" s="215">
        <v>4E-05</v>
      </c>
      <c r="R117" s="215">
        <f>Q117*H117</f>
        <v>0.0022440000000000003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160</v>
      </c>
      <c r="AT117" s="217" t="s">
        <v>155</v>
      </c>
      <c r="AU117" s="217" t="s">
        <v>82</v>
      </c>
      <c r="AY117" s="19" t="s">
        <v>152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80</v>
      </c>
      <c r="BK117" s="218">
        <f>ROUND(I117*H117,2)</f>
        <v>0</v>
      </c>
      <c r="BL117" s="19" t="s">
        <v>160</v>
      </c>
      <c r="BM117" s="217" t="s">
        <v>570</v>
      </c>
    </row>
    <row r="118" spans="1:47" s="2" customFormat="1" ht="12">
      <c r="A118" s="40"/>
      <c r="B118" s="41"/>
      <c r="C118" s="42"/>
      <c r="D118" s="219" t="s">
        <v>162</v>
      </c>
      <c r="E118" s="42"/>
      <c r="F118" s="220" t="s">
        <v>263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162</v>
      </c>
      <c r="AU118" s="19" t="s">
        <v>82</v>
      </c>
    </row>
    <row r="119" spans="1:63" s="12" customFormat="1" ht="22.8" customHeight="1">
      <c r="A119" s="12"/>
      <c r="B119" s="190"/>
      <c r="C119" s="191"/>
      <c r="D119" s="192" t="s">
        <v>71</v>
      </c>
      <c r="E119" s="204" t="s">
        <v>264</v>
      </c>
      <c r="F119" s="204" t="s">
        <v>265</v>
      </c>
      <c r="G119" s="191"/>
      <c r="H119" s="191"/>
      <c r="I119" s="194"/>
      <c r="J119" s="205">
        <f>BK119</f>
        <v>0</v>
      </c>
      <c r="K119" s="191"/>
      <c r="L119" s="196"/>
      <c r="M119" s="197"/>
      <c r="N119" s="198"/>
      <c r="O119" s="198"/>
      <c r="P119" s="199">
        <f>SUM(P120:P130)</f>
        <v>0</v>
      </c>
      <c r="Q119" s="198"/>
      <c r="R119" s="199">
        <f>SUM(R120:R130)</f>
        <v>0</v>
      </c>
      <c r="S119" s="198"/>
      <c r="T119" s="200">
        <f>SUM(T120:T130)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1" t="s">
        <v>80</v>
      </c>
      <c r="AT119" s="202" t="s">
        <v>71</v>
      </c>
      <c r="AU119" s="202" t="s">
        <v>80</v>
      </c>
      <c r="AY119" s="201" t="s">
        <v>152</v>
      </c>
      <c r="BK119" s="203">
        <f>SUM(BK120:BK130)</f>
        <v>0</v>
      </c>
    </row>
    <row r="120" spans="1:65" s="2" customFormat="1" ht="16.5" customHeight="1">
      <c r="A120" s="40"/>
      <c r="B120" s="41"/>
      <c r="C120" s="206" t="s">
        <v>201</v>
      </c>
      <c r="D120" s="206" t="s">
        <v>155</v>
      </c>
      <c r="E120" s="207" t="s">
        <v>267</v>
      </c>
      <c r="F120" s="208" t="s">
        <v>268</v>
      </c>
      <c r="G120" s="209" t="s">
        <v>269</v>
      </c>
      <c r="H120" s="210">
        <v>1.925</v>
      </c>
      <c r="I120" s="211"/>
      <c r="J120" s="212">
        <f>ROUND(I120*H120,2)</f>
        <v>0</v>
      </c>
      <c r="K120" s="208" t="s">
        <v>159</v>
      </c>
      <c r="L120" s="46"/>
      <c r="M120" s="213" t="s">
        <v>19</v>
      </c>
      <c r="N120" s="214" t="s">
        <v>43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160</v>
      </c>
      <c r="AT120" s="217" t="s">
        <v>155</v>
      </c>
      <c r="AU120" s="217" t="s">
        <v>82</v>
      </c>
      <c r="AY120" s="19" t="s">
        <v>152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80</v>
      </c>
      <c r="BK120" s="218">
        <f>ROUND(I120*H120,2)</f>
        <v>0</v>
      </c>
      <c r="BL120" s="19" t="s">
        <v>160</v>
      </c>
      <c r="BM120" s="217" t="s">
        <v>571</v>
      </c>
    </row>
    <row r="121" spans="1:47" s="2" customFormat="1" ht="12">
      <c r="A121" s="40"/>
      <c r="B121" s="41"/>
      <c r="C121" s="42"/>
      <c r="D121" s="219" t="s">
        <v>162</v>
      </c>
      <c r="E121" s="42"/>
      <c r="F121" s="220" t="s">
        <v>271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162</v>
      </c>
      <c r="AU121" s="19" t="s">
        <v>82</v>
      </c>
    </row>
    <row r="122" spans="1:65" s="2" customFormat="1" ht="24.15" customHeight="1">
      <c r="A122" s="40"/>
      <c r="B122" s="41"/>
      <c r="C122" s="206" t="s">
        <v>206</v>
      </c>
      <c r="D122" s="206" t="s">
        <v>155</v>
      </c>
      <c r="E122" s="207" t="s">
        <v>273</v>
      </c>
      <c r="F122" s="208" t="s">
        <v>274</v>
      </c>
      <c r="G122" s="209" t="s">
        <v>269</v>
      </c>
      <c r="H122" s="210">
        <v>1.925</v>
      </c>
      <c r="I122" s="211"/>
      <c r="J122" s="212">
        <f>ROUND(I122*H122,2)</f>
        <v>0</v>
      </c>
      <c r="K122" s="208" t="s">
        <v>159</v>
      </c>
      <c r="L122" s="46"/>
      <c r="M122" s="213" t="s">
        <v>19</v>
      </c>
      <c r="N122" s="214" t="s">
        <v>43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160</v>
      </c>
      <c r="AT122" s="217" t="s">
        <v>155</v>
      </c>
      <c r="AU122" s="217" t="s">
        <v>82</v>
      </c>
      <c r="AY122" s="19" t="s">
        <v>152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80</v>
      </c>
      <c r="BK122" s="218">
        <f>ROUND(I122*H122,2)</f>
        <v>0</v>
      </c>
      <c r="BL122" s="19" t="s">
        <v>160</v>
      </c>
      <c r="BM122" s="217" t="s">
        <v>572</v>
      </c>
    </row>
    <row r="123" spans="1:47" s="2" customFormat="1" ht="12">
      <c r="A123" s="40"/>
      <c r="B123" s="41"/>
      <c r="C123" s="42"/>
      <c r="D123" s="219" t="s">
        <v>162</v>
      </c>
      <c r="E123" s="42"/>
      <c r="F123" s="220" t="s">
        <v>276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162</v>
      </c>
      <c r="AU123" s="19" t="s">
        <v>82</v>
      </c>
    </row>
    <row r="124" spans="1:65" s="2" customFormat="1" ht="21.75" customHeight="1">
      <c r="A124" s="40"/>
      <c r="B124" s="41"/>
      <c r="C124" s="206" t="s">
        <v>107</v>
      </c>
      <c r="D124" s="206" t="s">
        <v>155</v>
      </c>
      <c r="E124" s="207" t="s">
        <v>277</v>
      </c>
      <c r="F124" s="208" t="s">
        <v>278</v>
      </c>
      <c r="G124" s="209" t="s">
        <v>269</v>
      </c>
      <c r="H124" s="210">
        <v>1.925</v>
      </c>
      <c r="I124" s="211"/>
      <c r="J124" s="212">
        <f>ROUND(I124*H124,2)</f>
        <v>0</v>
      </c>
      <c r="K124" s="208" t="s">
        <v>159</v>
      </c>
      <c r="L124" s="46"/>
      <c r="M124" s="213" t="s">
        <v>19</v>
      </c>
      <c r="N124" s="214" t="s">
        <v>43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160</v>
      </c>
      <c r="AT124" s="217" t="s">
        <v>155</v>
      </c>
      <c r="AU124" s="217" t="s">
        <v>82</v>
      </c>
      <c r="AY124" s="19" t="s">
        <v>152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80</v>
      </c>
      <c r="BK124" s="218">
        <f>ROUND(I124*H124,2)</f>
        <v>0</v>
      </c>
      <c r="BL124" s="19" t="s">
        <v>160</v>
      </c>
      <c r="BM124" s="217" t="s">
        <v>573</v>
      </c>
    </row>
    <row r="125" spans="1:47" s="2" customFormat="1" ht="12">
      <c r="A125" s="40"/>
      <c r="B125" s="41"/>
      <c r="C125" s="42"/>
      <c r="D125" s="219" t="s">
        <v>162</v>
      </c>
      <c r="E125" s="42"/>
      <c r="F125" s="220" t="s">
        <v>280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162</v>
      </c>
      <c r="AU125" s="19" t="s">
        <v>82</v>
      </c>
    </row>
    <row r="126" spans="1:65" s="2" customFormat="1" ht="24.15" customHeight="1">
      <c r="A126" s="40"/>
      <c r="B126" s="41"/>
      <c r="C126" s="206" t="s">
        <v>110</v>
      </c>
      <c r="D126" s="206" t="s">
        <v>155</v>
      </c>
      <c r="E126" s="207" t="s">
        <v>282</v>
      </c>
      <c r="F126" s="208" t="s">
        <v>283</v>
      </c>
      <c r="G126" s="209" t="s">
        <v>269</v>
      </c>
      <c r="H126" s="210">
        <v>11.532</v>
      </c>
      <c r="I126" s="211"/>
      <c r="J126" s="212">
        <f>ROUND(I126*H126,2)</f>
        <v>0</v>
      </c>
      <c r="K126" s="208" t="s">
        <v>159</v>
      </c>
      <c r="L126" s="46"/>
      <c r="M126" s="213" t="s">
        <v>19</v>
      </c>
      <c r="N126" s="214" t="s">
        <v>43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160</v>
      </c>
      <c r="AT126" s="217" t="s">
        <v>155</v>
      </c>
      <c r="AU126" s="217" t="s">
        <v>82</v>
      </c>
      <c r="AY126" s="19" t="s">
        <v>152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80</v>
      </c>
      <c r="BK126" s="218">
        <f>ROUND(I126*H126,2)</f>
        <v>0</v>
      </c>
      <c r="BL126" s="19" t="s">
        <v>160</v>
      </c>
      <c r="BM126" s="217" t="s">
        <v>574</v>
      </c>
    </row>
    <row r="127" spans="1:47" s="2" customFormat="1" ht="12">
      <c r="A127" s="40"/>
      <c r="B127" s="41"/>
      <c r="C127" s="42"/>
      <c r="D127" s="219" t="s">
        <v>162</v>
      </c>
      <c r="E127" s="42"/>
      <c r="F127" s="220" t="s">
        <v>285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162</v>
      </c>
      <c r="AU127" s="19" t="s">
        <v>82</v>
      </c>
    </row>
    <row r="128" spans="1:51" s="13" customFormat="1" ht="12">
      <c r="A128" s="13"/>
      <c r="B128" s="224"/>
      <c r="C128" s="225"/>
      <c r="D128" s="226" t="s">
        <v>164</v>
      </c>
      <c r="E128" s="227" t="s">
        <v>19</v>
      </c>
      <c r="F128" s="228" t="s">
        <v>575</v>
      </c>
      <c r="G128" s="225"/>
      <c r="H128" s="229">
        <v>11.532</v>
      </c>
      <c r="I128" s="230"/>
      <c r="J128" s="225"/>
      <c r="K128" s="225"/>
      <c r="L128" s="231"/>
      <c r="M128" s="232"/>
      <c r="N128" s="233"/>
      <c r="O128" s="233"/>
      <c r="P128" s="233"/>
      <c r="Q128" s="233"/>
      <c r="R128" s="233"/>
      <c r="S128" s="233"/>
      <c r="T128" s="23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5" t="s">
        <v>164</v>
      </c>
      <c r="AU128" s="235" t="s">
        <v>82</v>
      </c>
      <c r="AV128" s="13" t="s">
        <v>82</v>
      </c>
      <c r="AW128" s="13" t="s">
        <v>33</v>
      </c>
      <c r="AX128" s="13" t="s">
        <v>80</v>
      </c>
      <c r="AY128" s="235" t="s">
        <v>152</v>
      </c>
    </row>
    <row r="129" spans="1:65" s="2" customFormat="1" ht="24.15" customHeight="1">
      <c r="A129" s="40"/>
      <c r="B129" s="41"/>
      <c r="C129" s="206" t="s">
        <v>8</v>
      </c>
      <c r="D129" s="206" t="s">
        <v>155</v>
      </c>
      <c r="E129" s="207" t="s">
        <v>288</v>
      </c>
      <c r="F129" s="208" t="s">
        <v>289</v>
      </c>
      <c r="G129" s="209" t="s">
        <v>269</v>
      </c>
      <c r="H129" s="210">
        <v>1.922</v>
      </c>
      <c r="I129" s="211"/>
      <c r="J129" s="212">
        <f>ROUND(I129*H129,2)</f>
        <v>0</v>
      </c>
      <c r="K129" s="208" t="s">
        <v>159</v>
      </c>
      <c r="L129" s="46"/>
      <c r="M129" s="213" t="s">
        <v>19</v>
      </c>
      <c r="N129" s="214" t="s">
        <v>43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160</v>
      </c>
      <c r="AT129" s="217" t="s">
        <v>155</v>
      </c>
      <c r="AU129" s="217" t="s">
        <v>82</v>
      </c>
      <c r="AY129" s="19" t="s">
        <v>152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80</v>
      </c>
      <c r="BK129" s="218">
        <f>ROUND(I129*H129,2)</f>
        <v>0</v>
      </c>
      <c r="BL129" s="19" t="s">
        <v>160</v>
      </c>
      <c r="BM129" s="217" t="s">
        <v>576</v>
      </c>
    </row>
    <row r="130" spans="1:47" s="2" customFormat="1" ht="12">
      <c r="A130" s="40"/>
      <c r="B130" s="41"/>
      <c r="C130" s="42"/>
      <c r="D130" s="219" t="s">
        <v>162</v>
      </c>
      <c r="E130" s="42"/>
      <c r="F130" s="220" t="s">
        <v>291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162</v>
      </c>
      <c r="AU130" s="19" t="s">
        <v>82</v>
      </c>
    </row>
    <row r="131" spans="1:63" s="12" customFormat="1" ht="22.8" customHeight="1">
      <c r="A131" s="12"/>
      <c r="B131" s="190"/>
      <c r="C131" s="191"/>
      <c r="D131" s="192" t="s">
        <v>71</v>
      </c>
      <c r="E131" s="204" t="s">
        <v>292</v>
      </c>
      <c r="F131" s="204" t="s">
        <v>293</v>
      </c>
      <c r="G131" s="191"/>
      <c r="H131" s="191"/>
      <c r="I131" s="194"/>
      <c r="J131" s="205">
        <f>BK131</f>
        <v>0</v>
      </c>
      <c r="K131" s="191"/>
      <c r="L131" s="196"/>
      <c r="M131" s="197"/>
      <c r="N131" s="198"/>
      <c r="O131" s="198"/>
      <c r="P131" s="199">
        <f>SUM(P132:P133)</f>
        <v>0</v>
      </c>
      <c r="Q131" s="198"/>
      <c r="R131" s="199">
        <f>SUM(R132:R133)</f>
        <v>0</v>
      </c>
      <c r="S131" s="198"/>
      <c r="T131" s="200">
        <f>SUM(T132:T133)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1" t="s">
        <v>80</v>
      </c>
      <c r="AT131" s="202" t="s">
        <v>71</v>
      </c>
      <c r="AU131" s="202" t="s">
        <v>80</v>
      </c>
      <c r="AY131" s="201" t="s">
        <v>152</v>
      </c>
      <c r="BK131" s="203">
        <f>SUM(BK132:BK133)</f>
        <v>0</v>
      </c>
    </row>
    <row r="132" spans="1:65" s="2" customFormat="1" ht="33" customHeight="1">
      <c r="A132" s="40"/>
      <c r="B132" s="41"/>
      <c r="C132" s="206" t="s">
        <v>115</v>
      </c>
      <c r="D132" s="206" t="s">
        <v>155</v>
      </c>
      <c r="E132" s="207" t="s">
        <v>295</v>
      </c>
      <c r="F132" s="208" t="s">
        <v>296</v>
      </c>
      <c r="G132" s="209" t="s">
        <v>269</v>
      </c>
      <c r="H132" s="210">
        <v>3.158</v>
      </c>
      <c r="I132" s="211"/>
      <c r="J132" s="212">
        <f>ROUND(I132*H132,2)</f>
        <v>0</v>
      </c>
      <c r="K132" s="208" t="s">
        <v>159</v>
      </c>
      <c r="L132" s="46"/>
      <c r="M132" s="213" t="s">
        <v>19</v>
      </c>
      <c r="N132" s="214" t="s">
        <v>43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160</v>
      </c>
      <c r="AT132" s="217" t="s">
        <v>155</v>
      </c>
      <c r="AU132" s="217" t="s">
        <v>82</v>
      </c>
      <c r="AY132" s="19" t="s">
        <v>152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80</v>
      </c>
      <c r="BK132" s="218">
        <f>ROUND(I132*H132,2)</f>
        <v>0</v>
      </c>
      <c r="BL132" s="19" t="s">
        <v>160</v>
      </c>
      <c r="BM132" s="217" t="s">
        <v>577</v>
      </c>
    </row>
    <row r="133" spans="1:47" s="2" customFormat="1" ht="12">
      <c r="A133" s="40"/>
      <c r="B133" s="41"/>
      <c r="C133" s="42"/>
      <c r="D133" s="219" t="s">
        <v>162</v>
      </c>
      <c r="E133" s="42"/>
      <c r="F133" s="220" t="s">
        <v>298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162</v>
      </c>
      <c r="AU133" s="19" t="s">
        <v>82</v>
      </c>
    </row>
    <row r="134" spans="1:63" s="12" customFormat="1" ht="25.9" customHeight="1">
      <c r="A134" s="12"/>
      <c r="B134" s="190"/>
      <c r="C134" s="191"/>
      <c r="D134" s="192" t="s">
        <v>71</v>
      </c>
      <c r="E134" s="193" t="s">
        <v>299</v>
      </c>
      <c r="F134" s="193" t="s">
        <v>300</v>
      </c>
      <c r="G134" s="191"/>
      <c r="H134" s="191"/>
      <c r="I134" s="194"/>
      <c r="J134" s="195">
        <f>BK134</f>
        <v>0</v>
      </c>
      <c r="K134" s="191"/>
      <c r="L134" s="196"/>
      <c r="M134" s="197"/>
      <c r="N134" s="198"/>
      <c r="O134" s="198"/>
      <c r="P134" s="199">
        <f>P135+P140+P152+P167+P183</f>
        <v>0</v>
      </c>
      <c r="Q134" s="198"/>
      <c r="R134" s="199">
        <f>R135+R140+R152+R167+R183</f>
        <v>0.3200925</v>
      </c>
      <c r="S134" s="198"/>
      <c r="T134" s="200">
        <f>T135+T140+T152+T167+T183</f>
        <v>0.33782028999999997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1" t="s">
        <v>82</v>
      </c>
      <c r="AT134" s="202" t="s">
        <v>71</v>
      </c>
      <c r="AU134" s="202" t="s">
        <v>72</v>
      </c>
      <c r="AY134" s="201" t="s">
        <v>152</v>
      </c>
      <c r="BK134" s="203">
        <f>BK135+BK140+BK152+BK167+BK183</f>
        <v>0</v>
      </c>
    </row>
    <row r="135" spans="1:63" s="12" customFormat="1" ht="22.8" customHeight="1">
      <c r="A135" s="12"/>
      <c r="B135" s="190"/>
      <c r="C135" s="191"/>
      <c r="D135" s="192" t="s">
        <v>71</v>
      </c>
      <c r="E135" s="204" t="s">
        <v>578</v>
      </c>
      <c r="F135" s="204" t="s">
        <v>579</v>
      </c>
      <c r="G135" s="191"/>
      <c r="H135" s="191"/>
      <c r="I135" s="194"/>
      <c r="J135" s="205">
        <f>BK135</f>
        <v>0</v>
      </c>
      <c r="K135" s="191"/>
      <c r="L135" s="196"/>
      <c r="M135" s="197"/>
      <c r="N135" s="198"/>
      <c r="O135" s="198"/>
      <c r="P135" s="199">
        <f>SUM(P136:P139)</f>
        <v>0</v>
      </c>
      <c r="Q135" s="198"/>
      <c r="R135" s="199">
        <f>SUM(R136:R139)</f>
        <v>0</v>
      </c>
      <c r="S135" s="198"/>
      <c r="T135" s="200">
        <f>SUM(T136:T139)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1" t="s">
        <v>82</v>
      </c>
      <c r="AT135" s="202" t="s">
        <v>71</v>
      </c>
      <c r="AU135" s="202" t="s">
        <v>80</v>
      </c>
      <c r="AY135" s="201" t="s">
        <v>152</v>
      </c>
      <c r="BK135" s="203">
        <f>SUM(BK136:BK139)</f>
        <v>0</v>
      </c>
    </row>
    <row r="136" spans="1:65" s="2" customFormat="1" ht="16.5" customHeight="1">
      <c r="A136" s="40"/>
      <c r="B136" s="41"/>
      <c r="C136" s="206" t="s">
        <v>233</v>
      </c>
      <c r="D136" s="206" t="s">
        <v>155</v>
      </c>
      <c r="E136" s="207" t="s">
        <v>580</v>
      </c>
      <c r="F136" s="208" t="s">
        <v>581</v>
      </c>
      <c r="G136" s="209" t="s">
        <v>209</v>
      </c>
      <c r="H136" s="210">
        <v>12</v>
      </c>
      <c r="I136" s="211"/>
      <c r="J136" s="212">
        <f>ROUND(I136*H136,2)</f>
        <v>0</v>
      </c>
      <c r="K136" s="208" t="s">
        <v>19</v>
      </c>
      <c r="L136" s="46"/>
      <c r="M136" s="213" t="s">
        <v>19</v>
      </c>
      <c r="N136" s="214" t="s">
        <v>43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247</v>
      </c>
      <c r="AT136" s="217" t="s">
        <v>155</v>
      </c>
      <c r="AU136" s="217" t="s">
        <v>82</v>
      </c>
      <c r="AY136" s="19" t="s">
        <v>152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80</v>
      </c>
      <c r="BK136" s="218">
        <f>ROUND(I136*H136,2)</f>
        <v>0</v>
      </c>
      <c r="BL136" s="19" t="s">
        <v>247</v>
      </c>
      <c r="BM136" s="217" t="s">
        <v>582</v>
      </c>
    </row>
    <row r="137" spans="1:65" s="2" customFormat="1" ht="16.5" customHeight="1">
      <c r="A137" s="40"/>
      <c r="B137" s="41"/>
      <c r="C137" s="206" t="s">
        <v>240</v>
      </c>
      <c r="D137" s="206" t="s">
        <v>155</v>
      </c>
      <c r="E137" s="207" t="s">
        <v>583</v>
      </c>
      <c r="F137" s="208" t="s">
        <v>584</v>
      </c>
      <c r="G137" s="209" t="s">
        <v>209</v>
      </c>
      <c r="H137" s="210">
        <v>10</v>
      </c>
      <c r="I137" s="211"/>
      <c r="J137" s="212">
        <f>ROUND(I137*H137,2)</f>
        <v>0</v>
      </c>
      <c r="K137" s="208" t="s">
        <v>19</v>
      </c>
      <c r="L137" s="46"/>
      <c r="M137" s="213" t="s">
        <v>19</v>
      </c>
      <c r="N137" s="214" t="s">
        <v>43</v>
      </c>
      <c r="O137" s="86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247</v>
      </c>
      <c r="AT137" s="217" t="s">
        <v>155</v>
      </c>
      <c r="AU137" s="217" t="s">
        <v>82</v>
      </c>
      <c r="AY137" s="19" t="s">
        <v>152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80</v>
      </c>
      <c r="BK137" s="218">
        <f>ROUND(I137*H137,2)</f>
        <v>0</v>
      </c>
      <c r="BL137" s="19" t="s">
        <v>247</v>
      </c>
      <c r="BM137" s="217" t="s">
        <v>585</v>
      </c>
    </row>
    <row r="138" spans="1:65" s="2" customFormat="1" ht="24.15" customHeight="1">
      <c r="A138" s="40"/>
      <c r="B138" s="41"/>
      <c r="C138" s="206" t="s">
        <v>247</v>
      </c>
      <c r="D138" s="206" t="s">
        <v>155</v>
      </c>
      <c r="E138" s="207" t="s">
        <v>586</v>
      </c>
      <c r="F138" s="208" t="s">
        <v>587</v>
      </c>
      <c r="G138" s="209" t="s">
        <v>334</v>
      </c>
      <c r="H138" s="256"/>
      <c r="I138" s="211"/>
      <c r="J138" s="212">
        <f>ROUND(I138*H138,2)</f>
        <v>0</v>
      </c>
      <c r="K138" s="208" t="s">
        <v>159</v>
      </c>
      <c r="L138" s="46"/>
      <c r="M138" s="213" t="s">
        <v>19</v>
      </c>
      <c r="N138" s="214" t="s">
        <v>43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247</v>
      </c>
      <c r="AT138" s="217" t="s">
        <v>155</v>
      </c>
      <c r="AU138" s="217" t="s">
        <v>82</v>
      </c>
      <c r="AY138" s="19" t="s">
        <v>152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80</v>
      </c>
      <c r="BK138" s="218">
        <f>ROUND(I138*H138,2)</f>
        <v>0</v>
      </c>
      <c r="BL138" s="19" t="s">
        <v>247</v>
      </c>
      <c r="BM138" s="217" t="s">
        <v>588</v>
      </c>
    </row>
    <row r="139" spans="1:47" s="2" customFormat="1" ht="12">
      <c r="A139" s="40"/>
      <c r="B139" s="41"/>
      <c r="C139" s="42"/>
      <c r="D139" s="219" t="s">
        <v>162</v>
      </c>
      <c r="E139" s="42"/>
      <c r="F139" s="220" t="s">
        <v>589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162</v>
      </c>
      <c r="AU139" s="19" t="s">
        <v>82</v>
      </c>
    </row>
    <row r="140" spans="1:63" s="12" customFormat="1" ht="22.8" customHeight="1">
      <c r="A140" s="12"/>
      <c r="B140" s="190"/>
      <c r="C140" s="191"/>
      <c r="D140" s="192" t="s">
        <v>71</v>
      </c>
      <c r="E140" s="204" t="s">
        <v>438</v>
      </c>
      <c r="F140" s="204" t="s">
        <v>439</v>
      </c>
      <c r="G140" s="191"/>
      <c r="H140" s="191"/>
      <c r="I140" s="194"/>
      <c r="J140" s="205">
        <f>BK140</f>
        <v>0</v>
      </c>
      <c r="K140" s="191"/>
      <c r="L140" s="196"/>
      <c r="M140" s="197"/>
      <c r="N140" s="198"/>
      <c r="O140" s="198"/>
      <c r="P140" s="199">
        <f>SUM(P141:P151)</f>
        <v>0</v>
      </c>
      <c r="Q140" s="198"/>
      <c r="R140" s="199">
        <f>SUM(R141:R151)</f>
        <v>0.0847593</v>
      </c>
      <c r="S140" s="198"/>
      <c r="T140" s="200">
        <f>SUM(T141:T151)</f>
        <v>0.067881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1" t="s">
        <v>82</v>
      </c>
      <c r="AT140" s="202" t="s">
        <v>71</v>
      </c>
      <c r="AU140" s="202" t="s">
        <v>80</v>
      </c>
      <c r="AY140" s="201" t="s">
        <v>152</v>
      </c>
      <c r="BK140" s="203">
        <f>SUM(BK141:BK151)</f>
        <v>0</v>
      </c>
    </row>
    <row r="141" spans="1:65" s="2" customFormat="1" ht="16.5" customHeight="1">
      <c r="A141" s="40"/>
      <c r="B141" s="41"/>
      <c r="C141" s="206" t="s">
        <v>253</v>
      </c>
      <c r="D141" s="206" t="s">
        <v>155</v>
      </c>
      <c r="E141" s="207" t="s">
        <v>590</v>
      </c>
      <c r="F141" s="208" t="s">
        <v>591</v>
      </c>
      <c r="G141" s="209" t="s">
        <v>158</v>
      </c>
      <c r="H141" s="210">
        <v>56.1</v>
      </c>
      <c r="I141" s="211"/>
      <c r="J141" s="212">
        <f>ROUND(I141*H141,2)</f>
        <v>0</v>
      </c>
      <c r="K141" s="208" t="s">
        <v>159</v>
      </c>
      <c r="L141" s="46"/>
      <c r="M141" s="213" t="s">
        <v>19</v>
      </c>
      <c r="N141" s="214" t="s">
        <v>43</v>
      </c>
      <c r="O141" s="86"/>
      <c r="P141" s="215">
        <f>O141*H141</f>
        <v>0</v>
      </c>
      <c r="Q141" s="215">
        <v>0</v>
      </c>
      <c r="R141" s="215">
        <f>Q141*H141</f>
        <v>0</v>
      </c>
      <c r="S141" s="215">
        <v>0.00121</v>
      </c>
      <c r="T141" s="216">
        <f>S141*H141</f>
        <v>0.067881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247</v>
      </c>
      <c r="AT141" s="217" t="s">
        <v>155</v>
      </c>
      <c r="AU141" s="217" t="s">
        <v>82</v>
      </c>
      <c r="AY141" s="19" t="s">
        <v>152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80</v>
      </c>
      <c r="BK141" s="218">
        <f>ROUND(I141*H141,2)</f>
        <v>0</v>
      </c>
      <c r="BL141" s="19" t="s">
        <v>247</v>
      </c>
      <c r="BM141" s="217" t="s">
        <v>592</v>
      </c>
    </row>
    <row r="142" spans="1:47" s="2" customFormat="1" ht="12">
      <c r="A142" s="40"/>
      <c r="B142" s="41"/>
      <c r="C142" s="42"/>
      <c r="D142" s="219" t="s">
        <v>162</v>
      </c>
      <c r="E142" s="42"/>
      <c r="F142" s="220" t="s">
        <v>593</v>
      </c>
      <c r="G142" s="42"/>
      <c r="H142" s="42"/>
      <c r="I142" s="221"/>
      <c r="J142" s="42"/>
      <c r="K142" s="42"/>
      <c r="L142" s="46"/>
      <c r="M142" s="222"/>
      <c r="N142" s="223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162</v>
      </c>
      <c r="AU142" s="19" t="s">
        <v>82</v>
      </c>
    </row>
    <row r="143" spans="1:51" s="13" customFormat="1" ht="12">
      <c r="A143" s="13"/>
      <c r="B143" s="224"/>
      <c r="C143" s="225"/>
      <c r="D143" s="226" t="s">
        <v>164</v>
      </c>
      <c r="E143" s="227" t="s">
        <v>19</v>
      </c>
      <c r="F143" s="228" t="s">
        <v>594</v>
      </c>
      <c r="G143" s="225"/>
      <c r="H143" s="229">
        <v>56.1</v>
      </c>
      <c r="I143" s="230"/>
      <c r="J143" s="225"/>
      <c r="K143" s="225"/>
      <c r="L143" s="231"/>
      <c r="M143" s="232"/>
      <c r="N143" s="233"/>
      <c r="O143" s="233"/>
      <c r="P143" s="233"/>
      <c r="Q143" s="233"/>
      <c r="R143" s="233"/>
      <c r="S143" s="233"/>
      <c r="T143" s="23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5" t="s">
        <v>164</v>
      </c>
      <c r="AU143" s="235" t="s">
        <v>82</v>
      </c>
      <c r="AV143" s="13" t="s">
        <v>82</v>
      </c>
      <c r="AW143" s="13" t="s">
        <v>33</v>
      </c>
      <c r="AX143" s="13" t="s">
        <v>80</v>
      </c>
      <c r="AY143" s="235" t="s">
        <v>152</v>
      </c>
    </row>
    <row r="144" spans="1:65" s="2" customFormat="1" ht="16.5" customHeight="1">
      <c r="A144" s="40"/>
      <c r="B144" s="41"/>
      <c r="C144" s="206" t="s">
        <v>259</v>
      </c>
      <c r="D144" s="206" t="s">
        <v>155</v>
      </c>
      <c r="E144" s="207" t="s">
        <v>595</v>
      </c>
      <c r="F144" s="208" t="s">
        <v>596</v>
      </c>
      <c r="G144" s="209" t="s">
        <v>158</v>
      </c>
      <c r="H144" s="210">
        <v>56.1</v>
      </c>
      <c r="I144" s="211"/>
      <c r="J144" s="212">
        <f>ROUND(I144*H144,2)</f>
        <v>0</v>
      </c>
      <c r="K144" s="208" t="s">
        <v>159</v>
      </c>
      <c r="L144" s="46"/>
      <c r="M144" s="213" t="s">
        <v>19</v>
      </c>
      <c r="N144" s="214" t="s">
        <v>43</v>
      </c>
      <c r="O144" s="86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247</v>
      </c>
      <c r="AT144" s="217" t="s">
        <v>155</v>
      </c>
      <c r="AU144" s="217" t="s">
        <v>82</v>
      </c>
      <c r="AY144" s="19" t="s">
        <v>152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80</v>
      </c>
      <c r="BK144" s="218">
        <f>ROUND(I144*H144,2)</f>
        <v>0</v>
      </c>
      <c r="BL144" s="19" t="s">
        <v>247</v>
      </c>
      <c r="BM144" s="217" t="s">
        <v>597</v>
      </c>
    </row>
    <row r="145" spans="1:47" s="2" customFormat="1" ht="12">
      <c r="A145" s="40"/>
      <c r="B145" s="41"/>
      <c r="C145" s="42"/>
      <c r="D145" s="219" t="s">
        <v>162</v>
      </c>
      <c r="E145" s="42"/>
      <c r="F145" s="220" t="s">
        <v>598</v>
      </c>
      <c r="G145" s="42"/>
      <c r="H145" s="42"/>
      <c r="I145" s="221"/>
      <c r="J145" s="42"/>
      <c r="K145" s="42"/>
      <c r="L145" s="46"/>
      <c r="M145" s="222"/>
      <c r="N145" s="223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162</v>
      </c>
      <c r="AU145" s="19" t="s">
        <v>82</v>
      </c>
    </row>
    <row r="146" spans="1:65" s="2" customFormat="1" ht="24.15" customHeight="1">
      <c r="A146" s="40"/>
      <c r="B146" s="41"/>
      <c r="C146" s="246" t="s">
        <v>266</v>
      </c>
      <c r="D146" s="246" t="s">
        <v>212</v>
      </c>
      <c r="E146" s="247" t="s">
        <v>599</v>
      </c>
      <c r="F146" s="248" t="s">
        <v>600</v>
      </c>
      <c r="G146" s="249" t="s">
        <v>158</v>
      </c>
      <c r="H146" s="250">
        <v>68.91</v>
      </c>
      <c r="I146" s="251"/>
      <c r="J146" s="252">
        <f>ROUND(I146*H146,2)</f>
        <v>0</v>
      </c>
      <c r="K146" s="248" t="s">
        <v>19</v>
      </c>
      <c r="L146" s="253"/>
      <c r="M146" s="254" t="s">
        <v>19</v>
      </c>
      <c r="N146" s="255" t="s">
        <v>43</v>
      </c>
      <c r="O146" s="86"/>
      <c r="P146" s="215">
        <f>O146*H146</f>
        <v>0</v>
      </c>
      <c r="Q146" s="215">
        <v>0.00123</v>
      </c>
      <c r="R146" s="215">
        <f>Q146*H146</f>
        <v>0.0847593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311</v>
      </c>
      <c r="AT146" s="217" t="s">
        <v>212</v>
      </c>
      <c r="AU146" s="217" t="s">
        <v>82</v>
      </c>
      <c r="AY146" s="19" t="s">
        <v>152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80</v>
      </c>
      <c r="BK146" s="218">
        <f>ROUND(I146*H146,2)</f>
        <v>0</v>
      </c>
      <c r="BL146" s="19" t="s">
        <v>247</v>
      </c>
      <c r="BM146" s="217" t="s">
        <v>601</v>
      </c>
    </row>
    <row r="147" spans="1:51" s="13" customFormat="1" ht="12">
      <c r="A147" s="13"/>
      <c r="B147" s="224"/>
      <c r="C147" s="225"/>
      <c r="D147" s="226" t="s">
        <v>164</v>
      </c>
      <c r="E147" s="227" t="s">
        <v>19</v>
      </c>
      <c r="F147" s="228" t="s">
        <v>602</v>
      </c>
      <c r="G147" s="225"/>
      <c r="H147" s="229">
        <v>61.71</v>
      </c>
      <c r="I147" s="230"/>
      <c r="J147" s="225"/>
      <c r="K147" s="225"/>
      <c r="L147" s="231"/>
      <c r="M147" s="232"/>
      <c r="N147" s="233"/>
      <c r="O147" s="233"/>
      <c r="P147" s="233"/>
      <c r="Q147" s="233"/>
      <c r="R147" s="233"/>
      <c r="S147" s="233"/>
      <c r="T147" s="23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5" t="s">
        <v>164</v>
      </c>
      <c r="AU147" s="235" t="s">
        <v>82</v>
      </c>
      <c r="AV147" s="13" t="s">
        <v>82</v>
      </c>
      <c r="AW147" s="13" t="s">
        <v>33</v>
      </c>
      <c r="AX147" s="13" t="s">
        <v>72</v>
      </c>
      <c r="AY147" s="235" t="s">
        <v>152</v>
      </c>
    </row>
    <row r="148" spans="1:51" s="13" customFormat="1" ht="12">
      <c r="A148" s="13"/>
      <c r="B148" s="224"/>
      <c r="C148" s="225"/>
      <c r="D148" s="226" t="s">
        <v>164</v>
      </c>
      <c r="E148" s="227" t="s">
        <v>19</v>
      </c>
      <c r="F148" s="228" t="s">
        <v>603</v>
      </c>
      <c r="G148" s="225"/>
      <c r="H148" s="229">
        <v>7.2</v>
      </c>
      <c r="I148" s="230"/>
      <c r="J148" s="225"/>
      <c r="K148" s="225"/>
      <c r="L148" s="231"/>
      <c r="M148" s="232"/>
      <c r="N148" s="233"/>
      <c r="O148" s="233"/>
      <c r="P148" s="233"/>
      <c r="Q148" s="233"/>
      <c r="R148" s="233"/>
      <c r="S148" s="233"/>
      <c r="T148" s="23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5" t="s">
        <v>164</v>
      </c>
      <c r="AU148" s="235" t="s">
        <v>82</v>
      </c>
      <c r="AV148" s="13" t="s">
        <v>82</v>
      </c>
      <c r="AW148" s="13" t="s">
        <v>33</v>
      </c>
      <c r="AX148" s="13" t="s">
        <v>72</v>
      </c>
      <c r="AY148" s="235" t="s">
        <v>152</v>
      </c>
    </row>
    <row r="149" spans="1:51" s="15" customFormat="1" ht="12">
      <c r="A149" s="15"/>
      <c r="B149" s="257"/>
      <c r="C149" s="258"/>
      <c r="D149" s="226" t="s">
        <v>164</v>
      </c>
      <c r="E149" s="259" t="s">
        <v>19</v>
      </c>
      <c r="F149" s="260" t="s">
        <v>382</v>
      </c>
      <c r="G149" s="258"/>
      <c r="H149" s="261">
        <v>68.91</v>
      </c>
      <c r="I149" s="262"/>
      <c r="J149" s="258"/>
      <c r="K149" s="258"/>
      <c r="L149" s="263"/>
      <c r="M149" s="264"/>
      <c r="N149" s="265"/>
      <c r="O149" s="265"/>
      <c r="P149" s="265"/>
      <c r="Q149" s="265"/>
      <c r="R149" s="265"/>
      <c r="S149" s="265"/>
      <c r="T149" s="266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67" t="s">
        <v>164</v>
      </c>
      <c r="AU149" s="267" t="s">
        <v>82</v>
      </c>
      <c r="AV149" s="15" t="s">
        <v>160</v>
      </c>
      <c r="AW149" s="15" t="s">
        <v>33</v>
      </c>
      <c r="AX149" s="15" t="s">
        <v>80</v>
      </c>
      <c r="AY149" s="267" t="s">
        <v>152</v>
      </c>
    </row>
    <row r="150" spans="1:65" s="2" customFormat="1" ht="37.8" customHeight="1">
      <c r="A150" s="40"/>
      <c r="B150" s="41"/>
      <c r="C150" s="206" t="s">
        <v>272</v>
      </c>
      <c r="D150" s="206" t="s">
        <v>155</v>
      </c>
      <c r="E150" s="207" t="s">
        <v>444</v>
      </c>
      <c r="F150" s="208" t="s">
        <v>445</v>
      </c>
      <c r="G150" s="209" t="s">
        <v>334</v>
      </c>
      <c r="H150" s="256"/>
      <c r="I150" s="211"/>
      <c r="J150" s="212">
        <f>ROUND(I150*H150,2)</f>
        <v>0</v>
      </c>
      <c r="K150" s="208" t="s">
        <v>159</v>
      </c>
      <c r="L150" s="46"/>
      <c r="M150" s="213" t="s">
        <v>19</v>
      </c>
      <c r="N150" s="214" t="s">
        <v>43</v>
      </c>
      <c r="O150" s="86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247</v>
      </c>
      <c r="AT150" s="217" t="s">
        <v>155</v>
      </c>
      <c r="AU150" s="217" t="s">
        <v>82</v>
      </c>
      <c r="AY150" s="19" t="s">
        <v>152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80</v>
      </c>
      <c r="BK150" s="218">
        <f>ROUND(I150*H150,2)</f>
        <v>0</v>
      </c>
      <c r="BL150" s="19" t="s">
        <v>247</v>
      </c>
      <c r="BM150" s="217" t="s">
        <v>604</v>
      </c>
    </row>
    <row r="151" spans="1:47" s="2" customFormat="1" ht="12">
      <c r="A151" s="40"/>
      <c r="B151" s="41"/>
      <c r="C151" s="42"/>
      <c r="D151" s="219" t="s">
        <v>162</v>
      </c>
      <c r="E151" s="42"/>
      <c r="F151" s="220" t="s">
        <v>447</v>
      </c>
      <c r="G151" s="42"/>
      <c r="H151" s="42"/>
      <c r="I151" s="221"/>
      <c r="J151" s="42"/>
      <c r="K151" s="42"/>
      <c r="L151" s="46"/>
      <c r="M151" s="222"/>
      <c r="N151" s="22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162</v>
      </c>
      <c r="AU151" s="19" t="s">
        <v>82</v>
      </c>
    </row>
    <row r="152" spans="1:63" s="12" customFormat="1" ht="22.8" customHeight="1">
      <c r="A152" s="12"/>
      <c r="B152" s="190"/>
      <c r="C152" s="191"/>
      <c r="D152" s="192" t="s">
        <v>71</v>
      </c>
      <c r="E152" s="204" t="s">
        <v>301</v>
      </c>
      <c r="F152" s="204" t="s">
        <v>302</v>
      </c>
      <c r="G152" s="191"/>
      <c r="H152" s="191"/>
      <c r="I152" s="194"/>
      <c r="J152" s="205">
        <f>BK152</f>
        <v>0</v>
      </c>
      <c r="K152" s="191"/>
      <c r="L152" s="196"/>
      <c r="M152" s="197"/>
      <c r="N152" s="198"/>
      <c r="O152" s="198"/>
      <c r="P152" s="199">
        <f>SUM(P153:P166)</f>
        <v>0</v>
      </c>
      <c r="Q152" s="198"/>
      <c r="R152" s="199">
        <f>SUM(R153:R166)</f>
        <v>0.19885000000000003</v>
      </c>
      <c r="S152" s="198"/>
      <c r="T152" s="200">
        <f>SUM(T153:T166)</f>
        <v>0.264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01" t="s">
        <v>82</v>
      </c>
      <c r="AT152" s="202" t="s">
        <v>71</v>
      </c>
      <c r="AU152" s="202" t="s">
        <v>80</v>
      </c>
      <c r="AY152" s="201" t="s">
        <v>152</v>
      </c>
      <c r="BK152" s="203">
        <f>SUM(BK153:BK166)</f>
        <v>0</v>
      </c>
    </row>
    <row r="153" spans="1:65" s="2" customFormat="1" ht="16.5" customHeight="1">
      <c r="A153" s="40"/>
      <c r="B153" s="41"/>
      <c r="C153" s="206" t="s">
        <v>7</v>
      </c>
      <c r="D153" s="206" t="s">
        <v>155</v>
      </c>
      <c r="E153" s="207" t="s">
        <v>448</v>
      </c>
      <c r="F153" s="208" t="s">
        <v>449</v>
      </c>
      <c r="G153" s="209" t="s">
        <v>209</v>
      </c>
      <c r="H153" s="210">
        <v>11</v>
      </c>
      <c r="I153" s="211"/>
      <c r="J153" s="212">
        <f>ROUND(I153*H153,2)</f>
        <v>0</v>
      </c>
      <c r="K153" s="208" t="s">
        <v>159</v>
      </c>
      <c r="L153" s="46"/>
      <c r="M153" s="213" t="s">
        <v>19</v>
      </c>
      <c r="N153" s="214" t="s">
        <v>43</v>
      </c>
      <c r="O153" s="86"/>
      <c r="P153" s="215">
        <f>O153*H153</f>
        <v>0</v>
      </c>
      <c r="Q153" s="215">
        <v>0</v>
      </c>
      <c r="R153" s="215">
        <f>Q153*H153</f>
        <v>0</v>
      </c>
      <c r="S153" s="215">
        <v>0.024</v>
      </c>
      <c r="T153" s="216">
        <f>S153*H153</f>
        <v>0.264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247</v>
      </c>
      <c r="AT153" s="217" t="s">
        <v>155</v>
      </c>
      <c r="AU153" s="217" t="s">
        <v>82</v>
      </c>
      <c r="AY153" s="19" t="s">
        <v>152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80</v>
      </c>
      <c r="BK153" s="218">
        <f>ROUND(I153*H153,2)</f>
        <v>0</v>
      </c>
      <c r="BL153" s="19" t="s">
        <v>247</v>
      </c>
      <c r="BM153" s="217" t="s">
        <v>605</v>
      </c>
    </row>
    <row r="154" spans="1:47" s="2" customFormat="1" ht="12">
      <c r="A154" s="40"/>
      <c r="B154" s="41"/>
      <c r="C154" s="42"/>
      <c r="D154" s="219" t="s">
        <v>162</v>
      </c>
      <c r="E154" s="42"/>
      <c r="F154" s="220" t="s">
        <v>451</v>
      </c>
      <c r="G154" s="42"/>
      <c r="H154" s="42"/>
      <c r="I154" s="221"/>
      <c r="J154" s="42"/>
      <c r="K154" s="42"/>
      <c r="L154" s="46"/>
      <c r="M154" s="222"/>
      <c r="N154" s="223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162</v>
      </c>
      <c r="AU154" s="19" t="s">
        <v>82</v>
      </c>
    </row>
    <row r="155" spans="1:65" s="2" customFormat="1" ht="24.15" customHeight="1">
      <c r="A155" s="40"/>
      <c r="B155" s="41"/>
      <c r="C155" s="206" t="s">
        <v>281</v>
      </c>
      <c r="D155" s="206" t="s">
        <v>155</v>
      </c>
      <c r="E155" s="207" t="s">
        <v>453</v>
      </c>
      <c r="F155" s="208" t="s">
        <v>454</v>
      </c>
      <c r="G155" s="209" t="s">
        <v>209</v>
      </c>
      <c r="H155" s="210">
        <v>11</v>
      </c>
      <c r="I155" s="211"/>
      <c r="J155" s="212">
        <f>ROUND(I155*H155,2)</f>
        <v>0</v>
      </c>
      <c r="K155" s="208" t="s">
        <v>159</v>
      </c>
      <c r="L155" s="46"/>
      <c r="M155" s="213" t="s">
        <v>19</v>
      </c>
      <c r="N155" s="214" t="s">
        <v>43</v>
      </c>
      <c r="O155" s="86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247</v>
      </c>
      <c r="AT155" s="217" t="s">
        <v>155</v>
      </c>
      <c r="AU155" s="217" t="s">
        <v>82</v>
      </c>
      <c r="AY155" s="19" t="s">
        <v>152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80</v>
      </c>
      <c r="BK155" s="218">
        <f>ROUND(I155*H155,2)</f>
        <v>0</v>
      </c>
      <c r="BL155" s="19" t="s">
        <v>247</v>
      </c>
      <c r="BM155" s="217" t="s">
        <v>606</v>
      </c>
    </row>
    <row r="156" spans="1:47" s="2" customFormat="1" ht="12">
      <c r="A156" s="40"/>
      <c r="B156" s="41"/>
      <c r="C156" s="42"/>
      <c r="D156" s="219" t="s">
        <v>162</v>
      </c>
      <c r="E156" s="42"/>
      <c r="F156" s="220" t="s">
        <v>456</v>
      </c>
      <c r="G156" s="42"/>
      <c r="H156" s="42"/>
      <c r="I156" s="221"/>
      <c r="J156" s="42"/>
      <c r="K156" s="42"/>
      <c r="L156" s="46"/>
      <c r="M156" s="222"/>
      <c r="N156" s="223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162</v>
      </c>
      <c r="AU156" s="19" t="s">
        <v>82</v>
      </c>
    </row>
    <row r="157" spans="1:65" s="2" customFormat="1" ht="16.5" customHeight="1">
      <c r="A157" s="40"/>
      <c r="B157" s="41"/>
      <c r="C157" s="246" t="s">
        <v>287</v>
      </c>
      <c r="D157" s="246" t="s">
        <v>212</v>
      </c>
      <c r="E157" s="247" t="s">
        <v>518</v>
      </c>
      <c r="F157" s="248" t="s">
        <v>519</v>
      </c>
      <c r="G157" s="249" t="s">
        <v>209</v>
      </c>
      <c r="H157" s="250">
        <v>1</v>
      </c>
      <c r="I157" s="251"/>
      <c r="J157" s="252">
        <f>ROUND(I157*H157,2)</f>
        <v>0</v>
      </c>
      <c r="K157" s="248" t="s">
        <v>159</v>
      </c>
      <c r="L157" s="253"/>
      <c r="M157" s="254" t="s">
        <v>19</v>
      </c>
      <c r="N157" s="255" t="s">
        <v>43</v>
      </c>
      <c r="O157" s="86"/>
      <c r="P157" s="215">
        <f>O157*H157</f>
        <v>0</v>
      </c>
      <c r="Q157" s="215">
        <v>0.013</v>
      </c>
      <c r="R157" s="215">
        <f>Q157*H157</f>
        <v>0.013</v>
      </c>
      <c r="S157" s="215">
        <v>0</v>
      </c>
      <c r="T157" s="21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7" t="s">
        <v>311</v>
      </c>
      <c r="AT157" s="217" t="s">
        <v>212</v>
      </c>
      <c r="AU157" s="217" t="s">
        <v>82</v>
      </c>
      <c r="AY157" s="19" t="s">
        <v>152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80</v>
      </c>
      <c r="BK157" s="218">
        <f>ROUND(I157*H157,2)</f>
        <v>0</v>
      </c>
      <c r="BL157" s="19" t="s">
        <v>247</v>
      </c>
      <c r="BM157" s="217" t="s">
        <v>607</v>
      </c>
    </row>
    <row r="158" spans="1:65" s="2" customFormat="1" ht="16.5" customHeight="1">
      <c r="A158" s="40"/>
      <c r="B158" s="41"/>
      <c r="C158" s="246" t="s">
        <v>294</v>
      </c>
      <c r="D158" s="246" t="s">
        <v>212</v>
      </c>
      <c r="E158" s="247" t="s">
        <v>457</v>
      </c>
      <c r="F158" s="248" t="s">
        <v>458</v>
      </c>
      <c r="G158" s="249" t="s">
        <v>209</v>
      </c>
      <c r="H158" s="250">
        <v>10</v>
      </c>
      <c r="I158" s="251"/>
      <c r="J158" s="252">
        <f>ROUND(I158*H158,2)</f>
        <v>0</v>
      </c>
      <c r="K158" s="248" t="s">
        <v>159</v>
      </c>
      <c r="L158" s="253"/>
      <c r="M158" s="254" t="s">
        <v>19</v>
      </c>
      <c r="N158" s="255" t="s">
        <v>43</v>
      </c>
      <c r="O158" s="86"/>
      <c r="P158" s="215">
        <f>O158*H158</f>
        <v>0</v>
      </c>
      <c r="Q158" s="215">
        <v>0.016</v>
      </c>
      <c r="R158" s="215">
        <f>Q158*H158</f>
        <v>0.16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311</v>
      </c>
      <c r="AT158" s="217" t="s">
        <v>212</v>
      </c>
      <c r="AU158" s="217" t="s">
        <v>82</v>
      </c>
      <c r="AY158" s="19" t="s">
        <v>152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80</v>
      </c>
      <c r="BK158" s="218">
        <f>ROUND(I158*H158,2)</f>
        <v>0</v>
      </c>
      <c r="BL158" s="19" t="s">
        <v>247</v>
      </c>
      <c r="BM158" s="217" t="s">
        <v>608</v>
      </c>
    </row>
    <row r="159" spans="1:65" s="2" customFormat="1" ht="16.5" customHeight="1">
      <c r="A159" s="40"/>
      <c r="B159" s="41"/>
      <c r="C159" s="206" t="s">
        <v>303</v>
      </c>
      <c r="D159" s="206" t="s">
        <v>155</v>
      </c>
      <c r="E159" s="207" t="s">
        <v>314</v>
      </c>
      <c r="F159" s="208" t="s">
        <v>315</v>
      </c>
      <c r="G159" s="209" t="s">
        <v>209</v>
      </c>
      <c r="H159" s="210">
        <v>11</v>
      </c>
      <c r="I159" s="211"/>
      <c r="J159" s="212">
        <f>ROUND(I159*H159,2)</f>
        <v>0</v>
      </c>
      <c r="K159" s="208" t="s">
        <v>159</v>
      </c>
      <c r="L159" s="46"/>
      <c r="M159" s="213" t="s">
        <v>19</v>
      </c>
      <c r="N159" s="214" t="s">
        <v>43</v>
      </c>
      <c r="O159" s="86"/>
      <c r="P159" s="215">
        <f>O159*H159</f>
        <v>0</v>
      </c>
      <c r="Q159" s="215">
        <v>0</v>
      </c>
      <c r="R159" s="215">
        <f>Q159*H159</f>
        <v>0</v>
      </c>
      <c r="S159" s="215">
        <v>0</v>
      </c>
      <c r="T159" s="21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7" t="s">
        <v>247</v>
      </c>
      <c r="AT159" s="217" t="s">
        <v>155</v>
      </c>
      <c r="AU159" s="217" t="s">
        <v>82</v>
      </c>
      <c r="AY159" s="19" t="s">
        <v>152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9" t="s">
        <v>80</v>
      </c>
      <c r="BK159" s="218">
        <f>ROUND(I159*H159,2)</f>
        <v>0</v>
      </c>
      <c r="BL159" s="19" t="s">
        <v>247</v>
      </c>
      <c r="BM159" s="217" t="s">
        <v>609</v>
      </c>
    </row>
    <row r="160" spans="1:47" s="2" customFormat="1" ht="12">
      <c r="A160" s="40"/>
      <c r="B160" s="41"/>
      <c r="C160" s="42"/>
      <c r="D160" s="219" t="s">
        <v>162</v>
      </c>
      <c r="E160" s="42"/>
      <c r="F160" s="220" t="s">
        <v>317</v>
      </c>
      <c r="G160" s="42"/>
      <c r="H160" s="42"/>
      <c r="I160" s="221"/>
      <c r="J160" s="42"/>
      <c r="K160" s="42"/>
      <c r="L160" s="46"/>
      <c r="M160" s="222"/>
      <c r="N160" s="223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162</v>
      </c>
      <c r="AU160" s="19" t="s">
        <v>82</v>
      </c>
    </row>
    <row r="161" spans="1:65" s="2" customFormat="1" ht="16.5" customHeight="1">
      <c r="A161" s="40"/>
      <c r="B161" s="41"/>
      <c r="C161" s="246" t="s">
        <v>308</v>
      </c>
      <c r="D161" s="246" t="s">
        <v>212</v>
      </c>
      <c r="E161" s="247" t="s">
        <v>319</v>
      </c>
      <c r="F161" s="248" t="s">
        <v>320</v>
      </c>
      <c r="G161" s="249" t="s">
        <v>209</v>
      </c>
      <c r="H161" s="250">
        <v>11</v>
      </c>
      <c r="I161" s="251"/>
      <c r="J161" s="252">
        <f>ROUND(I161*H161,2)</f>
        <v>0</v>
      </c>
      <c r="K161" s="248" t="s">
        <v>159</v>
      </c>
      <c r="L161" s="253"/>
      <c r="M161" s="254" t="s">
        <v>19</v>
      </c>
      <c r="N161" s="255" t="s">
        <v>43</v>
      </c>
      <c r="O161" s="86"/>
      <c r="P161" s="215">
        <f>O161*H161</f>
        <v>0</v>
      </c>
      <c r="Q161" s="215">
        <v>0.0022</v>
      </c>
      <c r="R161" s="215">
        <f>Q161*H161</f>
        <v>0.024200000000000003</v>
      </c>
      <c r="S161" s="215">
        <v>0</v>
      </c>
      <c r="T161" s="21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7" t="s">
        <v>311</v>
      </c>
      <c r="AT161" s="217" t="s">
        <v>212</v>
      </c>
      <c r="AU161" s="217" t="s">
        <v>82</v>
      </c>
      <c r="AY161" s="19" t="s">
        <v>152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9" t="s">
        <v>80</v>
      </c>
      <c r="BK161" s="218">
        <f>ROUND(I161*H161,2)</f>
        <v>0</v>
      </c>
      <c r="BL161" s="19" t="s">
        <v>247</v>
      </c>
      <c r="BM161" s="217" t="s">
        <v>610</v>
      </c>
    </row>
    <row r="162" spans="1:65" s="2" customFormat="1" ht="16.5" customHeight="1">
      <c r="A162" s="40"/>
      <c r="B162" s="41"/>
      <c r="C162" s="206" t="s">
        <v>313</v>
      </c>
      <c r="D162" s="206" t="s">
        <v>155</v>
      </c>
      <c r="E162" s="207" t="s">
        <v>323</v>
      </c>
      <c r="F162" s="208" t="s">
        <v>324</v>
      </c>
      <c r="G162" s="209" t="s">
        <v>209</v>
      </c>
      <c r="H162" s="210">
        <v>11</v>
      </c>
      <c r="I162" s="211"/>
      <c r="J162" s="212">
        <f>ROUND(I162*H162,2)</f>
        <v>0</v>
      </c>
      <c r="K162" s="208" t="s">
        <v>159</v>
      </c>
      <c r="L162" s="46"/>
      <c r="M162" s="213" t="s">
        <v>19</v>
      </c>
      <c r="N162" s="214" t="s">
        <v>43</v>
      </c>
      <c r="O162" s="86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247</v>
      </c>
      <c r="AT162" s="217" t="s">
        <v>155</v>
      </c>
      <c r="AU162" s="217" t="s">
        <v>82</v>
      </c>
      <c r="AY162" s="19" t="s">
        <v>152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80</v>
      </c>
      <c r="BK162" s="218">
        <f>ROUND(I162*H162,2)</f>
        <v>0</v>
      </c>
      <c r="BL162" s="19" t="s">
        <v>247</v>
      </c>
      <c r="BM162" s="217" t="s">
        <v>611</v>
      </c>
    </row>
    <row r="163" spans="1:47" s="2" customFormat="1" ht="12">
      <c r="A163" s="40"/>
      <c r="B163" s="41"/>
      <c r="C163" s="42"/>
      <c r="D163" s="219" t="s">
        <v>162</v>
      </c>
      <c r="E163" s="42"/>
      <c r="F163" s="220" t="s">
        <v>326</v>
      </c>
      <c r="G163" s="42"/>
      <c r="H163" s="42"/>
      <c r="I163" s="221"/>
      <c r="J163" s="42"/>
      <c r="K163" s="42"/>
      <c r="L163" s="46"/>
      <c r="M163" s="222"/>
      <c r="N163" s="223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162</v>
      </c>
      <c r="AU163" s="19" t="s">
        <v>82</v>
      </c>
    </row>
    <row r="164" spans="1:65" s="2" customFormat="1" ht="16.5" customHeight="1">
      <c r="A164" s="40"/>
      <c r="B164" s="41"/>
      <c r="C164" s="246" t="s">
        <v>318</v>
      </c>
      <c r="D164" s="246" t="s">
        <v>212</v>
      </c>
      <c r="E164" s="247" t="s">
        <v>470</v>
      </c>
      <c r="F164" s="248" t="s">
        <v>471</v>
      </c>
      <c r="G164" s="249" t="s">
        <v>209</v>
      </c>
      <c r="H164" s="250">
        <v>11</v>
      </c>
      <c r="I164" s="251"/>
      <c r="J164" s="252">
        <f>ROUND(I164*H164,2)</f>
        <v>0</v>
      </c>
      <c r="K164" s="248" t="s">
        <v>19</v>
      </c>
      <c r="L164" s="253"/>
      <c r="M164" s="254" t="s">
        <v>19</v>
      </c>
      <c r="N164" s="255" t="s">
        <v>43</v>
      </c>
      <c r="O164" s="86"/>
      <c r="P164" s="215">
        <f>O164*H164</f>
        <v>0</v>
      </c>
      <c r="Q164" s="215">
        <v>0.00015</v>
      </c>
      <c r="R164" s="215">
        <f>Q164*H164</f>
        <v>0.0016499999999999998</v>
      </c>
      <c r="S164" s="215">
        <v>0</v>
      </c>
      <c r="T164" s="21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7" t="s">
        <v>311</v>
      </c>
      <c r="AT164" s="217" t="s">
        <v>212</v>
      </c>
      <c r="AU164" s="217" t="s">
        <v>82</v>
      </c>
      <c r="AY164" s="19" t="s">
        <v>152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9" t="s">
        <v>80</v>
      </c>
      <c r="BK164" s="218">
        <f>ROUND(I164*H164,2)</f>
        <v>0</v>
      </c>
      <c r="BL164" s="19" t="s">
        <v>247</v>
      </c>
      <c r="BM164" s="217" t="s">
        <v>612</v>
      </c>
    </row>
    <row r="165" spans="1:65" s="2" customFormat="1" ht="24.15" customHeight="1">
      <c r="A165" s="40"/>
      <c r="B165" s="41"/>
      <c r="C165" s="206" t="s">
        <v>322</v>
      </c>
      <c r="D165" s="206" t="s">
        <v>155</v>
      </c>
      <c r="E165" s="207" t="s">
        <v>332</v>
      </c>
      <c r="F165" s="208" t="s">
        <v>333</v>
      </c>
      <c r="G165" s="209" t="s">
        <v>334</v>
      </c>
      <c r="H165" s="256"/>
      <c r="I165" s="211"/>
      <c r="J165" s="212">
        <f>ROUND(I165*H165,2)</f>
        <v>0</v>
      </c>
      <c r="K165" s="208" t="s">
        <v>159</v>
      </c>
      <c r="L165" s="46"/>
      <c r="M165" s="213" t="s">
        <v>19</v>
      </c>
      <c r="N165" s="214" t="s">
        <v>43</v>
      </c>
      <c r="O165" s="86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247</v>
      </c>
      <c r="AT165" s="217" t="s">
        <v>155</v>
      </c>
      <c r="AU165" s="217" t="s">
        <v>82</v>
      </c>
      <c r="AY165" s="19" t="s">
        <v>152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80</v>
      </c>
      <c r="BK165" s="218">
        <f>ROUND(I165*H165,2)</f>
        <v>0</v>
      </c>
      <c r="BL165" s="19" t="s">
        <v>247</v>
      </c>
      <c r="BM165" s="217" t="s">
        <v>613</v>
      </c>
    </row>
    <row r="166" spans="1:47" s="2" customFormat="1" ht="12">
      <c r="A166" s="40"/>
      <c r="B166" s="41"/>
      <c r="C166" s="42"/>
      <c r="D166" s="219" t="s">
        <v>162</v>
      </c>
      <c r="E166" s="42"/>
      <c r="F166" s="220" t="s">
        <v>336</v>
      </c>
      <c r="G166" s="42"/>
      <c r="H166" s="42"/>
      <c r="I166" s="221"/>
      <c r="J166" s="42"/>
      <c r="K166" s="42"/>
      <c r="L166" s="46"/>
      <c r="M166" s="222"/>
      <c r="N166" s="223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162</v>
      </c>
      <c r="AU166" s="19" t="s">
        <v>82</v>
      </c>
    </row>
    <row r="167" spans="1:63" s="12" customFormat="1" ht="22.8" customHeight="1">
      <c r="A167" s="12"/>
      <c r="B167" s="190"/>
      <c r="C167" s="191"/>
      <c r="D167" s="192" t="s">
        <v>71</v>
      </c>
      <c r="E167" s="204" t="s">
        <v>358</v>
      </c>
      <c r="F167" s="204" t="s">
        <v>359</v>
      </c>
      <c r="G167" s="191"/>
      <c r="H167" s="191"/>
      <c r="I167" s="194"/>
      <c r="J167" s="205">
        <f>BK167</f>
        <v>0</v>
      </c>
      <c r="K167" s="191"/>
      <c r="L167" s="196"/>
      <c r="M167" s="197"/>
      <c r="N167" s="198"/>
      <c r="O167" s="198"/>
      <c r="P167" s="199">
        <f>SUM(P168:P182)</f>
        <v>0</v>
      </c>
      <c r="Q167" s="198"/>
      <c r="R167" s="199">
        <f>SUM(R168:R182)</f>
        <v>0.004734</v>
      </c>
      <c r="S167" s="198"/>
      <c r="T167" s="200">
        <f>SUM(T168:T182)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01" t="s">
        <v>82</v>
      </c>
      <c r="AT167" s="202" t="s">
        <v>71</v>
      </c>
      <c r="AU167" s="202" t="s">
        <v>80</v>
      </c>
      <c r="AY167" s="201" t="s">
        <v>152</v>
      </c>
      <c r="BK167" s="203">
        <f>SUM(BK168:BK182)</f>
        <v>0</v>
      </c>
    </row>
    <row r="168" spans="1:65" s="2" customFormat="1" ht="16.5" customHeight="1">
      <c r="A168" s="40"/>
      <c r="B168" s="41"/>
      <c r="C168" s="206" t="s">
        <v>327</v>
      </c>
      <c r="D168" s="206" t="s">
        <v>155</v>
      </c>
      <c r="E168" s="207" t="s">
        <v>474</v>
      </c>
      <c r="F168" s="208" t="s">
        <v>475</v>
      </c>
      <c r="G168" s="209" t="s">
        <v>158</v>
      </c>
      <c r="H168" s="210">
        <v>91.7</v>
      </c>
      <c r="I168" s="211"/>
      <c r="J168" s="212">
        <f>ROUND(I168*H168,2)</f>
        <v>0</v>
      </c>
      <c r="K168" s="208" t="s">
        <v>159</v>
      </c>
      <c r="L168" s="46"/>
      <c r="M168" s="213" t="s">
        <v>19</v>
      </c>
      <c r="N168" s="214" t="s">
        <v>43</v>
      </c>
      <c r="O168" s="86"/>
      <c r="P168" s="215">
        <f>O168*H168</f>
        <v>0</v>
      </c>
      <c r="Q168" s="215">
        <v>0</v>
      </c>
      <c r="R168" s="215">
        <f>Q168*H168</f>
        <v>0</v>
      </c>
      <c r="S168" s="215">
        <v>0</v>
      </c>
      <c r="T168" s="21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7" t="s">
        <v>247</v>
      </c>
      <c r="AT168" s="217" t="s">
        <v>155</v>
      </c>
      <c r="AU168" s="217" t="s">
        <v>82</v>
      </c>
      <c r="AY168" s="19" t="s">
        <v>152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9" t="s">
        <v>80</v>
      </c>
      <c r="BK168" s="218">
        <f>ROUND(I168*H168,2)</f>
        <v>0</v>
      </c>
      <c r="BL168" s="19" t="s">
        <v>247</v>
      </c>
      <c r="BM168" s="217" t="s">
        <v>614</v>
      </c>
    </row>
    <row r="169" spans="1:47" s="2" customFormat="1" ht="12">
      <c r="A169" s="40"/>
      <c r="B169" s="41"/>
      <c r="C169" s="42"/>
      <c r="D169" s="219" t="s">
        <v>162</v>
      </c>
      <c r="E169" s="42"/>
      <c r="F169" s="220" t="s">
        <v>477</v>
      </c>
      <c r="G169" s="42"/>
      <c r="H169" s="42"/>
      <c r="I169" s="221"/>
      <c r="J169" s="42"/>
      <c r="K169" s="42"/>
      <c r="L169" s="46"/>
      <c r="M169" s="222"/>
      <c r="N169" s="223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162</v>
      </c>
      <c r="AU169" s="19" t="s">
        <v>82</v>
      </c>
    </row>
    <row r="170" spans="1:51" s="13" customFormat="1" ht="12">
      <c r="A170" s="13"/>
      <c r="B170" s="224"/>
      <c r="C170" s="225"/>
      <c r="D170" s="226" t="s">
        <v>164</v>
      </c>
      <c r="E170" s="227" t="s">
        <v>19</v>
      </c>
      <c r="F170" s="228" t="s">
        <v>615</v>
      </c>
      <c r="G170" s="225"/>
      <c r="H170" s="229">
        <v>91.7</v>
      </c>
      <c r="I170" s="230"/>
      <c r="J170" s="225"/>
      <c r="K170" s="225"/>
      <c r="L170" s="231"/>
      <c r="M170" s="232"/>
      <c r="N170" s="233"/>
      <c r="O170" s="233"/>
      <c r="P170" s="233"/>
      <c r="Q170" s="233"/>
      <c r="R170" s="233"/>
      <c r="S170" s="233"/>
      <c r="T170" s="23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5" t="s">
        <v>164</v>
      </c>
      <c r="AU170" s="235" t="s">
        <v>82</v>
      </c>
      <c r="AV170" s="13" t="s">
        <v>82</v>
      </c>
      <c r="AW170" s="13" t="s">
        <v>33</v>
      </c>
      <c r="AX170" s="13" t="s">
        <v>80</v>
      </c>
      <c r="AY170" s="235" t="s">
        <v>152</v>
      </c>
    </row>
    <row r="171" spans="1:65" s="2" customFormat="1" ht="16.5" customHeight="1">
      <c r="A171" s="40"/>
      <c r="B171" s="41"/>
      <c r="C171" s="206" t="s">
        <v>331</v>
      </c>
      <c r="D171" s="206" t="s">
        <v>155</v>
      </c>
      <c r="E171" s="207" t="s">
        <v>478</v>
      </c>
      <c r="F171" s="208" t="s">
        <v>479</v>
      </c>
      <c r="G171" s="209" t="s">
        <v>158</v>
      </c>
      <c r="H171" s="210">
        <v>15.78</v>
      </c>
      <c r="I171" s="211"/>
      <c r="J171" s="212">
        <f>ROUND(I171*H171,2)</f>
        <v>0</v>
      </c>
      <c r="K171" s="208" t="s">
        <v>159</v>
      </c>
      <c r="L171" s="46"/>
      <c r="M171" s="213" t="s">
        <v>19</v>
      </c>
      <c r="N171" s="214" t="s">
        <v>43</v>
      </c>
      <c r="O171" s="86"/>
      <c r="P171" s="215">
        <f>O171*H171</f>
        <v>0</v>
      </c>
      <c r="Q171" s="215">
        <v>6E-05</v>
      </c>
      <c r="R171" s="215">
        <f>Q171*H171</f>
        <v>0.0009468</v>
      </c>
      <c r="S171" s="215">
        <v>0</v>
      </c>
      <c r="T171" s="21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7" t="s">
        <v>247</v>
      </c>
      <c r="AT171" s="217" t="s">
        <v>155</v>
      </c>
      <c r="AU171" s="217" t="s">
        <v>82</v>
      </c>
      <c r="AY171" s="19" t="s">
        <v>152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9" t="s">
        <v>80</v>
      </c>
      <c r="BK171" s="218">
        <f>ROUND(I171*H171,2)</f>
        <v>0</v>
      </c>
      <c r="BL171" s="19" t="s">
        <v>247</v>
      </c>
      <c r="BM171" s="217" t="s">
        <v>616</v>
      </c>
    </row>
    <row r="172" spans="1:47" s="2" customFormat="1" ht="12">
      <c r="A172" s="40"/>
      <c r="B172" s="41"/>
      <c r="C172" s="42"/>
      <c r="D172" s="219" t="s">
        <v>162</v>
      </c>
      <c r="E172" s="42"/>
      <c r="F172" s="220" t="s">
        <v>481</v>
      </c>
      <c r="G172" s="42"/>
      <c r="H172" s="42"/>
      <c r="I172" s="221"/>
      <c r="J172" s="42"/>
      <c r="K172" s="42"/>
      <c r="L172" s="46"/>
      <c r="M172" s="222"/>
      <c r="N172" s="223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162</v>
      </c>
      <c r="AU172" s="19" t="s">
        <v>82</v>
      </c>
    </row>
    <row r="173" spans="1:51" s="14" customFormat="1" ht="12">
      <c r="A173" s="14"/>
      <c r="B173" s="236"/>
      <c r="C173" s="237"/>
      <c r="D173" s="226" t="s">
        <v>164</v>
      </c>
      <c r="E173" s="238" t="s">
        <v>19</v>
      </c>
      <c r="F173" s="239" t="s">
        <v>617</v>
      </c>
      <c r="G173" s="237"/>
      <c r="H173" s="238" t="s">
        <v>19</v>
      </c>
      <c r="I173" s="240"/>
      <c r="J173" s="237"/>
      <c r="K173" s="237"/>
      <c r="L173" s="241"/>
      <c r="M173" s="242"/>
      <c r="N173" s="243"/>
      <c r="O173" s="243"/>
      <c r="P173" s="243"/>
      <c r="Q173" s="243"/>
      <c r="R173" s="243"/>
      <c r="S173" s="243"/>
      <c r="T173" s="24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5" t="s">
        <v>164</v>
      </c>
      <c r="AU173" s="245" t="s">
        <v>82</v>
      </c>
      <c r="AV173" s="14" t="s">
        <v>80</v>
      </c>
      <c r="AW173" s="14" t="s">
        <v>33</v>
      </c>
      <c r="AX173" s="14" t="s">
        <v>72</v>
      </c>
      <c r="AY173" s="245" t="s">
        <v>152</v>
      </c>
    </row>
    <row r="174" spans="1:51" s="13" customFormat="1" ht="12">
      <c r="A174" s="13"/>
      <c r="B174" s="224"/>
      <c r="C174" s="225"/>
      <c r="D174" s="226" t="s">
        <v>164</v>
      </c>
      <c r="E174" s="227" t="s">
        <v>19</v>
      </c>
      <c r="F174" s="228" t="s">
        <v>618</v>
      </c>
      <c r="G174" s="225"/>
      <c r="H174" s="229">
        <v>1.38</v>
      </c>
      <c r="I174" s="230"/>
      <c r="J174" s="225"/>
      <c r="K174" s="225"/>
      <c r="L174" s="231"/>
      <c r="M174" s="232"/>
      <c r="N174" s="233"/>
      <c r="O174" s="233"/>
      <c r="P174" s="233"/>
      <c r="Q174" s="233"/>
      <c r="R174" s="233"/>
      <c r="S174" s="233"/>
      <c r="T174" s="23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5" t="s">
        <v>164</v>
      </c>
      <c r="AU174" s="235" t="s">
        <v>82</v>
      </c>
      <c r="AV174" s="13" t="s">
        <v>82</v>
      </c>
      <c r="AW174" s="13" t="s">
        <v>33</v>
      </c>
      <c r="AX174" s="13" t="s">
        <v>72</v>
      </c>
      <c r="AY174" s="235" t="s">
        <v>152</v>
      </c>
    </row>
    <row r="175" spans="1:51" s="13" customFormat="1" ht="12">
      <c r="A175" s="13"/>
      <c r="B175" s="224"/>
      <c r="C175" s="225"/>
      <c r="D175" s="226" t="s">
        <v>164</v>
      </c>
      <c r="E175" s="227" t="s">
        <v>19</v>
      </c>
      <c r="F175" s="228" t="s">
        <v>619</v>
      </c>
      <c r="G175" s="225"/>
      <c r="H175" s="229">
        <v>14.4</v>
      </c>
      <c r="I175" s="230"/>
      <c r="J175" s="225"/>
      <c r="K175" s="225"/>
      <c r="L175" s="231"/>
      <c r="M175" s="232"/>
      <c r="N175" s="233"/>
      <c r="O175" s="233"/>
      <c r="P175" s="233"/>
      <c r="Q175" s="233"/>
      <c r="R175" s="233"/>
      <c r="S175" s="233"/>
      <c r="T175" s="23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5" t="s">
        <v>164</v>
      </c>
      <c r="AU175" s="235" t="s">
        <v>82</v>
      </c>
      <c r="AV175" s="13" t="s">
        <v>82</v>
      </c>
      <c r="AW175" s="13" t="s">
        <v>33</v>
      </c>
      <c r="AX175" s="13" t="s">
        <v>72</v>
      </c>
      <c r="AY175" s="235" t="s">
        <v>152</v>
      </c>
    </row>
    <row r="176" spans="1:51" s="15" customFormat="1" ht="12">
      <c r="A176" s="15"/>
      <c r="B176" s="257"/>
      <c r="C176" s="258"/>
      <c r="D176" s="226" t="s">
        <v>164</v>
      </c>
      <c r="E176" s="259" t="s">
        <v>19</v>
      </c>
      <c r="F176" s="260" t="s">
        <v>382</v>
      </c>
      <c r="G176" s="258"/>
      <c r="H176" s="261">
        <v>15.780000000000001</v>
      </c>
      <c r="I176" s="262"/>
      <c r="J176" s="258"/>
      <c r="K176" s="258"/>
      <c r="L176" s="263"/>
      <c r="M176" s="264"/>
      <c r="N176" s="265"/>
      <c r="O176" s="265"/>
      <c r="P176" s="265"/>
      <c r="Q176" s="265"/>
      <c r="R176" s="265"/>
      <c r="S176" s="265"/>
      <c r="T176" s="266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67" t="s">
        <v>164</v>
      </c>
      <c r="AU176" s="267" t="s">
        <v>82</v>
      </c>
      <c r="AV176" s="15" t="s">
        <v>160</v>
      </c>
      <c r="AW176" s="15" t="s">
        <v>33</v>
      </c>
      <c r="AX176" s="15" t="s">
        <v>80</v>
      </c>
      <c r="AY176" s="267" t="s">
        <v>152</v>
      </c>
    </row>
    <row r="177" spans="1:65" s="2" customFormat="1" ht="16.5" customHeight="1">
      <c r="A177" s="40"/>
      <c r="B177" s="41"/>
      <c r="C177" s="206" t="s">
        <v>311</v>
      </c>
      <c r="D177" s="206" t="s">
        <v>155</v>
      </c>
      <c r="E177" s="207" t="s">
        <v>620</v>
      </c>
      <c r="F177" s="208" t="s">
        <v>621</v>
      </c>
      <c r="G177" s="209" t="s">
        <v>158</v>
      </c>
      <c r="H177" s="210">
        <v>15.78</v>
      </c>
      <c r="I177" s="211"/>
      <c r="J177" s="212">
        <f>ROUND(I177*H177,2)</f>
        <v>0</v>
      </c>
      <c r="K177" s="208" t="s">
        <v>159</v>
      </c>
      <c r="L177" s="46"/>
      <c r="M177" s="213" t="s">
        <v>19</v>
      </c>
      <c r="N177" s="214" t="s">
        <v>43</v>
      </c>
      <c r="O177" s="86"/>
      <c r="P177" s="215">
        <f>O177*H177</f>
        <v>0</v>
      </c>
      <c r="Q177" s="215">
        <v>0.00012</v>
      </c>
      <c r="R177" s="215">
        <f>Q177*H177</f>
        <v>0.0018936</v>
      </c>
      <c r="S177" s="215">
        <v>0</v>
      </c>
      <c r="T177" s="21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7" t="s">
        <v>247</v>
      </c>
      <c r="AT177" s="217" t="s">
        <v>155</v>
      </c>
      <c r="AU177" s="217" t="s">
        <v>82</v>
      </c>
      <c r="AY177" s="19" t="s">
        <v>152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80</v>
      </c>
      <c r="BK177" s="218">
        <f>ROUND(I177*H177,2)</f>
        <v>0</v>
      </c>
      <c r="BL177" s="19" t="s">
        <v>247</v>
      </c>
      <c r="BM177" s="217" t="s">
        <v>622</v>
      </c>
    </row>
    <row r="178" spans="1:47" s="2" customFormat="1" ht="12">
      <c r="A178" s="40"/>
      <c r="B178" s="41"/>
      <c r="C178" s="42"/>
      <c r="D178" s="219" t="s">
        <v>162</v>
      </c>
      <c r="E178" s="42"/>
      <c r="F178" s="220" t="s">
        <v>623</v>
      </c>
      <c r="G178" s="42"/>
      <c r="H178" s="42"/>
      <c r="I178" s="221"/>
      <c r="J178" s="42"/>
      <c r="K178" s="42"/>
      <c r="L178" s="46"/>
      <c r="M178" s="222"/>
      <c r="N178" s="223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162</v>
      </c>
      <c r="AU178" s="19" t="s">
        <v>82</v>
      </c>
    </row>
    <row r="179" spans="1:65" s="2" customFormat="1" ht="16.5" customHeight="1">
      <c r="A179" s="40"/>
      <c r="B179" s="41"/>
      <c r="C179" s="206" t="s">
        <v>343</v>
      </c>
      <c r="D179" s="206" t="s">
        <v>155</v>
      </c>
      <c r="E179" s="207" t="s">
        <v>368</v>
      </c>
      <c r="F179" s="208" t="s">
        <v>369</v>
      </c>
      <c r="G179" s="209" t="s">
        <v>158</v>
      </c>
      <c r="H179" s="210">
        <v>15.78</v>
      </c>
      <c r="I179" s="211"/>
      <c r="J179" s="212">
        <f>ROUND(I179*H179,2)</f>
        <v>0</v>
      </c>
      <c r="K179" s="208" t="s">
        <v>159</v>
      </c>
      <c r="L179" s="46"/>
      <c r="M179" s="213" t="s">
        <v>19</v>
      </c>
      <c r="N179" s="214" t="s">
        <v>43</v>
      </c>
      <c r="O179" s="86"/>
      <c r="P179" s="215">
        <f>O179*H179</f>
        <v>0</v>
      </c>
      <c r="Q179" s="215">
        <v>0.00012</v>
      </c>
      <c r="R179" s="215">
        <f>Q179*H179</f>
        <v>0.0018936</v>
      </c>
      <c r="S179" s="215">
        <v>0</v>
      </c>
      <c r="T179" s="216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7" t="s">
        <v>247</v>
      </c>
      <c r="AT179" s="217" t="s">
        <v>155</v>
      </c>
      <c r="AU179" s="217" t="s">
        <v>82</v>
      </c>
      <c r="AY179" s="19" t="s">
        <v>152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9" t="s">
        <v>80</v>
      </c>
      <c r="BK179" s="218">
        <f>ROUND(I179*H179,2)</f>
        <v>0</v>
      </c>
      <c r="BL179" s="19" t="s">
        <v>247</v>
      </c>
      <c r="BM179" s="217" t="s">
        <v>624</v>
      </c>
    </row>
    <row r="180" spans="1:47" s="2" customFormat="1" ht="12">
      <c r="A180" s="40"/>
      <c r="B180" s="41"/>
      <c r="C180" s="42"/>
      <c r="D180" s="219" t="s">
        <v>162</v>
      </c>
      <c r="E180" s="42"/>
      <c r="F180" s="220" t="s">
        <v>371</v>
      </c>
      <c r="G180" s="42"/>
      <c r="H180" s="42"/>
      <c r="I180" s="221"/>
      <c r="J180" s="42"/>
      <c r="K180" s="42"/>
      <c r="L180" s="46"/>
      <c r="M180" s="222"/>
      <c r="N180" s="223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162</v>
      </c>
      <c r="AU180" s="19" t="s">
        <v>82</v>
      </c>
    </row>
    <row r="181" spans="1:65" s="2" customFormat="1" ht="16.5" customHeight="1">
      <c r="A181" s="40"/>
      <c r="B181" s="41"/>
      <c r="C181" s="206" t="s">
        <v>347</v>
      </c>
      <c r="D181" s="206" t="s">
        <v>155</v>
      </c>
      <c r="E181" s="207" t="s">
        <v>486</v>
      </c>
      <c r="F181" s="208" t="s">
        <v>487</v>
      </c>
      <c r="G181" s="209" t="s">
        <v>158</v>
      </c>
      <c r="H181" s="210">
        <v>131</v>
      </c>
      <c r="I181" s="211"/>
      <c r="J181" s="212">
        <f>ROUND(I181*H181,2)</f>
        <v>0</v>
      </c>
      <c r="K181" s="208" t="s">
        <v>19</v>
      </c>
      <c r="L181" s="46"/>
      <c r="M181" s="213" t="s">
        <v>19</v>
      </c>
      <c r="N181" s="214" t="s">
        <v>43</v>
      </c>
      <c r="O181" s="86"/>
      <c r="P181" s="215">
        <f>O181*H181</f>
        <v>0</v>
      </c>
      <c r="Q181" s="215">
        <v>0</v>
      </c>
      <c r="R181" s="215">
        <f>Q181*H181</f>
        <v>0</v>
      </c>
      <c r="S181" s="215">
        <v>0</v>
      </c>
      <c r="T181" s="21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7" t="s">
        <v>247</v>
      </c>
      <c r="AT181" s="217" t="s">
        <v>155</v>
      </c>
      <c r="AU181" s="217" t="s">
        <v>82</v>
      </c>
      <c r="AY181" s="19" t="s">
        <v>152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9" t="s">
        <v>80</v>
      </c>
      <c r="BK181" s="218">
        <f>ROUND(I181*H181,2)</f>
        <v>0</v>
      </c>
      <c r="BL181" s="19" t="s">
        <v>247</v>
      </c>
      <c r="BM181" s="217" t="s">
        <v>625</v>
      </c>
    </row>
    <row r="182" spans="1:51" s="13" customFormat="1" ht="12">
      <c r="A182" s="13"/>
      <c r="B182" s="224"/>
      <c r="C182" s="225"/>
      <c r="D182" s="226" t="s">
        <v>164</v>
      </c>
      <c r="E182" s="227" t="s">
        <v>19</v>
      </c>
      <c r="F182" s="228" t="s">
        <v>626</v>
      </c>
      <c r="G182" s="225"/>
      <c r="H182" s="229">
        <v>131</v>
      </c>
      <c r="I182" s="230"/>
      <c r="J182" s="225"/>
      <c r="K182" s="225"/>
      <c r="L182" s="231"/>
      <c r="M182" s="232"/>
      <c r="N182" s="233"/>
      <c r="O182" s="233"/>
      <c r="P182" s="233"/>
      <c r="Q182" s="233"/>
      <c r="R182" s="233"/>
      <c r="S182" s="233"/>
      <c r="T182" s="23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5" t="s">
        <v>164</v>
      </c>
      <c r="AU182" s="235" t="s">
        <v>82</v>
      </c>
      <c r="AV182" s="13" t="s">
        <v>82</v>
      </c>
      <c r="AW182" s="13" t="s">
        <v>33</v>
      </c>
      <c r="AX182" s="13" t="s">
        <v>80</v>
      </c>
      <c r="AY182" s="235" t="s">
        <v>152</v>
      </c>
    </row>
    <row r="183" spans="1:63" s="12" customFormat="1" ht="22.8" customHeight="1">
      <c r="A183" s="12"/>
      <c r="B183" s="190"/>
      <c r="C183" s="191"/>
      <c r="D183" s="192" t="s">
        <v>71</v>
      </c>
      <c r="E183" s="204" t="s">
        <v>372</v>
      </c>
      <c r="F183" s="204" t="s">
        <v>373</v>
      </c>
      <c r="G183" s="191"/>
      <c r="H183" s="191"/>
      <c r="I183" s="194"/>
      <c r="J183" s="205">
        <f>BK183</f>
        <v>0</v>
      </c>
      <c r="K183" s="191"/>
      <c r="L183" s="196"/>
      <c r="M183" s="197"/>
      <c r="N183" s="198"/>
      <c r="O183" s="198"/>
      <c r="P183" s="199">
        <f>SUM(P184:P194)</f>
        <v>0</v>
      </c>
      <c r="Q183" s="198"/>
      <c r="R183" s="199">
        <f>SUM(R184:R194)</f>
        <v>0.0317492</v>
      </c>
      <c r="S183" s="198"/>
      <c r="T183" s="200">
        <f>SUM(T184:T194)</f>
        <v>0.00593929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01" t="s">
        <v>82</v>
      </c>
      <c r="AT183" s="202" t="s">
        <v>71</v>
      </c>
      <c r="AU183" s="202" t="s">
        <v>80</v>
      </c>
      <c r="AY183" s="201" t="s">
        <v>152</v>
      </c>
      <c r="BK183" s="203">
        <f>SUM(BK184:BK194)</f>
        <v>0</v>
      </c>
    </row>
    <row r="184" spans="1:65" s="2" customFormat="1" ht="16.5" customHeight="1">
      <c r="A184" s="40"/>
      <c r="B184" s="41"/>
      <c r="C184" s="206" t="s">
        <v>353</v>
      </c>
      <c r="D184" s="206" t="s">
        <v>155</v>
      </c>
      <c r="E184" s="207" t="s">
        <v>489</v>
      </c>
      <c r="F184" s="208" t="s">
        <v>490</v>
      </c>
      <c r="G184" s="209" t="s">
        <v>158</v>
      </c>
      <c r="H184" s="210">
        <v>19.159</v>
      </c>
      <c r="I184" s="211"/>
      <c r="J184" s="212">
        <f>ROUND(I184*H184,2)</f>
        <v>0</v>
      </c>
      <c r="K184" s="208" t="s">
        <v>159</v>
      </c>
      <c r="L184" s="46"/>
      <c r="M184" s="213" t="s">
        <v>19</v>
      </c>
      <c r="N184" s="214" t="s">
        <v>43</v>
      </c>
      <c r="O184" s="86"/>
      <c r="P184" s="215">
        <f>O184*H184</f>
        <v>0</v>
      </c>
      <c r="Q184" s="215">
        <v>0.001</v>
      </c>
      <c r="R184" s="215">
        <f>Q184*H184</f>
        <v>0.019159</v>
      </c>
      <c r="S184" s="215">
        <v>0.00031</v>
      </c>
      <c r="T184" s="216">
        <f>S184*H184</f>
        <v>0.00593929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7" t="s">
        <v>247</v>
      </c>
      <c r="AT184" s="217" t="s">
        <v>155</v>
      </c>
      <c r="AU184" s="217" t="s">
        <v>82</v>
      </c>
      <c r="AY184" s="19" t="s">
        <v>152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9" t="s">
        <v>80</v>
      </c>
      <c r="BK184" s="218">
        <f>ROUND(I184*H184,2)</f>
        <v>0</v>
      </c>
      <c r="BL184" s="19" t="s">
        <v>247</v>
      </c>
      <c r="BM184" s="217" t="s">
        <v>627</v>
      </c>
    </row>
    <row r="185" spans="1:47" s="2" customFormat="1" ht="12">
      <c r="A185" s="40"/>
      <c r="B185" s="41"/>
      <c r="C185" s="42"/>
      <c r="D185" s="219" t="s">
        <v>162</v>
      </c>
      <c r="E185" s="42"/>
      <c r="F185" s="220" t="s">
        <v>492</v>
      </c>
      <c r="G185" s="42"/>
      <c r="H185" s="42"/>
      <c r="I185" s="221"/>
      <c r="J185" s="42"/>
      <c r="K185" s="42"/>
      <c r="L185" s="46"/>
      <c r="M185" s="222"/>
      <c r="N185" s="223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162</v>
      </c>
      <c r="AU185" s="19" t="s">
        <v>82</v>
      </c>
    </row>
    <row r="186" spans="1:51" s="13" customFormat="1" ht="12">
      <c r="A186" s="13"/>
      <c r="B186" s="224"/>
      <c r="C186" s="225"/>
      <c r="D186" s="226" t="s">
        <v>164</v>
      </c>
      <c r="E186" s="227" t="s">
        <v>19</v>
      </c>
      <c r="F186" s="228" t="s">
        <v>628</v>
      </c>
      <c r="G186" s="225"/>
      <c r="H186" s="229">
        <v>19.159</v>
      </c>
      <c r="I186" s="230"/>
      <c r="J186" s="225"/>
      <c r="K186" s="225"/>
      <c r="L186" s="231"/>
      <c r="M186" s="232"/>
      <c r="N186" s="233"/>
      <c r="O186" s="233"/>
      <c r="P186" s="233"/>
      <c r="Q186" s="233"/>
      <c r="R186" s="233"/>
      <c r="S186" s="233"/>
      <c r="T186" s="23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5" t="s">
        <v>164</v>
      </c>
      <c r="AU186" s="235" t="s">
        <v>82</v>
      </c>
      <c r="AV186" s="13" t="s">
        <v>82</v>
      </c>
      <c r="AW186" s="13" t="s">
        <v>33</v>
      </c>
      <c r="AX186" s="13" t="s">
        <v>80</v>
      </c>
      <c r="AY186" s="235" t="s">
        <v>152</v>
      </c>
    </row>
    <row r="187" spans="1:65" s="2" customFormat="1" ht="16.5" customHeight="1">
      <c r="A187" s="40"/>
      <c r="B187" s="41"/>
      <c r="C187" s="206" t="s">
        <v>360</v>
      </c>
      <c r="D187" s="206" t="s">
        <v>155</v>
      </c>
      <c r="E187" s="207" t="s">
        <v>494</v>
      </c>
      <c r="F187" s="208" t="s">
        <v>495</v>
      </c>
      <c r="G187" s="209" t="s">
        <v>158</v>
      </c>
      <c r="H187" s="210">
        <v>27.37</v>
      </c>
      <c r="I187" s="211"/>
      <c r="J187" s="212">
        <f>ROUND(I187*H187,2)</f>
        <v>0</v>
      </c>
      <c r="K187" s="208" t="s">
        <v>159</v>
      </c>
      <c r="L187" s="46"/>
      <c r="M187" s="213" t="s">
        <v>19</v>
      </c>
      <c r="N187" s="214" t="s">
        <v>43</v>
      </c>
      <c r="O187" s="86"/>
      <c r="P187" s="215">
        <f>O187*H187</f>
        <v>0</v>
      </c>
      <c r="Q187" s="215">
        <v>0</v>
      </c>
      <c r="R187" s="215">
        <f>Q187*H187</f>
        <v>0</v>
      </c>
      <c r="S187" s="215">
        <v>0</v>
      </c>
      <c r="T187" s="21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7" t="s">
        <v>247</v>
      </c>
      <c r="AT187" s="217" t="s">
        <v>155</v>
      </c>
      <c r="AU187" s="217" t="s">
        <v>82</v>
      </c>
      <c r="AY187" s="19" t="s">
        <v>152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9" t="s">
        <v>80</v>
      </c>
      <c r="BK187" s="218">
        <f>ROUND(I187*H187,2)</f>
        <v>0</v>
      </c>
      <c r="BL187" s="19" t="s">
        <v>247</v>
      </c>
      <c r="BM187" s="217" t="s">
        <v>629</v>
      </c>
    </row>
    <row r="188" spans="1:47" s="2" customFormat="1" ht="12">
      <c r="A188" s="40"/>
      <c r="B188" s="41"/>
      <c r="C188" s="42"/>
      <c r="D188" s="219" t="s">
        <v>162</v>
      </c>
      <c r="E188" s="42"/>
      <c r="F188" s="220" t="s">
        <v>497</v>
      </c>
      <c r="G188" s="42"/>
      <c r="H188" s="42"/>
      <c r="I188" s="221"/>
      <c r="J188" s="42"/>
      <c r="K188" s="42"/>
      <c r="L188" s="46"/>
      <c r="M188" s="222"/>
      <c r="N188" s="223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162</v>
      </c>
      <c r="AU188" s="19" t="s">
        <v>82</v>
      </c>
    </row>
    <row r="189" spans="1:51" s="13" customFormat="1" ht="12">
      <c r="A189" s="13"/>
      <c r="B189" s="224"/>
      <c r="C189" s="225"/>
      <c r="D189" s="226" t="s">
        <v>164</v>
      </c>
      <c r="E189" s="227" t="s">
        <v>19</v>
      </c>
      <c r="F189" s="228" t="s">
        <v>630</v>
      </c>
      <c r="G189" s="225"/>
      <c r="H189" s="229">
        <v>27.37</v>
      </c>
      <c r="I189" s="230"/>
      <c r="J189" s="225"/>
      <c r="K189" s="225"/>
      <c r="L189" s="231"/>
      <c r="M189" s="232"/>
      <c r="N189" s="233"/>
      <c r="O189" s="233"/>
      <c r="P189" s="233"/>
      <c r="Q189" s="233"/>
      <c r="R189" s="233"/>
      <c r="S189" s="233"/>
      <c r="T189" s="23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5" t="s">
        <v>164</v>
      </c>
      <c r="AU189" s="235" t="s">
        <v>82</v>
      </c>
      <c r="AV189" s="13" t="s">
        <v>82</v>
      </c>
      <c r="AW189" s="13" t="s">
        <v>33</v>
      </c>
      <c r="AX189" s="13" t="s">
        <v>80</v>
      </c>
      <c r="AY189" s="235" t="s">
        <v>152</v>
      </c>
    </row>
    <row r="190" spans="1:65" s="2" customFormat="1" ht="16.5" customHeight="1">
      <c r="A190" s="40"/>
      <c r="B190" s="41"/>
      <c r="C190" s="206" t="s">
        <v>367</v>
      </c>
      <c r="D190" s="206" t="s">
        <v>155</v>
      </c>
      <c r="E190" s="207" t="s">
        <v>375</v>
      </c>
      <c r="F190" s="208" t="s">
        <v>376</v>
      </c>
      <c r="G190" s="209" t="s">
        <v>158</v>
      </c>
      <c r="H190" s="210">
        <v>27.37</v>
      </c>
      <c r="I190" s="211"/>
      <c r="J190" s="212">
        <f>ROUND(I190*H190,2)</f>
        <v>0</v>
      </c>
      <c r="K190" s="208" t="s">
        <v>159</v>
      </c>
      <c r="L190" s="46"/>
      <c r="M190" s="213" t="s">
        <v>19</v>
      </c>
      <c r="N190" s="214" t="s">
        <v>43</v>
      </c>
      <c r="O190" s="86"/>
      <c r="P190" s="215">
        <f>O190*H190</f>
        <v>0</v>
      </c>
      <c r="Q190" s="215">
        <v>0.0002</v>
      </c>
      <c r="R190" s="215">
        <f>Q190*H190</f>
        <v>0.005474000000000001</v>
      </c>
      <c r="S190" s="215">
        <v>0</v>
      </c>
      <c r="T190" s="21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7" t="s">
        <v>247</v>
      </c>
      <c r="AT190" s="217" t="s">
        <v>155</v>
      </c>
      <c r="AU190" s="217" t="s">
        <v>82</v>
      </c>
      <c r="AY190" s="19" t="s">
        <v>152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9" t="s">
        <v>80</v>
      </c>
      <c r="BK190" s="218">
        <f>ROUND(I190*H190,2)</f>
        <v>0</v>
      </c>
      <c r="BL190" s="19" t="s">
        <v>247</v>
      </c>
      <c r="BM190" s="217" t="s">
        <v>631</v>
      </c>
    </row>
    <row r="191" spans="1:47" s="2" customFormat="1" ht="12">
      <c r="A191" s="40"/>
      <c r="B191" s="41"/>
      <c r="C191" s="42"/>
      <c r="D191" s="219" t="s">
        <v>162</v>
      </c>
      <c r="E191" s="42"/>
      <c r="F191" s="220" t="s">
        <v>378</v>
      </c>
      <c r="G191" s="42"/>
      <c r="H191" s="42"/>
      <c r="I191" s="221"/>
      <c r="J191" s="42"/>
      <c r="K191" s="42"/>
      <c r="L191" s="46"/>
      <c r="M191" s="222"/>
      <c r="N191" s="223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162</v>
      </c>
      <c r="AU191" s="19" t="s">
        <v>82</v>
      </c>
    </row>
    <row r="192" spans="1:51" s="13" customFormat="1" ht="12">
      <c r="A192" s="13"/>
      <c r="B192" s="224"/>
      <c r="C192" s="225"/>
      <c r="D192" s="226" t="s">
        <v>164</v>
      </c>
      <c r="E192" s="227" t="s">
        <v>19</v>
      </c>
      <c r="F192" s="228" t="s">
        <v>632</v>
      </c>
      <c r="G192" s="225"/>
      <c r="H192" s="229">
        <v>27.37</v>
      </c>
      <c r="I192" s="230"/>
      <c r="J192" s="225"/>
      <c r="K192" s="225"/>
      <c r="L192" s="231"/>
      <c r="M192" s="232"/>
      <c r="N192" s="233"/>
      <c r="O192" s="233"/>
      <c r="P192" s="233"/>
      <c r="Q192" s="233"/>
      <c r="R192" s="233"/>
      <c r="S192" s="233"/>
      <c r="T192" s="23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5" t="s">
        <v>164</v>
      </c>
      <c r="AU192" s="235" t="s">
        <v>82</v>
      </c>
      <c r="AV192" s="13" t="s">
        <v>82</v>
      </c>
      <c r="AW192" s="13" t="s">
        <v>33</v>
      </c>
      <c r="AX192" s="13" t="s">
        <v>80</v>
      </c>
      <c r="AY192" s="235" t="s">
        <v>152</v>
      </c>
    </row>
    <row r="193" spans="1:65" s="2" customFormat="1" ht="24.15" customHeight="1">
      <c r="A193" s="40"/>
      <c r="B193" s="41"/>
      <c r="C193" s="206" t="s">
        <v>374</v>
      </c>
      <c r="D193" s="206" t="s">
        <v>155</v>
      </c>
      <c r="E193" s="207" t="s">
        <v>384</v>
      </c>
      <c r="F193" s="208" t="s">
        <v>385</v>
      </c>
      <c r="G193" s="209" t="s">
        <v>158</v>
      </c>
      <c r="H193" s="210">
        <v>27.37</v>
      </c>
      <c r="I193" s="211"/>
      <c r="J193" s="212">
        <f>ROUND(I193*H193,2)</f>
        <v>0</v>
      </c>
      <c r="K193" s="208" t="s">
        <v>159</v>
      </c>
      <c r="L193" s="46"/>
      <c r="M193" s="213" t="s">
        <v>19</v>
      </c>
      <c r="N193" s="214" t="s">
        <v>43</v>
      </c>
      <c r="O193" s="86"/>
      <c r="P193" s="215">
        <f>O193*H193</f>
        <v>0</v>
      </c>
      <c r="Q193" s="215">
        <v>0.00026</v>
      </c>
      <c r="R193" s="215">
        <f>Q193*H193</f>
        <v>0.0071162</v>
      </c>
      <c r="S193" s="215">
        <v>0</v>
      </c>
      <c r="T193" s="216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7" t="s">
        <v>247</v>
      </c>
      <c r="AT193" s="217" t="s">
        <v>155</v>
      </c>
      <c r="AU193" s="217" t="s">
        <v>82</v>
      </c>
      <c r="AY193" s="19" t="s">
        <v>152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9" t="s">
        <v>80</v>
      </c>
      <c r="BK193" s="218">
        <f>ROUND(I193*H193,2)</f>
        <v>0</v>
      </c>
      <c r="BL193" s="19" t="s">
        <v>247</v>
      </c>
      <c r="BM193" s="217" t="s">
        <v>633</v>
      </c>
    </row>
    <row r="194" spans="1:47" s="2" customFormat="1" ht="12">
      <c r="A194" s="40"/>
      <c r="B194" s="41"/>
      <c r="C194" s="42"/>
      <c r="D194" s="219" t="s">
        <v>162</v>
      </c>
      <c r="E194" s="42"/>
      <c r="F194" s="220" t="s">
        <v>387</v>
      </c>
      <c r="G194" s="42"/>
      <c r="H194" s="42"/>
      <c r="I194" s="221"/>
      <c r="J194" s="42"/>
      <c r="K194" s="42"/>
      <c r="L194" s="46"/>
      <c r="M194" s="222"/>
      <c r="N194" s="223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162</v>
      </c>
      <c r="AU194" s="19" t="s">
        <v>82</v>
      </c>
    </row>
    <row r="195" spans="1:63" s="12" customFormat="1" ht="25.9" customHeight="1">
      <c r="A195" s="12"/>
      <c r="B195" s="190"/>
      <c r="C195" s="191"/>
      <c r="D195" s="192" t="s">
        <v>71</v>
      </c>
      <c r="E195" s="193" t="s">
        <v>388</v>
      </c>
      <c r="F195" s="193" t="s">
        <v>389</v>
      </c>
      <c r="G195" s="191"/>
      <c r="H195" s="191"/>
      <c r="I195" s="194"/>
      <c r="J195" s="195">
        <f>BK195</f>
        <v>0</v>
      </c>
      <c r="K195" s="191"/>
      <c r="L195" s="196"/>
      <c r="M195" s="197"/>
      <c r="N195" s="198"/>
      <c r="O195" s="198"/>
      <c r="P195" s="199">
        <f>P196</f>
        <v>0</v>
      </c>
      <c r="Q195" s="198"/>
      <c r="R195" s="199">
        <f>R196</f>
        <v>0</v>
      </c>
      <c r="S195" s="198"/>
      <c r="T195" s="200">
        <f>T196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01" t="s">
        <v>183</v>
      </c>
      <c r="AT195" s="202" t="s">
        <v>71</v>
      </c>
      <c r="AU195" s="202" t="s">
        <v>72</v>
      </c>
      <c r="AY195" s="201" t="s">
        <v>152</v>
      </c>
      <c r="BK195" s="203">
        <f>BK196</f>
        <v>0</v>
      </c>
    </row>
    <row r="196" spans="1:65" s="2" customFormat="1" ht="21.75" customHeight="1">
      <c r="A196" s="40"/>
      <c r="B196" s="41"/>
      <c r="C196" s="206" t="s">
        <v>383</v>
      </c>
      <c r="D196" s="206" t="s">
        <v>155</v>
      </c>
      <c r="E196" s="207" t="s">
        <v>391</v>
      </c>
      <c r="F196" s="208" t="s">
        <v>392</v>
      </c>
      <c r="G196" s="209" t="s">
        <v>393</v>
      </c>
      <c r="H196" s="210">
        <v>1</v>
      </c>
      <c r="I196" s="211"/>
      <c r="J196" s="212">
        <f>ROUND(I196*H196,2)</f>
        <v>0</v>
      </c>
      <c r="K196" s="208" t="s">
        <v>19</v>
      </c>
      <c r="L196" s="46"/>
      <c r="M196" s="268" t="s">
        <v>19</v>
      </c>
      <c r="N196" s="269" t="s">
        <v>43</v>
      </c>
      <c r="O196" s="270"/>
      <c r="P196" s="271">
        <f>O196*H196</f>
        <v>0</v>
      </c>
      <c r="Q196" s="271">
        <v>0</v>
      </c>
      <c r="R196" s="271">
        <f>Q196*H196</f>
        <v>0</v>
      </c>
      <c r="S196" s="271">
        <v>0</v>
      </c>
      <c r="T196" s="272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7" t="s">
        <v>160</v>
      </c>
      <c r="AT196" s="217" t="s">
        <v>155</v>
      </c>
      <c r="AU196" s="217" t="s">
        <v>80</v>
      </c>
      <c r="AY196" s="19" t="s">
        <v>152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9" t="s">
        <v>80</v>
      </c>
      <c r="BK196" s="218">
        <f>ROUND(I196*H196,2)</f>
        <v>0</v>
      </c>
      <c r="BL196" s="19" t="s">
        <v>160</v>
      </c>
      <c r="BM196" s="217" t="s">
        <v>634</v>
      </c>
    </row>
    <row r="197" spans="1:31" s="2" customFormat="1" ht="6.95" customHeight="1">
      <c r="A197" s="40"/>
      <c r="B197" s="61"/>
      <c r="C197" s="62"/>
      <c r="D197" s="62"/>
      <c r="E197" s="62"/>
      <c r="F197" s="62"/>
      <c r="G197" s="62"/>
      <c r="H197" s="62"/>
      <c r="I197" s="62"/>
      <c r="J197" s="62"/>
      <c r="K197" s="62"/>
      <c r="L197" s="46"/>
      <c r="M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</row>
  </sheetData>
  <sheetProtection password="80EB" sheet="1" objects="1" scenarios="1" formatColumns="0" formatRows="0" autoFilter="0"/>
  <autoFilter ref="C90:K196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95" r:id="rId1" display="https://podminky.urs.cz/item/CS_URS_2024_01/619991001"/>
    <hyperlink ref="F97" r:id="rId2" display="https://podminky.urs.cz/item/CS_URS_2024_01/612325412"/>
    <hyperlink ref="F104" r:id="rId3" display="https://podminky.urs.cz/item/CS_URS_2024_01/612131121"/>
    <hyperlink ref="F106" r:id="rId4" display="https://podminky.urs.cz/item/CS_URS_2024_01/612311131"/>
    <hyperlink ref="F109" r:id="rId5" display="https://podminky.urs.cz/item/CS_URS_2024_01/978013141"/>
    <hyperlink ref="F116" r:id="rId6" display="https://podminky.urs.cz/item/CS_URS_2024_01/949101111"/>
    <hyperlink ref="F118" r:id="rId7" display="https://podminky.urs.cz/item/CS_URS_2024_01/952901111"/>
    <hyperlink ref="F121" r:id="rId8" display="https://podminky.urs.cz/item/CS_URS_2024_01/997002611"/>
    <hyperlink ref="F123" r:id="rId9" display="https://podminky.urs.cz/item/CS_URS_2024_01/997013211"/>
    <hyperlink ref="F125" r:id="rId10" display="https://podminky.urs.cz/item/CS_URS_2024_01/997013501"/>
    <hyperlink ref="F127" r:id="rId11" display="https://podminky.urs.cz/item/CS_URS_2024_01/997013509"/>
    <hyperlink ref="F130" r:id="rId12" display="https://podminky.urs.cz/item/CS_URS_2024_01/997013631"/>
    <hyperlink ref="F133" r:id="rId13" display="https://podminky.urs.cz/item/CS_URS_2024_01/998018001"/>
    <hyperlink ref="F139" r:id="rId14" display="https://podminky.urs.cz/item/CS_URS_2024_01/998741311"/>
    <hyperlink ref="F142" r:id="rId15" display="https://podminky.urs.cz/item/CS_URS_2024_01/763431871"/>
    <hyperlink ref="F145" r:id="rId16" display="https://podminky.urs.cz/item/CS_URS_2024_01/763431701"/>
    <hyperlink ref="F151" r:id="rId17" display="https://podminky.urs.cz/item/CS_URS_2024_01/998763511"/>
    <hyperlink ref="F154" r:id="rId18" display="https://podminky.urs.cz/item/CS_URS_2024_01/766691914"/>
    <hyperlink ref="F156" r:id="rId19" display="https://podminky.urs.cz/item/CS_URS_2024_01/766660001"/>
    <hyperlink ref="F160" r:id="rId20" display="https://podminky.urs.cz/item/CS_URS_2024_01/766660729"/>
    <hyperlink ref="F163" r:id="rId21" display="https://podminky.urs.cz/item/CS_URS_2024_01/766660728"/>
    <hyperlink ref="F166" r:id="rId22" display="https://podminky.urs.cz/item/CS_URS_2024_01/998766311"/>
    <hyperlink ref="F169" r:id="rId23" display="https://podminky.urs.cz/item/CS_URS_2024_01/783806805"/>
    <hyperlink ref="F172" r:id="rId24" display="https://podminky.urs.cz/item/CS_URS_2024_01/783306801"/>
    <hyperlink ref="F178" r:id="rId25" display="https://podminky.urs.cz/item/CS_URS_2024_01/783315101"/>
    <hyperlink ref="F180" r:id="rId26" display="https://podminky.urs.cz/item/CS_URS_2024_01/783317101"/>
    <hyperlink ref="F185" r:id="rId27" display="https://podminky.urs.cz/item/CS_URS_2024_01/784121001"/>
    <hyperlink ref="F188" r:id="rId28" display="https://podminky.urs.cz/item/CS_URS_2024_01/784111001"/>
    <hyperlink ref="F191" r:id="rId29" display="https://podminky.urs.cz/item/CS_URS_2024_01/784181121"/>
    <hyperlink ref="F194" r:id="rId30" display="https://podminky.urs.cz/item/CS_URS_2024_01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97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118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ZŠ Pionýrů, Sokolov - oprava šaten tělocvičny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119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635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8. 2. 2024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 xml:space="preserve"> </v>
      </c>
      <c r="F21" s="40"/>
      <c r="G21" s="40"/>
      <c r="H21" s="40"/>
      <c r="I21" s="134" t="s">
        <v>28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ROUND(J89,2)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ROUND((SUM(BE89:BE154)),2)</f>
        <v>0</v>
      </c>
      <c r="G33" s="40"/>
      <c r="H33" s="40"/>
      <c r="I33" s="150">
        <v>0.21</v>
      </c>
      <c r="J33" s="149">
        <f>ROUND(((SUM(BE89:BE154))*I33),2)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ROUND((SUM(BF89:BF154)),2)</f>
        <v>0</v>
      </c>
      <c r="G34" s="40"/>
      <c r="H34" s="40"/>
      <c r="I34" s="150">
        <v>0.12</v>
      </c>
      <c r="J34" s="149">
        <f>ROUND(((SUM(BF89:BF154))*I34),2)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ROUND((SUM(BG89:BG154)),2)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ROUND((SUM(BH89:BH154)),2)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ROUND((SUM(BI89:BI154)),2)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ZŠ Pionýrů, Sokolov - oprava šaten tělocvičny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06 - Šatna - dveře č. 1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Sokolov, Pionýrů 1614</v>
      </c>
      <c r="G52" s="42"/>
      <c r="H52" s="42"/>
      <c r="I52" s="34" t="s">
        <v>23</v>
      </c>
      <c r="J52" s="74" t="str">
        <f>IF(J12="","",J12)</f>
        <v>8. 2. 2024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Sokolov</v>
      </c>
      <c r="G54" s="42"/>
      <c r="H54" s="42"/>
      <c r="I54" s="34" t="s">
        <v>31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Michal Kubelka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122</v>
      </c>
      <c r="D57" s="164"/>
      <c r="E57" s="164"/>
      <c r="F57" s="164"/>
      <c r="G57" s="164"/>
      <c r="H57" s="164"/>
      <c r="I57" s="164"/>
      <c r="J57" s="165" t="s">
        <v>123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J89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124</v>
      </c>
    </row>
    <row r="60" spans="1:31" s="9" customFormat="1" ht="24.95" customHeight="1">
      <c r="A60" s="9"/>
      <c r="B60" s="167"/>
      <c r="C60" s="168"/>
      <c r="D60" s="169" t="s">
        <v>125</v>
      </c>
      <c r="E60" s="170"/>
      <c r="F60" s="170"/>
      <c r="G60" s="170"/>
      <c r="H60" s="170"/>
      <c r="I60" s="170"/>
      <c r="J60" s="171">
        <f>J90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127</v>
      </c>
      <c r="E61" s="176"/>
      <c r="F61" s="176"/>
      <c r="G61" s="176"/>
      <c r="H61" s="176"/>
      <c r="I61" s="176"/>
      <c r="J61" s="177">
        <f>J91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128</v>
      </c>
      <c r="E62" s="176"/>
      <c r="F62" s="176"/>
      <c r="G62" s="176"/>
      <c r="H62" s="176"/>
      <c r="I62" s="176"/>
      <c r="J62" s="177">
        <f>J108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129</v>
      </c>
      <c r="E63" s="176"/>
      <c r="F63" s="176"/>
      <c r="G63" s="176"/>
      <c r="H63" s="176"/>
      <c r="I63" s="176"/>
      <c r="J63" s="177">
        <f>J116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130</v>
      </c>
      <c r="E64" s="176"/>
      <c r="F64" s="176"/>
      <c r="G64" s="176"/>
      <c r="H64" s="176"/>
      <c r="I64" s="176"/>
      <c r="J64" s="177">
        <f>J128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7"/>
      <c r="C65" s="168"/>
      <c r="D65" s="169" t="s">
        <v>131</v>
      </c>
      <c r="E65" s="170"/>
      <c r="F65" s="170"/>
      <c r="G65" s="170"/>
      <c r="H65" s="170"/>
      <c r="I65" s="170"/>
      <c r="J65" s="171">
        <f>J131</f>
        <v>0</v>
      </c>
      <c r="K65" s="168"/>
      <c r="L65" s="17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3"/>
      <c r="C66" s="174"/>
      <c r="D66" s="175" t="s">
        <v>636</v>
      </c>
      <c r="E66" s="176"/>
      <c r="F66" s="176"/>
      <c r="G66" s="176"/>
      <c r="H66" s="176"/>
      <c r="I66" s="176"/>
      <c r="J66" s="177">
        <f>J132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134</v>
      </c>
      <c r="E67" s="176"/>
      <c r="F67" s="176"/>
      <c r="G67" s="176"/>
      <c r="H67" s="176"/>
      <c r="I67" s="176"/>
      <c r="J67" s="177">
        <f>J136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135</v>
      </c>
      <c r="E68" s="176"/>
      <c r="F68" s="176"/>
      <c r="G68" s="176"/>
      <c r="H68" s="176"/>
      <c r="I68" s="176"/>
      <c r="J68" s="177">
        <f>J142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67"/>
      <c r="C69" s="168"/>
      <c r="D69" s="169" t="s">
        <v>136</v>
      </c>
      <c r="E69" s="170"/>
      <c r="F69" s="170"/>
      <c r="G69" s="170"/>
      <c r="H69" s="170"/>
      <c r="I69" s="170"/>
      <c r="J69" s="171">
        <f>J153</f>
        <v>0</v>
      </c>
      <c r="K69" s="168"/>
      <c r="L69" s="172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137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162" t="str">
        <f>E7</f>
        <v>ZŠ Pionýrů, Sokolov - oprava šaten tělocvičny</v>
      </c>
      <c r="F79" s="34"/>
      <c r="G79" s="34"/>
      <c r="H79" s="34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119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71" t="str">
        <f>E9</f>
        <v>06 - Šatna - dveře č. 1</v>
      </c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21</v>
      </c>
      <c r="D83" s="42"/>
      <c r="E83" s="42"/>
      <c r="F83" s="29" t="str">
        <f>F12</f>
        <v>Sokolov, Pionýrů 1614</v>
      </c>
      <c r="G83" s="42"/>
      <c r="H83" s="42"/>
      <c r="I83" s="34" t="s">
        <v>23</v>
      </c>
      <c r="J83" s="74" t="str">
        <f>IF(J12="","",J12)</f>
        <v>8. 2. 2024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5.15" customHeight="1">
      <c r="A85" s="40"/>
      <c r="B85" s="41"/>
      <c r="C85" s="34" t="s">
        <v>25</v>
      </c>
      <c r="D85" s="42"/>
      <c r="E85" s="42"/>
      <c r="F85" s="29" t="str">
        <f>E15</f>
        <v>Město Sokolov</v>
      </c>
      <c r="G85" s="42"/>
      <c r="H85" s="42"/>
      <c r="I85" s="34" t="s">
        <v>31</v>
      </c>
      <c r="J85" s="38" t="str">
        <f>E21</f>
        <v xml:space="preserve"> 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5.15" customHeight="1">
      <c r="A86" s="40"/>
      <c r="B86" s="41"/>
      <c r="C86" s="34" t="s">
        <v>29</v>
      </c>
      <c r="D86" s="42"/>
      <c r="E86" s="42"/>
      <c r="F86" s="29" t="str">
        <f>IF(E18="","",E18)</f>
        <v>Vyplň údaj</v>
      </c>
      <c r="G86" s="42"/>
      <c r="H86" s="42"/>
      <c r="I86" s="34" t="s">
        <v>34</v>
      </c>
      <c r="J86" s="38" t="str">
        <f>E24</f>
        <v>Michal Kubelka</v>
      </c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0.3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11" customFormat="1" ht="29.25" customHeight="1">
      <c r="A88" s="179"/>
      <c r="B88" s="180"/>
      <c r="C88" s="181" t="s">
        <v>138</v>
      </c>
      <c r="D88" s="182" t="s">
        <v>57</v>
      </c>
      <c r="E88" s="182" t="s">
        <v>53</v>
      </c>
      <c r="F88" s="182" t="s">
        <v>54</v>
      </c>
      <c r="G88" s="182" t="s">
        <v>139</v>
      </c>
      <c r="H88" s="182" t="s">
        <v>140</v>
      </c>
      <c r="I88" s="182" t="s">
        <v>141</v>
      </c>
      <c r="J88" s="182" t="s">
        <v>123</v>
      </c>
      <c r="K88" s="183" t="s">
        <v>142</v>
      </c>
      <c r="L88" s="184"/>
      <c r="M88" s="94" t="s">
        <v>19</v>
      </c>
      <c r="N88" s="95" t="s">
        <v>42</v>
      </c>
      <c r="O88" s="95" t="s">
        <v>143</v>
      </c>
      <c r="P88" s="95" t="s">
        <v>144</v>
      </c>
      <c r="Q88" s="95" t="s">
        <v>145</v>
      </c>
      <c r="R88" s="95" t="s">
        <v>146</v>
      </c>
      <c r="S88" s="95" t="s">
        <v>147</v>
      </c>
      <c r="T88" s="96" t="s">
        <v>148</v>
      </c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</row>
    <row r="89" spans="1:63" s="2" customFormat="1" ht="22.8" customHeight="1">
      <c r="A89" s="40"/>
      <c r="B89" s="41"/>
      <c r="C89" s="101" t="s">
        <v>149</v>
      </c>
      <c r="D89" s="42"/>
      <c r="E89" s="42"/>
      <c r="F89" s="42"/>
      <c r="G89" s="42"/>
      <c r="H89" s="42"/>
      <c r="I89" s="42"/>
      <c r="J89" s="185">
        <f>BK89</f>
        <v>0</v>
      </c>
      <c r="K89" s="42"/>
      <c r="L89" s="46"/>
      <c r="M89" s="97"/>
      <c r="N89" s="186"/>
      <c r="O89" s="98"/>
      <c r="P89" s="187">
        <f>P90+P131+P153</f>
        <v>0</v>
      </c>
      <c r="Q89" s="98"/>
      <c r="R89" s="187">
        <f>R90+R131+R153</f>
        <v>0.2060118</v>
      </c>
      <c r="S89" s="98"/>
      <c r="T89" s="188">
        <f>T90+T131+T153</f>
        <v>0.08357241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71</v>
      </c>
      <c r="AU89" s="19" t="s">
        <v>124</v>
      </c>
      <c r="BK89" s="189">
        <f>BK90+BK131+BK153</f>
        <v>0</v>
      </c>
    </row>
    <row r="90" spans="1:63" s="12" customFormat="1" ht="25.9" customHeight="1">
      <c r="A90" s="12"/>
      <c r="B90" s="190"/>
      <c r="C90" s="191"/>
      <c r="D90" s="192" t="s">
        <v>71</v>
      </c>
      <c r="E90" s="193" t="s">
        <v>150</v>
      </c>
      <c r="F90" s="193" t="s">
        <v>151</v>
      </c>
      <c r="G90" s="191"/>
      <c r="H90" s="191"/>
      <c r="I90" s="194"/>
      <c r="J90" s="195">
        <f>BK90</f>
        <v>0</v>
      </c>
      <c r="K90" s="191"/>
      <c r="L90" s="196"/>
      <c r="M90" s="197"/>
      <c r="N90" s="198"/>
      <c r="O90" s="198"/>
      <c r="P90" s="199">
        <f>P91+P108+P116+P128</f>
        <v>0</v>
      </c>
      <c r="Q90" s="198"/>
      <c r="R90" s="199">
        <f>R91+R108+R116+R128</f>
        <v>0.202845</v>
      </c>
      <c r="S90" s="198"/>
      <c r="T90" s="200">
        <f>T91+T108+T116+T128</f>
        <v>0.08298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1" t="s">
        <v>80</v>
      </c>
      <c r="AT90" s="202" t="s">
        <v>71</v>
      </c>
      <c r="AU90" s="202" t="s">
        <v>72</v>
      </c>
      <c r="AY90" s="201" t="s">
        <v>152</v>
      </c>
      <c r="BK90" s="203">
        <f>BK91+BK108+BK116+BK128</f>
        <v>0</v>
      </c>
    </row>
    <row r="91" spans="1:63" s="12" customFormat="1" ht="22.8" customHeight="1">
      <c r="A91" s="12"/>
      <c r="B91" s="190"/>
      <c r="C91" s="191"/>
      <c r="D91" s="192" t="s">
        <v>71</v>
      </c>
      <c r="E91" s="204" t="s">
        <v>177</v>
      </c>
      <c r="F91" s="204" t="s">
        <v>178</v>
      </c>
      <c r="G91" s="191"/>
      <c r="H91" s="191"/>
      <c r="I91" s="194"/>
      <c r="J91" s="205">
        <f>BK91</f>
        <v>0</v>
      </c>
      <c r="K91" s="191"/>
      <c r="L91" s="196"/>
      <c r="M91" s="197"/>
      <c r="N91" s="198"/>
      <c r="O91" s="198"/>
      <c r="P91" s="199">
        <f>SUM(P92:P107)</f>
        <v>0</v>
      </c>
      <c r="Q91" s="198"/>
      <c r="R91" s="199">
        <f>SUM(R92:R107)</f>
        <v>0.201735</v>
      </c>
      <c r="S91" s="198"/>
      <c r="T91" s="200">
        <f>SUM(T92:T107)</f>
        <v>0.00108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1" t="s">
        <v>80</v>
      </c>
      <c r="AT91" s="202" t="s">
        <v>71</v>
      </c>
      <c r="AU91" s="202" t="s">
        <v>80</v>
      </c>
      <c r="AY91" s="201" t="s">
        <v>152</v>
      </c>
      <c r="BK91" s="203">
        <f>SUM(BK92:BK107)</f>
        <v>0</v>
      </c>
    </row>
    <row r="92" spans="1:65" s="2" customFormat="1" ht="16.5" customHeight="1">
      <c r="A92" s="40"/>
      <c r="B92" s="41"/>
      <c r="C92" s="206" t="s">
        <v>80</v>
      </c>
      <c r="D92" s="206" t="s">
        <v>155</v>
      </c>
      <c r="E92" s="207" t="s">
        <v>179</v>
      </c>
      <c r="F92" s="208" t="s">
        <v>180</v>
      </c>
      <c r="G92" s="209" t="s">
        <v>158</v>
      </c>
      <c r="H92" s="210">
        <v>18</v>
      </c>
      <c r="I92" s="211"/>
      <c r="J92" s="212">
        <f>ROUND(I92*H92,2)</f>
        <v>0</v>
      </c>
      <c r="K92" s="208" t="s">
        <v>159</v>
      </c>
      <c r="L92" s="46"/>
      <c r="M92" s="213" t="s">
        <v>19</v>
      </c>
      <c r="N92" s="214" t="s">
        <v>43</v>
      </c>
      <c r="O92" s="86"/>
      <c r="P92" s="215">
        <f>O92*H92</f>
        <v>0</v>
      </c>
      <c r="Q92" s="215">
        <v>6E-05</v>
      </c>
      <c r="R92" s="215">
        <f>Q92*H92</f>
        <v>0.00108</v>
      </c>
      <c r="S92" s="215">
        <v>6E-05</v>
      </c>
      <c r="T92" s="216">
        <f>S92*H92</f>
        <v>0.00108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160</v>
      </c>
      <c r="AT92" s="217" t="s">
        <v>155</v>
      </c>
      <c r="AU92" s="217" t="s">
        <v>82</v>
      </c>
      <c r="AY92" s="19" t="s">
        <v>152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80</v>
      </c>
      <c r="BK92" s="218">
        <f>ROUND(I92*H92,2)</f>
        <v>0</v>
      </c>
      <c r="BL92" s="19" t="s">
        <v>160</v>
      </c>
      <c r="BM92" s="217" t="s">
        <v>637</v>
      </c>
    </row>
    <row r="93" spans="1:47" s="2" customFormat="1" ht="12">
      <c r="A93" s="40"/>
      <c r="B93" s="41"/>
      <c r="C93" s="42"/>
      <c r="D93" s="219" t="s">
        <v>162</v>
      </c>
      <c r="E93" s="42"/>
      <c r="F93" s="220" t="s">
        <v>182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162</v>
      </c>
      <c r="AU93" s="19" t="s">
        <v>82</v>
      </c>
    </row>
    <row r="94" spans="1:51" s="13" customFormat="1" ht="12">
      <c r="A94" s="13"/>
      <c r="B94" s="224"/>
      <c r="C94" s="225"/>
      <c r="D94" s="226" t="s">
        <v>164</v>
      </c>
      <c r="E94" s="227" t="s">
        <v>19</v>
      </c>
      <c r="F94" s="228" t="s">
        <v>638</v>
      </c>
      <c r="G94" s="225"/>
      <c r="H94" s="229">
        <v>18</v>
      </c>
      <c r="I94" s="230"/>
      <c r="J94" s="225"/>
      <c r="K94" s="225"/>
      <c r="L94" s="231"/>
      <c r="M94" s="232"/>
      <c r="N94" s="233"/>
      <c r="O94" s="233"/>
      <c r="P94" s="233"/>
      <c r="Q94" s="233"/>
      <c r="R94" s="233"/>
      <c r="S94" s="233"/>
      <c r="T94" s="23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5" t="s">
        <v>164</v>
      </c>
      <c r="AU94" s="235" t="s">
        <v>82</v>
      </c>
      <c r="AV94" s="13" t="s">
        <v>82</v>
      </c>
      <c r="AW94" s="13" t="s">
        <v>33</v>
      </c>
      <c r="AX94" s="13" t="s">
        <v>80</v>
      </c>
      <c r="AY94" s="235" t="s">
        <v>152</v>
      </c>
    </row>
    <row r="95" spans="1:65" s="2" customFormat="1" ht="24.15" customHeight="1">
      <c r="A95" s="40"/>
      <c r="B95" s="41"/>
      <c r="C95" s="206" t="s">
        <v>82</v>
      </c>
      <c r="D95" s="206" t="s">
        <v>155</v>
      </c>
      <c r="E95" s="207" t="s">
        <v>402</v>
      </c>
      <c r="F95" s="208" t="s">
        <v>403</v>
      </c>
      <c r="G95" s="209" t="s">
        <v>158</v>
      </c>
      <c r="H95" s="210">
        <v>8.19</v>
      </c>
      <c r="I95" s="211"/>
      <c r="J95" s="212">
        <f>ROUND(I95*H95,2)</f>
        <v>0</v>
      </c>
      <c r="K95" s="208" t="s">
        <v>159</v>
      </c>
      <c r="L95" s="46"/>
      <c r="M95" s="213" t="s">
        <v>19</v>
      </c>
      <c r="N95" s="214" t="s">
        <v>43</v>
      </c>
      <c r="O95" s="86"/>
      <c r="P95" s="215">
        <f>O95*H95</f>
        <v>0</v>
      </c>
      <c r="Q95" s="215">
        <v>0.0156</v>
      </c>
      <c r="R95" s="215">
        <f>Q95*H95</f>
        <v>0.127764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160</v>
      </c>
      <c r="AT95" s="217" t="s">
        <v>155</v>
      </c>
      <c r="AU95" s="217" t="s">
        <v>82</v>
      </c>
      <c r="AY95" s="19" t="s">
        <v>152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80</v>
      </c>
      <c r="BK95" s="218">
        <f>ROUND(I95*H95,2)</f>
        <v>0</v>
      </c>
      <c r="BL95" s="19" t="s">
        <v>160</v>
      </c>
      <c r="BM95" s="217" t="s">
        <v>639</v>
      </c>
    </row>
    <row r="96" spans="1:47" s="2" customFormat="1" ht="12">
      <c r="A96" s="40"/>
      <c r="B96" s="41"/>
      <c r="C96" s="42"/>
      <c r="D96" s="219" t="s">
        <v>162</v>
      </c>
      <c r="E96" s="42"/>
      <c r="F96" s="220" t="s">
        <v>405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162</v>
      </c>
      <c r="AU96" s="19" t="s">
        <v>82</v>
      </c>
    </row>
    <row r="97" spans="1:65" s="2" customFormat="1" ht="16.5" customHeight="1">
      <c r="A97" s="40"/>
      <c r="B97" s="41"/>
      <c r="C97" s="206" t="s">
        <v>153</v>
      </c>
      <c r="D97" s="206" t="s">
        <v>155</v>
      </c>
      <c r="E97" s="207" t="s">
        <v>197</v>
      </c>
      <c r="F97" s="208" t="s">
        <v>198</v>
      </c>
      <c r="G97" s="209" t="s">
        <v>158</v>
      </c>
      <c r="H97" s="210">
        <v>16.38</v>
      </c>
      <c r="I97" s="211"/>
      <c r="J97" s="212">
        <f>ROUND(I97*H97,2)</f>
        <v>0</v>
      </c>
      <c r="K97" s="208" t="s">
        <v>159</v>
      </c>
      <c r="L97" s="46"/>
      <c r="M97" s="213" t="s">
        <v>19</v>
      </c>
      <c r="N97" s="214" t="s">
        <v>43</v>
      </c>
      <c r="O97" s="86"/>
      <c r="P97" s="215">
        <f>O97*H97</f>
        <v>0</v>
      </c>
      <c r="Q97" s="215">
        <v>0.00026</v>
      </c>
      <c r="R97" s="215">
        <f>Q97*H97</f>
        <v>0.004258799999999999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160</v>
      </c>
      <c r="AT97" s="217" t="s">
        <v>155</v>
      </c>
      <c r="AU97" s="217" t="s">
        <v>82</v>
      </c>
      <c r="AY97" s="19" t="s">
        <v>152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80</v>
      </c>
      <c r="BK97" s="218">
        <f>ROUND(I97*H97,2)</f>
        <v>0</v>
      </c>
      <c r="BL97" s="19" t="s">
        <v>160</v>
      </c>
      <c r="BM97" s="217" t="s">
        <v>640</v>
      </c>
    </row>
    <row r="98" spans="1:47" s="2" customFormat="1" ht="12">
      <c r="A98" s="40"/>
      <c r="B98" s="41"/>
      <c r="C98" s="42"/>
      <c r="D98" s="219" t="s">
        <v>162</v>
      </c>
      <c r="E98" s="42"/>
      <c r="F98" s="220" t="s">
        <v>200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162</v>
      </c>
      <c r="AU98" s="19" t="s">
        <v>82</v>
      </c>
    </row>
    <row r="99" spans="1:51" s="14" customFormat="1" ht="12">
      <c r="A99" s="14"/>
      <c r="B99" s="236"/>
      <c r="C99" s="237"/>
      <c r="D99" s="226" t="s">
        <v>164</v>
      </c>
      <c r="E99" s="238" t="s">
        <v>19</v>
      </c>
      <c r="F99" s="239" t="s">
        <v>407</v>
      </c>
      <c r="G99" s="237"/>
      <c r="H99" s="238" t="s">
        <v>19</v>
      </c>
      <c r="I99" s="240"/>
      <c r="J99" s="237"/>
      <c r="K99" s="237"/>
      <c r="L99" s="241"/>
      <c r="M99" s="242"/>
      <c r="N99" s="243"/>
      <c r="O99" s="243"/>
      <c r="P99" s="243"/>
      <c r="Q99" s="243"/>
      <c r="R99" s="243"/>
      <c r="S99" s="243"/>
      <c r="T99" s="24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5" t="s">
        <v>164</v>
      </c>
      <c r="AU99" s="245" t="s">
        <v>82</v>
      </c>
      <c r="AV99" s="14" t="s">
        <v>80</v>
      </c>
      <c r="AW99" s="14" t="s">
        <v>33</v>
      </c>
      <c r="AX99" s="14" t="s">
        <v>72</v>
      </c>
      <c r="AY99" s="245" t="s">
        <v>152</v>
      </c>
    </row>
    <row r="100" spans="1:51" s="13" customFormat="1" ht="12">
      <c r="A100" s="13"/>
      <c r="B100" s="224"/>
      <c r="C100" s="225"/>
      <c r="D100" s="226" t="s">
        <v>164</v>
      </c>
      <c r="E100" s="227" t="s">
        <v>19</v>
      </c>
      <c r="F100" s="228" t="s">
        <v>641</v>
      </c>
      <c r="G100" s="225"/>
      <c r="H100" s="229">
        <v>8.19</v>
      </c>
      <c r="I100" s="230"/>
      <c r="J100" s="225"/>
      <c r="K100" s="225"/>
      <c r="L100" s="231"/>
      <c r="M100" s="232"/>
      <c r="N100" s="233"/>
      <c r="O100" s="233"/>
      <c r="P100" s="233"/>
      <c r="Q100" s="233"/>
      <c r="R100" s="233"/>
      <c r="S100" s="233"/>
      <c r="T100" s="23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5" t="s">
        <v>164</v>
      </c>
      <c r="AU100" s="235" t="s">
        <v>82</v>
      </c>
      <c r="AV100" s="13" t="s">
        <v>82</v>
      </c>
      <c r="AW100" s="13" t="s">
        <v>33</v>
      </c>
      <c r="AX100" s="13" t="s">
        <v>72</v>
      </c>
      <c r="AY100" s="235" t="s">
        <v>152</v>
      </c>
    </row>
    <row r="101" spans="1:51" s="14" customFormat="1" ht="12">
      <c r="A101" s="14"/>
      <c r="B101" s="236"/>
      <c r="C101" s="237"/>
      <c r="D101" s="226" t="s">
        <v>164</v>
      </c>
      <c r="E101" s="238" t="s">
        <v>19</v>
      </c>
      <c r="F101" s="239" t="s">
        <v>409</v>
      </c>
      <c r="G101" s="237"/>
      <c r="H101" s="238" t="s">
        <v>19</v>
      </c>
      <c r="I101" s="240"/>
      <c r="J101" s="237"/>
      <c r="K101" s="237"/>
      <c r="L101" s="241"/>
      <c r="M101" s="242"/>
      <c r="N101" s="243"/>
      <c r="O101" s="243"/>
      <c r="P101" s="243"/>
      <c r="Q101" s="243"/>
      <c r="R101" s="243"/>
      <c r="S101" s="243"/>
      <c r="T101" s="24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5" t="s">
        <v>164</v>
      </c>
      <c r="AU101" s="245" t="s">
        <v>82</v>
      </c>
      <c r="AV101" s="14" t="s">
        <v>80</v>
      </c>
      <c r="AW101" s="14" t="s">
        <v>33</v>
      </c>
      <c r="AX101" s="14" t="s">
        <v>72</v>
      </c>
      <c r="AY101" s="245" t="s">
        <v>152</v>
      </c>
    </row>
    <row r="102" spans="1:51" s="13" customFormat="1" ht="12">
      <c r="A102" s="13"/>
      <c r="B102" s="224"/>
      <c r="C102" s="225"/>
      <c r="D102" s="226" t="s">
        <v>164</v>
      </c>
      <c r="E102" s="227" t="s">
        <v>19</v>
      </c>
      <c r="F102" s="228" t="s">
        <v>641</v>
      </c>
      <c r="G102" s="225"/>
      <c r="H102" s="229">
        <v>8.19</v>
      </c>
      <c r="I102" s="230"/>
      <c r="J102" s="225"/>
      <c r="K102" s="225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164</v>
      </c>
      <c r="AU102" s="235" t="s">
        <v>82</v>
      </c>
      <c r="AV102" s="13" t="s">
        <v>82</v>
      </c>
      <c r="AW102" s="13" t="s">
        <v>33</v>
      </c>
      <c r="AX102" s="13" t="s">
        <v>72</v>
      </c>
      <c r="AY102" s="235" t="s">
        <v>152</v>
      </c>
    </row>
    <row r="103" spans="1:51" s="15" customFormat="1" ht="12">
      <c r="A103" s="15"/>
      <c r="B103" s="257"/>
      <c r="C103" s="258"/>
      <c r="D103" s="226" t="s">
        <v>164</v>
      </c>
      <c r="E103" s="259" t="s">
        <v>19</v>
      </c>
      <c r="F103" s="260" t="s">
        <v>382</v>
      </c>
      <c r="G103" s="258"/>
      <c r="H103" s="261">
        <v>16.38</v>
      </c>
      <c r="I103" s="262"/>
      <c r="J103" s="258"/>
      <c r="K103" s="258"/>
      <c r="L103" s="263"/>
      <c r="M103" s="264"/>
      <c r="N103" s="265"/>
      <c r="O103" s="265"/>
      <c r="P103" s="265"/>
      <c r="Q103" s="265"/>
      <c r="R103" s="265"/>
      <c r="S103" s="265"/>
      <c r="T103" s="266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67" t="s">
        <v>164</v>
      </c>
      <c r="AU103" s="267" t="s">
        <v>82</v>
      </c>
      <c r="AV103" s="15" t="s">
        <v>160</v>
      </c>
      <c r="AW103" s="15" t="s">
        <v>33</v>
      </c>
      <c r="AX103" s="15" t="s">
        <v>80</v>
      </c>
      <c r="AY103" s="267" t="s">
        <v>152</v>
      </c>
    </row>
    <row r="104" spans="1:65" s="2" customFormat="1" ht="24.15" customHeight="1">
      <c r="A104" s="40"/>
      <c r="B104" s="41"/>
      <c r="C104" s="206" t="s">
        <v>160</v>
      </c>
      <c r="D104" s="206" t="s">
        <v>155</v>
      </c>
      <c r="E104" s="207" t="s">
        <v>190</v>
      </c>
      <c r="F104" s="208" t="s">
        <v>191</v>
      </c>
      <c r="G104" s="209" t="s">
        <v>158</v>
      </c>
      <c r="H104" s="210">
        <v>8.19</v>
      </c>
      <c r="I104" s="211"/>
      <c r="J104" s="212">
        <f>ROUND(I104*H104,2)</f>
        <v>0</v>
      </c>
      <c r="K104" s="208" t="s">
        <v>159</v>
      </c>
      <c r="L104" s="46"/>
      <c r="M104" s="213" t="s">
        <v>19</v>
      </c>
      <c r="N104" s="214" t="s">
        <v>43</v>
      </c>
      <c r="O104" s="86"/>
      <c r="P104" s="215">
        <f>O104*H104</f>
        <v>0</v>
      </c>
      <c r="Q104" s="215">
        <v>0.00438</v>
      </c>
      <c r="R104" s="215">
        <f>Q104*H104</f>
        <v>0.0358722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160</v>
      </c>
      <c r="AT104" s="217" t="s">
        <v>155</v>
      </c>
      <c r="AU104" s="217" t="s">
        <v>82</v>
      </c>
      <c r="AY104" s="19" t="s">
        <v>152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80</v>
      </c>
      <c r="BK104" s="218">
        <f>ROUND(I104*H104,2)</f>
        <v>0</v>
      </c>
      <c r="BL104" s="19" t="s">
        <v>160</v>
      </c>
      <c r="BM104" s="217" t="s">
        <v>642</v>
      </c>
    </row>
    <row r="105" spans="1:47" s="2" customFormat="1" ht="12">
      <c r="A105" s="40"/>
      <c r="B105" s="41"/>
      <c r="C105" s="42"/>
      <c r="D105" s="219" t="s">
        <v>162</v>
      </c>
      <c r="E105" s="42"/>
      <c r="F105" s="220" t="s">
        <v>193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162</v>
      </c>
      <c r="AU105" s="19" t="s">
        <v>82</v>
      </c>
    </row>
    <row r="106" spans="1:65" s="2" customFormat="1" ht="16.5" customHeight="1">
      <c r="A106" s="40"/>
      <c r="B106" s="41"/>
      <c r="C106" s="206" t="s">
        <v>183</v>
      </c>
      <c r="D106" s="206" t="s">
        <v>155</v>
      </c>
      <c r="E106" s="207" t="s">
        <v>202</v>
      </c>
      <c r="F106" s="208" t="s">
        <v>203</v>
      </c>
      <c r="G106" s="209" t="s">
        <v>158</v>
      </c>
      <c r="H106" s="210">
        <v>8.19</v>
      </c>
      <c r="I106" s="211"/>
      <c r="J106" s="212">
        <f>ROUND(I106*H106,2)</f>
        <v>0</v>
      </c>
      <c r="K106" s="208" t="s">
        <v>159</v>
      </c>
      <c r="L106" s="46"/>
      <c r="M106" s="213" t="s">
        <v>19</v>
      </c>
      <c r="N106" s="214" t="s">
        <v>43</v>
      </c>
      <c r="O106" s="86"/>
      <c r="P106" s="215">
        <f>O106*H106</f>
        <v>0</v>
      </c>
      <c r="Q106" s="215">
        <v>0.004</v>
      </c>
      <c r="R106" s="215">
        <f>Q106*H106</f>
        <v>0.03276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160</v>
      </c>
      <c r="AT106" s="217" t="s">
        <v>155</v>
      </c>
      <c r="AU106" s="217" t="s">
        <v>82</v>
      </c>
      <c r="AY106" s="19" t="s">
        <v>152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80</v>
      </c>
      <c r="BK106" s="218">
        <f>ROUND(I106*H106,2)</f>
        <v>0</v>
      </c>
      <c r="BL106" s="19" t="s">
        <v>160</v>
      </c>
      <c r="BM106" s="217" t="s">
        <v>643</v>
      </c>
    </row>
    <row r="107" spans="1:47" s="2" customFormat="1" ht="12">
      <c r="A107" s="40"/>
      <c r="B107" s="41"/>
      <c r="C107" s="42"/>
      <c r="D107" s="219" t="s">
        <v>162</v>
      </c>
      <c r="E107" s="42"/>
      <c r="F107" s="220" t="s">
        <v>205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162</v>
      </c>
      <c r="AU107" s="19" t="s">
        <v>82</v>
      </c>
    </row>
    <row r="108" spans="1:63" s="12" customFormat="1" ht="22.8" customHeight="1">
      <c r="A108" s="12"/>
      <c r="B108" s="190"/>
      <c r="C108" s="191"/>
      <c r="D108" s="192" t="s">
        <v>71</v>
      </c>
      <c r="E108" s="204" t="s">
        <v>206</v>
      </c>
      <c r="F108" s="204" t="s">
        <v>222</v>
      </c>
      <c r="G108" s="191"/>
      <c r="H108" s="191"/>
      <c r="I108" s="194"/>
      <c r="J108" s="205">
        <f>BK108</f>
        <v>0</v>
      </c>
      <c r="K108" s="191"/>
      <c r="L108" s="196"/>
      <c r="M108" s="197"/>
      <c r="N108" s="198"/>
      <c r="O108" s="198"/>
      <c r="P108" s="199">
        <f>SUM(P109:P115)</f>
        <v>0</v>
      </c>
      <c r="Q108" s="198"/>
      <c r="R108" s="199">
        <f>SUM(R109:R115)</f>
        <v>0.0011099999999999999</v>
      </c>
      <c r="S108" s="198"/>
      <c r="T108" s="200">
        <f>SUM(T109:T115)</f>
        <v>0.0819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1" t="s">
        <v>80</v>
      </c>
      <c r="AT108" s="202" t="s">
        <v>71</v>
      </c>
      <c r="AU108" s="202" t="s">
        <v>80</v>
      </c>
      <c r="AY108" s="201" t="s">
        <v>152</v>
      </c>
      <c r="BK108" s="203">
        <f>SUM(BK109:BK115)</f>
        <v>0</v>
      </c>
    </row>
    <row r="109" spans="1:65" s="2" customFormat="1" ht="24.15" customHeight="1">
      <c r="A109" s="40"/>
      <c r="B109" s="41"/>
      <c r="C109" s="206" t="s">
        <v>177</v>
      </c>
      <c r="D109" s="206" t="s">
        <v>155</v>
      </c>
      <c r="E109" s="207" t="s">
        <v>425</v>
      </c>
      <c r="F109" s="208" t="s">
        <v>426</v>
      </c>
      <c r="G109" s="209" t="s">
        <v>158</v>
      </c>
      <c r="H109" s="210">
        <v>8.19</v>
      </c>
      <c r="I109" s="211"/>
      <c r="J109" s="212">
        <f>ROUND(I109*H109,2)</f>
        <v>0</v>
      </c>
      <c r="K109" s="208" t="s">
        <v>159</v>
      </c>
      <c r="L109" s="46"/>
      <c r="M109" s="213" t="s">
        <v>19</v>
      </c>
      <c r="N109" s="214" t="s">
        <v>43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0.01</v>
      </c>
      <c r="T109" s="216">
        <f>S109*H109</f>
        <v>0.0819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160</v>
      </c>
      <c r="AT109" s="217" t="s">
        <v>155</v>
      </c>
      <c r="AU109" s="217" t="s">
        <v>82</v>
      </c>
      <c r="AY109" s="19" t="s">
        <v>152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80</v>
      </c>
      <c r="BK109" s="218">
        <f>ROUND(I109*H109,2)</f>
        <v>0</v>
      </c>
      <c r="BL109" s="19" t="s">
        <v>160</v>
      </c>
      <c r="BM109" s="217" t="s">
        <v>644</v>
      </c>
    </row>
    <row r="110" spans="1:47" s="2" customFormat="1" ht="12">
      <c r="A110" s="40"/>
      <c r="B110" s="41"/>
      <c r="C110" s="42"/>
      <c r="D110" s="219" t="s">
        <v>162</v>
      </c>
      <c r="E110" s="42"/>
      <c r="F110" s="220" t="s">
        <v>428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162</v>
      </c>
      <c r="AU110" s="19" t="s">
        <v>82</v>
      </c>
    </row>
    <row r="111" spans="1:51" s="13" customFormat="1" ht="12">
      <c r="A111" s="13"/>
      <c r="B111" s="224"/>
      <c r="C111" s="225"/>
      <c r="D111" s="226" t="s">
        <v>164</v>
      </c>
      <c r="E111" s="227" t="s">
        <v>19</v>
      </c>
      <c r="F111" s="228" t="s">
        <v>645</v>
      </c>
      <c r="G111" s="225"/>
      <c r="H111" s="229">
        <v>8.19</v>
      </c>
      <c r="I111" s="230"/>
      <c r="J111" s="225"/>
      <c r="K111" s="225"/>
      <c r="L111" s="231"/>
      <c r="M111" s="232"/>
      <c r="N111" s="233"/>
      <c r="O111" s="233"/>
      <c r="P111" s="233"/>
      <c r="Q111" s="233"/>
      <c r="R111" s="233"/>
      <c r="S111" s="233"/>
      <c r="T111" s="23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5" t="s">
        <v>164</v>
      </c>
      <c r="AU111" s="235" t="s">
        <v>82</v>
      </c>
      <c r="AV111" s="13" t="s">
        <v>82</v>
      </c>
      <c r="AW111" s="13" t="s">
        <v>33</v>
      </c>
      <c r="AX111" s="13" t="s">
        <v>80</v>
      </c>
      <c r="AY111" s="235" t="s">
        <v>152</v>
      </c>
    </row>
    <row r="112" spans="1:65" s="2" customFormat="1" ht="24.15" customHeight="1">
      <c r="A112" s="40"/>
      <c r="B112" s="41"/>
      <c r="C112" s="206" t="s">
        <v>196</v>
      </c>
      <c r="D112" s="206" t="s">
        <v>155</v>
      </c>
      <c r="E112" s="207" t="s">
        <v>254</v>
      </c>
      <c r="F112" s="208" t="s">
        <v>255</v>
      </c>
      <c r="G112" s="209" t="s">
        <v>158</v>
      </c>
      <c r="H112" s="210">
        <v>3</v>
      </c>
      <c r="I112" s="211"/>
      <c r="J112" s="212">
        <f>ROUND(I112*H112,2)</f>
        <v>0</v>
      </c>
      <c r="K112" s="208" t="s">
        <v>159</v>
      </c>
      <c r="L112" s="46"/>
      <c r="M112" s="213" t="s">
        <v>19</v>
      </c>
      <c r="N112" s="214" t="s">
        <v>43</v>
      </c>
      <c r="O112" s="86"/>
      <c r="P112" s="215">
        <f>O112*H112</f>
        <v>0</v>
      </c>
      <c r="Q112" s="215">
        <v>0.00013</v>
      </c>
      <c r="R112" s="215">
        <f>Q112*H112</f>
        <v>0.00038999999999999994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160</v>
      </c>
      <c r="AT112" s="217" t="s">
        <v>155</v>
      </c>
      <c r="AU112" s="217" t="s">
        <v>82</v>
      </c>
      <c r="AY112" s="19" t="s">
        <v>152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80</v>
      </c>
      <c r="BK112" s="218">
        <f>ROUND(I112*H112,2)</f>
        <v>0</v>
      </c>
      <c r="BL112" s="19" t="s">
        <v>160</v>
      </c>
      <c r="BM112" s="217" t="s">
        <v>646</v>
      </c>
    </row>
    <row r="113" spans="1:47" s="2" customFormat="1" ht="12">
      <c r="A113" s="40"/>
      <c r="B113" s="41"/>
      <c r="C113" s="42"/>
      <c r="D113" s="219" t="s">
        <v>162</v>
      </c>
      <c r="E113" s="42"/>
      <c r="F113" s="220" t="s">
        <v>257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162</v>
      </c>
      <c r="AU113" s="19" t="s">
        <v>82</v>
      </c>
    </row>
    <row r="114" spans="1:65" s="2" customFormat="1" ht="24.15" customHeight="1">
      <c r="A114" s="40"/>
      <c r="B114" s="41"/>
      <c r="C114" s="206" t="s">
        <v>201</v>
      </c>
      <c r="D114" s="206" t="s">
        <v>155</v>
      </c>
      <c r="E114" s="207" t="s">
        <v>260</v>
      </c>
      <c r="F114" s="208" t="s">
        <v>261</v>
      </c>
      <c r="G114" s="209" t="s">
        <v>158</v>
      </c>
      <c r="H114" s="210">
        <v>18</v>
      </c>
      <c r="I114" s="211"/>
      <c r="J114" s="212">
        <f>ROUND(I114*H114,2)</f>
        <v>0</v>
      </c>
      <c r="K114" s="208" t="s">
        <v>159</v>
      </c>
      <c r="L114" s="46"/>
      <c r="M114" s="213" t="s">
        <v>19</v>
      </c>
      <c r="N114" s="214" t="s">
        <v>43</v>
      </c>
      <c r="O114" s="86"/>
      <c r="P114" s="215">
        <f>O114*H114</f>
        <v>0</v>
      </c>
      <c r="Q114" s="215">
        <v>4E-05</v>
      </c>
      <c r="R114" s="215">
        <f>Q114*H114</f>
        <v>0.00072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160</v>
      </c>
      <c r="AT114" s="217" t="s">
        <v>155</v>
      </c>
      <c r="AU114" s="217" t="s">
        <v>82</v>
      </c>
      <c r="AY114" s="19" t="s">
        <v>152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80</v>
      </c>
      <c r="BK114" s="218">
        <f>ROUND(I114*H114,2)</f>
        <v>0</v>
      </c>
      <c r="BL114" s="19" t="s">
        <v>160</v>
      </c>
      <c r="BM114" s="217" t="s">
        <v>647</v>
      </c>
    </row>
    <row r="115" spans="1:47" s="2" customFormat="1" ht="12">
      <c r="A115" s="40"/>
      <c r="B115" s="41"/>
      <c r="C115" s="42"/>
      <c r="D115" s="219" t="s">
        <v>162</v>
      </c>
      <c r="E115" s="42"/>
      <c r="F115" s="220" t="s">
        <v>263</v>
      </c>
      <c r="G115" s="42"/>
      <c r="H115" s="42"/>
      <c r="I115" s="221"/>
      <c r="J115" s="42"/>
      <c r="K115" s="42"/>
      <c r="L115" s="46"/>
      <c r="M115" s="222"/>
      <c r="N115" s="22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162</v>
      </c>
      <c r="AU115" s="19" t="s">
        <v>82</v>
      </c>
    </row>
    <row r="116" spans="1:63" s="12" customFormat="1" ht="22.8" customHeight="1">
      <c r="A116" s="12"/>
      <c r="B116" s="190"/>
      <c r="C116" s="191"/>
      <c r="D116" s="192" t="s">
        <v>71</v>
      </c>
      <c r="E116" s="204" t="s">
        <v>264</v>
      </c>
      <c r="F116" s="204" t="s">
        <v>265</v>
      </c>
      <c r="G116" s="191"/>
      <c r="H116" s="191"/>
      <c r="I116" s="194"/>
      <c r="J116" s="205">
        <f>BK116</f>
        <v>0</v>
      </c>
      <c r="K116" s="191"/>
      <c r="L116" s="196"/>
      <c r="M116" s="197"/>
      <c r="N116" s="198"/>
      <c r="O116" s="198"/>
      <c r="P116" s="199">
        <f>SUM(P117:P127)</f>
        <v>0</v>
      </c>
      <c r="Q116" s="198"/>
      <c r="R116" s="199">
        <f>SUM(R117:R127)</f>
        <v>0</v>
      </c>
      <c r="S116" s="198"/>
      <c r="T116" s="200">
        <f>SUM(T117:T127)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1" t="s">
        <v>80</v>
      </c>
      <c r="AT116" s="202" t="s">
        <v>71</v>
      </c>
      <c r="AU116" s="202" t="s">
        <v>80</v>
      </c>
      <c r="AY116" s="201" t="s">
        <v>152</v>
      </c>
      <c r="BK116" s="203">
        <f>SUM(BK117:BK127)</f>
        <v>0</v>
      </c>
    </row>
    <row r="117" spans="1:65" s="2" customFormat="1" ht="16.5" customHeight="1">
      <c r="A117" s="40"/>
      <c r="B117" s="41"/>
      <c r="C117" s="206" t="s">
        <v>206</v>
      </c>
      <c r="D117" s="206" t="s">
        <v>155</v>
      </c>
      <c r="E117" s="207" t="s">
        <v>267</v>
      </c>
      <c r="F117" s="208" t="s">
        <v>268</v>
      </c>
      <c r="G117" s="209" t="s">
        <v>269</v>
      </c>
      <c r="H117" s="210">
        <v>0.084</v>
      </c>
      <c r="I117" s="211"/>
      <c r="J117" s="212">
        <f>ROUND(I117*H117,2)</f>
        <v>0</v>
      </c>
      <c r="K117" s="208" t="s">
        <v>159</v>
      </c>
      <c r="L117" s="46"/>
      <c r="M117" s="213" t="s">
        <v>19</v>
      </c>
      <c r="N117" s="214" t="s">
        <v>43</v>
      </c>
      <c r="O117" s="86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160</v>
      </c>
      <c r="AT117" s="217" t="s">
        <v>155</v>
      </c>
      <c r="AU117" s="217" t="s">
        <v>82</v>
      </c>
      <c r="AY117" s="19" t="s">
        <v>152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80</v>
      </c>
      <c r="BK117" s="218">
        <f>ROUND(I117*H117,2)</f>
        <v>0</v>
      </c>
      <c r="BL117" s="19" t="s">
        <v>160</v>
      </c>
      <c r="BM117" s="217" t="s">
        <v>648</v>
      </c>
    </row>
    <row r="118" spans="1:47" s="2" customFormat="1" ht="12">
      <c r="A118" s="40"/>
      <c r="B118" s="41"/>
      <c r="C118" s="42"/>
      <c r="D118" s="219" t="s">
        <v>162</v>
      </c>
      <c r="E118" s="42"/>
      <c r="F118" s="220" t="s">
        <v>271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162</v>
      </c>
      <c r="AU118" s="19" t="s">
        <v>82</v>
      </c>
    </row>
    <row r="119" spans="1:65" s="2" customFormat="1" ht="24.15" customHeight="1">
      <c r="A119" s="40"/>
      <c r="B119" s="41"/>
      <c r="C119" s="206" t="s">
        <v>107</v>
      </c>
      <c r="D119" s="206" t="s">
        <v>155</v>
      </c>
      <c r="E119" s="207" t="s">
        <v>273</v>
      </c>
      <c r="F119" s="208" t="s">
        <v>274</v>
      </c>
      <c r="G119" s="209" t="s">
        <v>269</v>
      </c>
      <c r="H119" s="210">
        <v>0.084</v>
      </c>
      <c r="I119" s="211"/>
      <c r="J119" s="212">
        <f>ROUND(I119*H119,2)</f>
        <v>0</v>
      </c>
      <c r="K119" s="208" t="s">
        <v>159</v>
      </c>
      <c r="L119" s="46"/>
      <c r="M119" s="213" t="s">
        <v>19</v>
      </c>
      <c r="N119" s="214" t="s">
        <v>43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160</v>
      </c>
      <c r="AT119" s="217" t="s">
        <v>155</v>
      </c>
      <c r="AU119" s="217" t="s">
        <v>82</v>
      </c>
      <c r="AY119" s="19" t="s">
        <v>152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80</v>
      </c>
      <c r="BK119" s="218">
        <f>ROUND(I119*H119,2)</f>
        <v>0</v>
      </c>
      <c r="BL119" s="19" t="s">
        <v>160</v>
      </c>
      <c r="BM119" s="217" t="s">
        <v>649</v>
      </c>
    </row>
    <row r="120" spans="1:47" s="2" customFormat="1" ht="12">
      <c r="A120" s="40"/>
      <c r="B120" s="41"/>
      <c r="C120" s="42"/>
      <c r="D120" s="219" t="s">
        <v>162</v>
      </c>
      <c r="E120" s="42"/>
      <c r="F120" s="220" t="s">
        <v>276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162</v>
      </c>
      <c r="AU120" s="19" t="s">
        <v>82</v>
      </c>
    </row>
    <row r="121" spans="1:65" s="2" customFormat="1" ht="21.75" customHeight="1">
      <c r="A121" s="40"/>
      <c r="B121" s="41"/>
      <c r="C121" s="206" t="s">
        <v>110</v>
      </c>
      <c r="D121" s="206" t="s">
        <v>155</v>
      </c>
      <c r="E121" s="207" t="s">
        <v>277</v>
      </c>
      <c r="F121" s="208" t="s">
        <v>278</v>
      </c>
      <c r="G121" s="209" t="s">
        <v>269</v>
      </c>
      <c r="H121" s="210">
        <v>0.084</v>
      </c>
      <c r="I121" s="211"/>
      <c r="J121" s="212">
        <f>ROUND(I121*H121,2)</f>
        <v>0</v>
      </c>
      <c r="K121" s="208" t="s">
        <v>159</v>
      </c>
      <c r="L121" s="46"/>
      <c r="M121" s="213" t="s">
        <v>19</v>
      </c>
      <c r="N121" s="214" t="s">
        <v>43</v>
      </c>
      <c r="O121" s="86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160</v>
      </c>
      <c r="AT121" s="217" t="s">
        <v>155</v>
      </c>
      <c r="AU121" s="217" t="s">
        <v>82</v>
      </c>
      <c r="AY121" s="19" t="s">
        <v>152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80</v>
      </c>
      <c r="BK121" s="218">
        <f>ROUND(I121*H121,2)</f>
        <v>0</v>
      </c>
      <c r="BL121" s="19" t="s">
        <v>160</v>
      </c>
      <c r="BM121" s="217" t="s">
        <v>650</v>
      </c>
    </row>
    <row r="122" spans="1:47" s="2" customFormat="1" ht="12">
      <c r="A122" s="40"/>
      <c r="B122" s="41"/>
      <c r="C122" s="42"/>
      <c r="D122" s="219" t="s">
        <v>162</v>
      </c>
      <c r="E122" s="42"/>
      <c r="F122" s="220" t="s">
        <v>280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162</v>
      </c>
      <c r="AU122" s="19" t="s">
        <v>82</v>
      </c>
    </row>
    <row r="123" spans="1:65" s="2" customFormat="1" ht="24.15" customHeight="1">
      <c r="A123" s="40"/>
      <c r="B123" s="41"/>
      <c r="C123" s="206" t="s">
        <v>8</v>
      </c>
      <c r="D123" s="206" t="s">
        <v>155</v>
      </c>
      <c r="E123" s="207" t="s">
        <v>282</v>
      </c>
      <c r="F123" s="208" t="s">
        <v>283</v>
      </c>
      <c r="G123" s="209" t="s">
        <v>269</v>
      </c>
      <c r="H123" s="210">
        <v>0.504</v>
      </c>
      <c r="I123" s="211"/>
      <c r="J123" s="212">
        <f>ROUND(I123*H123,2)</f>
        <v>0</v>
      </c>
      <c r="K123" s="208" t="s">
        <v>159</v>
      </c>
      <c r="L123" s="46"/>
      <c r="M123" s="213" t="s">
        <v>19</v>
      </c>
      <c r="N123" s="214" t="s">
        <v>43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160</v>
      </c>
      <c r="AT123" s="217" t="s">
        <v>155</v>
      </c>
      <c r="AU123" s="217" t="s">
        <v>82</v>
      </c>
      <c r="AY123" s="19" t="s">
        <v>152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80</v>
      </c>
      <c r="BK123" s="218">
        <f>ROUND(I123*H123,2)</f>
        <v>0</v>
      </c>
      <c r="BL123" s="19" t="s">
        <v>160</v>
      </c>
      <c r="BM123" s="217" t="s">
        <v>651</v>
      </c>
    </row>
    <row r="124" spans="1:47" s="2" customFormat="1" ht="12">
      <c r="A124" s="40"/>
      <c r="B124" s="41"/>
      <c r="C124" s="42"/>
      <c r="D124" s="219" t="s">
        <v>162</v>
      </c>
      <c r="E124" s="42"/>
      <c r="F124" s="220" t="s">
        <v>285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162</v>
      </c>
      <c r="AU124" s="19" t="s">
        <v>82</v>
      </c>
    </row>
    <row r="125" spans="1:51" s="13" customFormat="1" ht="12">
      <c r="A125" s="13"/>
      <c r="B125" s="224"/>
      <c r="C125" s="225"/>
      <c r="D125" s="226" t="s">
        <v>164</v>
      </c>
      <c r="E125" s="227" t="s">
        <v>19</v>
      </c>
      <c r="F125" s="228" t="s">
        <v>652</v>
      </c>
      <c r="G125" s="225"/>
      <c r="H125" s="229">
        <v>0.504</v>
      </c>
      <c r="I125" s="230"/>
      <c r="J125" s="225"/>
      <c r="K125" s="225"/>
      <c r="L125" s="231"/>
      <c r="M125" s="232"/>
      <c r="N125" s="233"/>
      <c r="O125" s="233"/>
      <c r="P125" s="233"/>
      <c r="Q125" s="233"/>
      <c r="R125" s="233"/>
      <c r="S125" s="233"/>
      <c r="T125" s="23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5" t="s">
        <v>164</v>
      </c>
      <c r="AU125" s="235" t="s">
        <v>82</v>
      </c>
      <c r="AV125" s="13" t="s">
        <v>82</v>
      </c>
      <c r="AW125" s="13" t="s">
        <v>33</v>
      </c>
      <c r="AX125" s="13" t="s">
        <v>80</v>
      </c>
      <c r="AY125" s="235" t="s">
        <v>152</v>
      </c>
    </row>
    <row r="126" spans="1:65" s="2" customFormat="1" ht="24.15" customHeight="1">
      <c r="A126" s="40"/>
      <c r="B126" s="41"/>
      <c r="C126" s="206" t="s">
        <v>115</v>
      </c>
      <c r="D126" s="206" t="s">
        <v>155</v>
      </c>
      <c r="E126" s="207" t="s">
        <v>288</v>
      </c>
      <c r="F126" s="208" t="s">
        <v>289</v>
      </c>
      <c r="G126" s="209" t="s">
        <v>269</v>
      </c>
      <c r="H126" s="210">
        <v>0.084</v>
      </c>
      <c r="I126" s="211"/>
      <c r="J126" s="212">
        <f>ROUND(I126*H126,2)</f>
        <v>0</v>
      </c>
      <c r="K126" s="208" t="s">
        <v>159</v>
      </c>
      <c r="L126" s="46"/>
      <c r="M126" s="213" t="s">
        <v>19</v>
      </c>
      <c r="N126" s="214" t="s">
        <v>43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160</v>
      </c>
      <c r="AT126" s="217" t="s">
        <v>155</v>
      </c>
      <c r="AU126" s="217" t="s">
        <v>82</v>
      </c>
      <c r="AY126" s="19" t="s">
        <v>152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80</v>
      </c>
      <c r="BK126" s="218">
        <f>ROUND(I126*H126,2)</f>
        <v>0</v>
      </c>
      <c r="BL126" s="19" t="s">
        <v>160</v>
      </c>
      <c r="BM126" s="217" t="s">
        <v>653</v>
      </c>
    </row>
    <row r="127" spans="1:47" s="2" customFormat="1" ht="12">
      <c r="A127" s="40"/>
      <c r="B127" s="41"/>
      <c r="C127" s="42"/>
      <c r="D127" s="219" t="s">
        <v>162</v>
      </c>
      <c r="E127" s="42"/>
      <c r="F127" s="220" t="s">
        <v>291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162</v>
      </c>
      <c r="AU127" s="19" t="s">
        <v>82</v>
      </c>
    </row>
    <row r="128" spans="1:63" s="12" customFormat="1" ht="22.8" customHeight="1">
      <c r="A128" s="12"/>
      <c r="B128" s="190"/>
      <c r="C128" s="191"/>
      <c r="D128" s="192" t="s">
        <v>71</v>
      </c>
      <c r="E128" s="204" t="s">
        <v>292</v>
      </c>
      <c r="F128" s="204" t="s">
        <v>293</v>
      </c>
      <c r="G128" s="191"/>
      <c r="H128" s="191"/>
      <c r="I128" s="194"/>
      <c r="J128" s="205">
        <f>BK128</f>
        <v>0</v>
      </c>
      <c r="K128" s="191"/>
      <c r="L128" s="196"/>
      <c r="M128" s="197"/>
      <c r="N128" s="198"/>
      <c r="O128" s="198"/>
      <c r="P128" s="199">
        <f>SUM(P129:P130)</f>
        <v>0</v>
      </c>
      <c r="Q128" s="198"/>
      <c r="R128" s="199">
        <f>SUM(R129:R130)</f>
        <v>0</v>
      </c>
      <c r="S128" s="198"/>
      <c r="T128" s="200">
        <f>SUM(T129:T130)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1" t="s">
        <v>80</v>
      </c>
      <c r="AT128" s="202" t="s">
        <v>71</v>
      </c>
      <c r="AU128" s="202" t="s">
        <v>80</v>
      </c>
      <c r="AY128" s="201" t="s">
        <v>152</v>
      </c>
      <c r="BK128" s="203">
        <f>SUM(BK129:BK130)</f>
        <v>0</v>
      </c>
    </row>
    <row r="129" spans="1:65" s="2" customFormat="1" ht="33" customHeight="1">
      <c r="A129" s="40"/>
      <c r="B129" s="41"/>
      <c r="C129" s="206" t="s">
        <v>233</v>
      </c>
      <c r="D129" s="206" t="s">
        <v>155</v>
      </c>
      <c r="E129" s="207" t="s">
        <v>295</v>
      </c>
      <c r="F129" s="208" t="s">
        <v>296</v>
      </c>
      <c r="G129" s="209" t="s">
        <v>269</v>
      </c>
      <c r="H129" s="210">
        <v>0.203</v>
      </c>
      <c r="I129" s="211"/>
      <c r="J129" s="212">
        <f>ROUND(I129*H129,2)</f>
        <v>0</v>
      </c>
      <c r="K129" s="208" t="s">
        <v>159</v>
      </c>
      <c r="L129" s="46"/>
      <c r="M129" s="213" t="s">
        <v>19</v>
      </c>
      <c r="N129" s="214" t="s">
        <v>43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160</v>
      </c>
      <c r="AT129" s="217" t="s">
        <v>155</v>
      </c>
      <c r="AU129" s="217" t="s">
        <v>82</v>
      </c>
      <c r="AY129" s="19" t="s">
        <v>152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80</v>
      </c>
      <c r="BK129" s="218">
        <f>ROUND(I129*H129,2)</f>
        <v>0</v>
      </c>
      <c r="BL129" s="19" t="s">
        <v>160</v>
      </c>
      <c r="BM129" s="217" t="s">
        <v>654</v>
      </c>
    </row>
    <row r="130" spans="1:47" s="2" customFormat="1" ht="12">
      <c r="A130" s="40"/>
      <c r="B130" s="41"/>
      <c r="C130" s="42"/>
      <c r="D130" s="219" t="s">
        <v>162</v>
      </c>
      <c r="E130" s="42"/>
      <c r="F130" s="220" t="s">
        <v>298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162</v>
      </c>
      <c r="AU130" s="19" t="s">
        <v>82</v>
      </c>
    </row>
    <row r="131" spans="1:63" s="12" customFormat="1" ht="25.9" customHeight="1">
      <c r="A131" s="12"/>
      <c r="B131" s="190"/>
      <c r="C131" s="191"/>
      <c r="D131" s="192" t="s">
        <v>71</v>
      </c>
      <c r="E131" s="193" t="s">
        <v>299</v>
      </c>
      <c r="F131" s="193" t="s">
        <v>300</v>
      </c>
      <c r="G131" s="191"/>
      <c r="H131" s="191"/>
      <c r="I131" s="194"/>
      <c r="J131" s="195">
        <f>BK131</f>
        <v>0</v>
      </c>
      <c r="K131" s="191"/>
      <c r="L131" s="196"/>
      <c r="M131" s="197"/>
      <c r="N131" s="198"/>
      <c r="O131" s="198"/>
      <c r="P131" s="199">
        <f>P132+P136+P142</f>
        <v>0</v>
      </c>
      <c r="Q131" s="198"/>
      <c r="R131" s="199">
        <f>R132+R136+R142</f>
        <v>0.0031668</v>
      </c>
      <c r="S131" s="198"/>
      <c r="T131" s="200">
        <f>T132+T136+T142</f>
        <v>0.00059241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1" t="s">
        <v>82</v>
      </c>
      <c r="AT131" s="202" t="s">
        <v>71</v>
      </c>
      <c r="AU131" s="202" t="s">
        <v>72</v>
      </c>
      <c r="AY131" s="201" t="s">
        <v>152</v>
      </c>
      <c r="BK131" s="203">
        <f>BK132+BK136+BK142</f>
        <v>0</v>
      </c>
    </row>
    <row r="132" spans="1:63" s="12" customFormat="1" ht="22.8" customHeight="1">
      <c r="A132" s="12"/>
      <c r="B132" s="190"/>
      <c r="C132" s="191"/>
      <c r="D132" s="192" t="s">
        <v>71</v>
      </c>
      <c r="E132" s="204" t="s">
        <v>655</v>
      </c>
      <c r="F132" s="204" t="s">
        <v>656</v>
      </c>
      <c r="G132" s="191"/>
      <c r="H132" s="191"/>
      <c r="I132" s="194"/>
      <c r="J132" s="205">
        <f>BK132</f>
        <v>0</v>
      </c>
      <c r="K132" s="191"/>
      <c r="L132" s="196"/>
      <c r="M132" s="197"/>
      <c r="N132" s="198"/>
      <c r="O132" s="198"/>
      <c r="P132" s="199">
        <f>SUM(P133:P135)</f>
        <v>0</v>
      </c>
      <c r="Q132" s="198"/>
      <c r="R132" s="199">
        <f>SUM(R133:R135)</f>
        <v>0</v>
      </c>
      <c r="S132" s="198"/>
      <c r="T132" s="200">
        <f>SUM(T133:T135)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1" t="s">
        <v>82</v>
      </c>
      <c r="AT132" s="202" t="s">
        <v>71</v>
      </c>
      <c r="AU132" s="202" t="s">
        <v>80</v>
      </c>
      <c r="AY132" s="201" t="s">
        <v>152</v>
      </c>
      <c r="BK132" s="203">
        <f>SUM(BK133:BK135)</f>
        <v>0</v>
      </c>
    </row>
    <row r="133" spans="1:65" s="2" customFormat="1" ht="21.75" customHeight="1">
      <c r="A133" s="40"/>
      <c r="B133" s="41"/>
      <c r="C133" s="206" t="s">
        <v>240</v>
      </c>
      <c r="D133" s="206" t="s">
        <v>155</v>
      </c>
      <c r="E133" s="207" t="s">
        <v>657</v>
      </c>
      <c r="F133" s="208" t="s">
        <v>658</v>
      </c>
      <c r="G133" s="209" t="s">
        <v>393</v>
      </c>
      <c r="H133" s="210">
        <v>1</v>
      </c>
      <c r="I133" s="211"/>
      <c r="J133" s="212">
        <f>ROUND(I133*H133,2)</f>
        <v>0</v>
      </c>
      <c r="K133" s="208" t="s">
        <v>19</v>
      </c>
      <c r="L133" s="46"/>
      <c r="M133" s="213" t="s">
        <v>19</v>
      </c>
      <c r="N133" s="214" t="s">
        <v>43</v>
      </c>
      <c r="O133" s="86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247</v>
      </c>
      <c r="AT133" s="217" t="s">
        <v>155</v>
      </c>
      <c r="AU133" s="217" t="s">
        <v>82</v>
      </c>
      <c r="AY133" s="19" t="s">
        <v>152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80</v>
      </c>
      <c r="BK133" s="218">
        <f>ROUND(I133*H133,2)</f>
        <v>0</v>
      </c>
      <c r="BL133" s="19" t="s">
        <v>247</v>
      </c>
      <c r="BM133" s="217" t="s">
        <v>659</v>
      </c>
    </row>
    <row r="134" spans="1:65" s="2" customFormat="1" ht="24.15" customHeight="1">
      <c r="A134" s="40"/>
      <c r="B134" s="41"/>
      <c r="C134" s="206" t="s">
        <v>247</v>
      </c>
      <c r="D134" s="206" t="s">
        <v>155</v>
      </c>
      <c r="E134" s="207" t="s">
        <v>660</v>
      </c>
      <c r="F134" s="208" t="s">
        <v>661</v>
      </c>
      <c r="G134" s="209" t="s">
        <v>334</v>
      </c>
      <c r="H134" s="256"/>
      <c r="I134" s="211"/>
      <c r="J134" s="212">
        <f>ROUND(I134*H134,2)</f>
        <v>0</v>
      </c>
      <c r="K134" s="208" t="s">
        <v>159</v>
      </c>
      <c r="L134" s="46"/>
      <c r="M134" s="213" t="s">
        <v>19</v>
      </c>
      <c r="N134" s="214" t="s">
        <v>43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247</v>
      </c>
      <c r="AT134" s="217" t="s">
        <v>155</v>
      </c>
      <c r="AU134" s="217" t="s">
        <v>82</v>
      </c>
      <c r="AY134" s="19" t="s">
        <v>152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80</v>
      </c>
      <c r="BK134" s="218">
        <f>ROUND(I134*H134,2)</f>
        <v>0</v>
      </c>
      <c r="BL134" s="19" t="s">
        <v>247</v>
      </c>
      <c r="BM134" s="217" t="s">
        <v>662</v>
      </c>
    </row>
    <row r="135" spans="1:47" s="2" customFormat="1" ht="12">
      <c r="A135" s="40"/>
      <c r="B135" s="41"/>
      <c r="C135" s="42"/>
      <c r="D135" s="219" t="s">
        <v>162</v>
      </c>
      <c r="E135" s="42"/>
      <c r="F135" s="220" t="s">
        <v>663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162</v>
      </c>
      <c r="AU135" s="19" t="s">
        <v>82</v>
      </c>
    </row>
    <row r="136" spans="1:63" s="12" customFormat="1" ht="22.8" customHeight="1">
      <c r="A136" s="12"/>
      <c r="B136" s="190"/>
      <c r="C136" s="191"/>
      <c r="D136" s="192" t="s">
        <v>71</v>
      </c>
      <c r="E136" s="204" t="s">
        <v>358</v>
      </c>
      <c r="F136" s="204" t="s">
        <v>359</v>
      </c>
      <c r="G136" s="191"/>
      <c r="H136" s="191"/>
      <c r="I136" s="194"/>
      <c r="J136" s="205">
        <f>BK136</f>
        <v>0</v>
      </c>
      <c r="K136" s="191"/>
      <c r="L136" s="196"/>
      <c r="M136" s="197"/>
      <c r="N136" s="198"/>
      <c r="O136" s="198"/>
      <c r="P136" s="199">
        <f>SUM(P137:P141)</f>
        <v>0</v>
      </c>
      <c r="Q136" s="198"/>
      <c r="R136" s="199">
        <f>SUM(R137:R141)</f>
        <v>0</v>
      </c>
      <c r="S136" s="198"/>
      <c r="T136" s="200">
        <f>SUM(T137:T141)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1" t="s">
        <v>82</v>
      </c>
      <c r="AT136" s="202" t="s">
        <v>71</v>
      </c>
      <c r="AU136" s="202" t="s">
        <v>80</v>
      </c>
      <c r="AY136" s="201" t="s">
        <v>152</v>
      </c>
      <c r="BK136" s="203">
        <f>SUM(BK137:BK141)</f>
        <v>0</v>
      </c>
    </row>
    <row r="137" spans="1:65" s="2" customFormat="1" ht="16.5" customHeight="1">
      <c r="A137" s="40"/>
      <c r="B137" s="41"/>
      <c r="C137" s="206" t="s">
        <v>253</v>
      </c>
      <c r="D137" s="206" t="s">
        <v>155</v>
      </c>
      <c r="E137" s="207" t="s">
        <v>474</v>
      </c>
      <c r="F137" s="208" t="s">
        <v>475</v>
      </c>
      <c r="G137" s="209" t="s">
        <v>158</v>
      </c>
      <c r="H137" s="210">
        <v>3.822</v>
      </c>
      <c r="I137" s="211"/>
      <c r="J137" s="212">
        <f>ROUND(I137*H137,2)</f>
        <v>0</v>
      </c>
      <c r="K137" s="208" t="s">
        <v>159</v>
      </c>
      <c r="L137" s="46"/>
      <c r="M137" s="213" t="s">
        <v>19</v>
      </c>
      <c r="N137" s="214" t="s">
        <v>43</v>
      </c>
      <c r="O137" s="86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247</v>
      </c>
      <c r="AT137" s="217" t="s">
        <v>155</v>
      </c>
      <c r="AU137" s="217" t="s">
        <v>82</v>
      </c>
      <c r="AY137" s="19" t="s">
        <v>152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80</v>
      </c>
      <c r="BK137" s="218">
        <f>ROUND(I137*H137,2)</f>
        <v>0</v>
      </c>
      <c r="BL137" s="19" t="s">
        <v>247</v>
      </c>
      <c r="BM137" s="217" t="s">
        <v>664</v>
      </c>
    </row>
    <row r="138" spans="1:47" s="2" customFormat="1" ht="12">
      <c r="A138" s="40"/>
      <c r="B138" s="41"/>
      <c r="C138" s="42"/>
      <c r="D138" s="219" t="s">
        <v>162</v>
      </c>
      <c r="E138" s="42"/>
      <c r="F138" s="220" t="s">
        <v>477</v>
      </c>
      <c r="G138" s="42"/>
      <c r="H138" s="42"/>
      <c r="I138" s="221"/>
      <c r="J138" s="42"/>
      <c r="K138" s="42"/>
      <c r="L138" s="46"/>
      <c r="M138" s="222"/>
      <c r="N138" s="223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162</v>
      </c>
      <c r="AU138" s="19" t="s">
        <v>82</v>
      </c>
    </row>
    <row r="139" spans="1:51" s="13" customFormat="1" ht="12">
      <c r="A139" s="13"/>
      <c r="B139" s="224"/>
      <c r="C139" s="225"/>
      <c r="D139" s="226" t="s">
        <v>164</v>
      </c>
      <c r="E139" s="227" t="s">
        <v>19</v>
      </c>
      <c r="F139" s="228" t="s">
        <v>665</v>
      </c>
      <c r="G139" s="225"/>
      <c r="H139" s="229">
        <v>3.822</v>
      </c>
      <c r="I139" s="230"/>
      <c r="J139" s="225"/>
      <c r="K139" s="225"/>
      <c r="L139" s="231"/>
      <c r="M139" s="232"/>
      <c r="N139" s="233"/>
      <c r="O139" s="233"/>
      <c r="P139" s="233"/>
      <c r="Q139" s="233"/>
      <c r="R139" s="233"/>
      <c r="S139" s="233"/>
      <c r="T139" s="23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5" t="s">
        <v>164</v>
      </c>
      <c r="AU139" s="235" t="s">
        <v>82</v>
      </c>
      <c r="AV139" s="13" t="s">
        <v>82</v>
      </c>
      <c r="AW139" s="13" t="s">
        <v>33</v>
      </c>
      <c r="AX139" s="13" t="s">
        <v>80</v>
      </c>
      <c r="AY139" s="235" t="s">
        <v>152</v>
      </c>
    </row>
    <row r="140" spans="1:65" s="2" customFormat="1" ht="16.5" customHeight="1">
      <c r="A140" s="40"/>
      <c r="B140" s="41"/>
      <c r="C140" s="206" t="s">
        <v>259</v>
      </c>
      <c r="D140" s="206" t="s">
        <v>155</v>
      </c>
      <c r="E140" s="207" t="s">
        <v>486</v>
      </c>
      <c r="F140" s="208" t="s">
        <v>487</v>
      </c>
      <c r="G140" s="209" t="s">
        <v>158</v>
      </c>
      <c r="H140" s="210">
        <v>5.46</v>
      </c>
      <c r="I140" s="211"/>
      <c r="J140" s="212">
        <f>ROUND(I140*H140,2)</f>
        <v>0</v>
      </c>
      <c r="K140" s="208" t="s">
        <v>19</v>
      </c>
      <c r="L140" s="46"/>
      <c r="M140" s="213" t="s">
        <v>19</v>
      </c>
      <c r="N140" s="214" t="s">
        <v>43</v>
      </c>
      <c r="O140" s="86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247</v>
      </c>
      <c r="AT140" s="217" t="s">
        <v>155</v>
      </c>
      <c r="AU140" s="217" t="s">
        <v>82</v>
      </c>
      <c r="AY140" s="19" t="s">
        <v>152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80</v>
      </c>
      <c r="BK140" s="218">
        <f>ROUND(I140*H140,2)</f>
        <v>0</v>
      </c>
      <c r="BL140" s="19" t="s">
        <v>247</v>
      </c>
      <c r="BM140" s="217" t="s">
        <v>666</v>
      </c>
    </row>
    <row r="141" spans="1:51" s="13" customFormat="1" ht="12">
      <c r="A141" s="13"/>
      <c r="B141" s="224"/>
      <c r="C141" s="225"/>
      <c r="D141" s="226" t="s">
        <v>164</v>
      </c>
      <c r="E141" s="227" t="s">
        <v>19</v>
      </c>
      <c r="F141" s="228" t="s">
        <v>667</v>
      </c>
      <c r="G141" s="225"/>
      <c r="H141" s="229">
        <v>5.46</v>
      </c>
      <c r="I141" s="230"/>
      <c r="J141" s="225"/>
      <c r="K141" s="225"/>
      <c r="L141" s="231"/>
      <c r="M141" s="232"/>
      <c r="N141" s="233"/>
      <c r="O141" s="233"/>
      <c r="P141" s="233"/>
      <c r="Q141" s="233"/>
      <c r="R141" s="233"/>
      <c r="S141" s="233"/>
      <c r="T141" s="23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5" t="s">
        <v>164</v>
      </c>
      <c r="AU141" s="235" t="s">
        <v>82</v>
      </c>
      <c r="AV141" s="13" t="s">
        <v>82</v>
      </c>
      <c r="AW141" s="13" t="s">
        <v>33</v>
      </c>
      <c r="AX141" s="13" t="s">
        <v>80</v>
      </c>
      <c r="AY141" s="235" t="s">
        <v>152</v>
      </c>
    </row>
    <row r="142" spans="1:63" s="12" customFormat="1" ht="22.8" customHeight="1">
      <c r="A142" s="12"/>
      <c r="B142" s="190"/>
      <c r="C142" s="191"/>
      <c r="D142" s="192" t="s">
        <v>71</v>
      </c>
      <c r="E142" s="204" t="s">
        <v>372</v>
      </c>
      <c r="F142" s="204" t="s">
        <v>373</v>
      </c>
      <c r="G142" s="191"/>
      <c r="H142" s="191"/>
      <c r="I142" s="194"/>
      <c r="J142" s="205">
        <f>BK142</f>
        <v>0</v>
      </c>
      <c r="K142" s="191"/>
      <c r="L142" s="196"/>
      <c r="M142" s="197"/>
      <c r="N142" s="198"/>
      <c r="O142" s="198"/>
      <c r="P142" s="199">
        <f>SUM(P143:P152)</f>
        <v>0</v>
      </c>
      <c r="Q142" s="198"/>
      <c r="R142" s="199">
        <f>SUM(R143:R152)</f>
        <v>0.0031668</v>
      </c>
      <c r="S142" s="198"/>
      <c r="T142" s="200">
        <f>SUM(T143:T152)</f>
        <v>0.00059241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1" t="s">
        <v>82</v>
      </c>
      <c r="AT142" s="202" t="s">
        <v>71</v>
      </c>
      <c r="AU142" s="202" t="s">
        <v>80</v>
      </c>
      <c r="AY142" s="201" t="s">
        <v>152</v>
      </c>
      <c r="BK142" s="203">
        <f>SUM(BK143:BK152)</f>
        <v>0</v>
      </c>
    </row>
    <row r="143" spans="1:65" s="2" customFormat="1" ht="16.5" customHeight="1">
      <c r="A143" s="40"/>
      <c r="B143" s="41"/>
      <c r="C143" s="206" t="s">
        <v>266</v>
      </c>
      <c r="D143" s="206" t="s">
        <v>155</v>
      </c>
      <c r="E143" s="207" t="s">
        <v>489</v>
      </c>
      <c r="F143" s="208" t="s">
        <v>490</v>
      </c>
      <c r="G143" s="209" t="s">
        <v>158</v>
      </c>
      <c r="H143" s="210">
        <v>1.911</v>
      </c>
      <c r="I143" s="211"/>
      <c r="J143" s="212">
        <f>ROUND(I143*H143,2)</f>
        <v>0</v>
      </c>
      <c r="K143" s="208" t="s">
        <v>159</v>
      </c>
      <c r="L143" s="46"/>
      <c r="M143" s="213" t="s">
        <v>19</v>
      </c>
      <c r="N143" s="214" t="s">
        <v>43</v>
      </c>
      <c r="O143" s="86"/>
      <c r="P143" s="215">
        <f>O143*H143</f>
        <v>0</v>
      </c>
      <c r="Q143" s="215">
        <v>0.001</v>
      </c>
      <c r="R143" s="215">
        <f>Q143*H143</f>
        <v>0.0019110000000000002</v>
      </c>
      <c r="S143" s="215">
        <v>0.00031</v>
      </c>
      <c r="T143" s="216">
        <f>S143*H143</f>
        <v>0.00059241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247</v>
      </c>
      <c r="AT143" s="217" t="s">
        <v>155</v>
      </c>
      <c r="AU143" s="217" t="s">
        <v>82</v>
      </c>
      <c r="AY143" s="19" t="s">
        <v>152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80</v>
      </c>
      <c r="BK143" s="218">
        <f>ROUND(I143*H143,2)</f>
        <v>0</v>
      </c>
      <c r="BL143" s="19" t="s">
        <v>247</v>
      </c>
      <c r="BM143" s="217" t="s">
        <v>668</v>
      </c>
    </row>
    <row r="144" spans="1:47" s="2" customFormat="1" ht="12">
      <c r="A144" s="40"/>
      <c r="B144" s="41"/>
      <c r="C144" s="42"/>
      <c r="D144" s="219" t="s">
        <v>162</v>
      </c>
      <c r="E144" s="42"/>
      <c r="F144" s="220" t="s">
        <v>492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162</v>
      </c>
      <c r="AU144" s="19" t="s">
        <v>82</v>
      </c>
    </row>
    <row r="145" spans="1:51" s="13" customFormat="1" ht="12">
      <c r="A145" s="13"/>
      <c r="B145" s="224"/>
      <c r="C145" s="225"/>
      <c r="D145" s="226" t="s">
        <v>164</v>
      </c>
      <c r="E145" s="227" t="s">
        <v>19</v>
      </c>
      <c r="F145" s="228" t="s">
        <v>669</v>
      </c>
      <c r="G145" s="225"/>
      <c r="H145" s="229">
        <v>1.911</v>
      </c>
      <c r="I145" s="230"/>
      <c r="J145" s="225"/>
      <c r="K145" s="225"/>
      <c r="L145" s="231"/>
      <c r="M145" s="232"/>
      <c r="N145" s="233"/>
      <c r="O145" s="233"/>
      <c r="P145" s="233"/>
      <c r="Q145" s="233"/>
      <c r="R145" s="233"/>
      <c r="S145" s="233"/>
      <c r="T145" s="23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5" t="s">
        <v>164</v>
      </c>
      <c r="AU145" s="235" t="s">
        <v>82</v>
      </c>
      <c r="AV145" s="13" t="s">
        <v>82</v>
      </c>
      <c r="AW145" s="13" t="s">
        <v>33</v>
      </c>
      <c r="AX145" s="13" t="s">
        <v>80</v>
      </c>
      <c r="AY145" s="235" t="s">
        <v>152</v>
      </c>
    </row>
    <row r="146" spans="1:65" s="2" customFormat="1" ht="16.5" customHeight="1">
      <c r="A146" s="40"/>
      <c r="B146" s="41"/>
      <c r="C146" s="206" t="s">
        <v>272</v>
      </c>
      <c r="D146" s="206" t="s">
        <v>155</v>
      </c>
      <c r="E146" s="207" t="s">
        <v>494</v>
      </c>
      <c r="F146" s="208" t="s">
        <v>495</v>
      </c>
      <c r="G146" s="209" t="s">
        <v>158</v>
      </c>
      <c r="H146" s="210">
        <v>2.73</v>
      </c>
      <c r="I146" s="211"/>
      <c r="J146" s="212">
        <f>ROUND(I146*H146,2)</f>
        <v>0</v>
      </c>
      <c r="K146" s="208" t="s">
        <v>159</v>
      </c>
      <c r="L146" s="46"/>
      <c r="M146" s="213" t="s">
        <v>19</v>
      </c>
      <c r="N146" s="214" t="s">
        <v>43</v>
      </c>
      <c r="O146" s="86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247</v>
      </c>
      <c r="AT146" s="217" t="s">
        <v>155</v>
      </c>
      <c r="AU146" s="217" t="s">
        <v>82</v>
      </c>
      <c r="AY146" s="19" t="s">
        <v>152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80</v>
      </c>
      <c r="BK146" s="218">
        <f>ROUND(I146*H146,2)</f>
        <v>0</v>
      </c>
      <c r="BL146" s="19" t="s">
        <v>247</v>
      </c>
      <c r="BM146" s="217" t="s">
        <v>670</v>
      </c>
    </row>
    <row r="147" spans="1:47" s="2" customFormat="1" ht="12">
      <c r="A147" s="40"/>
      <c r="B147" s="41"/>
      <c r="C147" s="42"/>
      <c r="D147" s="219" t="s">
        <v>162</v>
      </c>
      <c r="E147" s="42"/>
      <c r="F147" s="220" t="s">
        <v>497</v>
      </c>
      <c r="G147" s="42"/>
      <c r="H147" s="42"/>
      <c r="I147" s="221"/>
      <c r="J147" s="42"/>
      <c r="K147" s="42"/>
      <c r="L147" s="46"/>
      <c r="M147" s="222"/>
      <c r="N147" s="223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162</v>
      </c>
      <c r="AU147" s="19" t="s">
        <v>82</v>
      </c>
    </row>
    <row r="148" spans="1:65" s="2" customFormat="1" ht="16.5" customHeight="1">
      <c r="A148" s="40"/>
      <c r="B148" s="41"/>
      <c r="C148" s="206" t="s">
        <v>7</v>
      </c>
      <c r="D148" s="206" t="s">
        <v>155</v>
      </c>
      <c r="E148" s="207" t="s">
        <v>375</v>
      </c>
      <c r="F148" s="208" t="s">
        <v>376</v>
      </c>
      <c r="G148" s="209" t="s">
        <v>158</v>
      </c>
      <c r="H148" s="210">
        <v>2.73</v>
      </c>
      <c r="I148" s="211"/>
      <c r="J148" s="212">
        <f>ROUND(I148*H148,2)</f>
        <v>0</v>
      </c>
      <c r="K148" s="208" t="s">
        <v>159</v>
      </c>
      <c r="L148" s="46"/>
      <c r="M148" s="213" t="s">
        <v>19</v>
      </c>
      <c r="N148" s="214" t="s">
        <v>43</v>
      </c>
      <c r="O148" s="86"/>
      <c r="P148" s="215">
        <f>O148*H148</f>
        <v>0</v>
      </c>
      <c r="Q148" s="215">
        <v>0.0002</v>
      </c>
      <c r="R148" s="215">
        <f>Q148*H148</f>
        <v>0.000546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247</v>
      </c>
      <c r="AT148" s="217" t="s">
        <v>155</v>
      </c>
      <c r="AU148" s="217" t="s">
        <v>82</v>
      </c>
      <c r="AY148" s="19" t="s">
        <v>152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80</v>
      </c>
      <c r="BK148" s="218">
        <f>ROUND(I148*H148,2)</f>
        <v>0</v>
      </c>
      <c r="BL148" s="19" t="s">
        <v>247</v>
      </c>
      <c r="BM148" s="217" t="s">
        <v>671</v>
      </c>
    </row>
    <row r="149" spans="1:47" s="2" customFormat="1" ht="12">
      <c r="A149" s="40"/>
      <c r="B149" s="41"/>
      <c r="C149" s="42"/>
      <c r="D149" s="219" t="s">
        <v>162</v>
      </c>
      <c r="E149" s="42"/>
      <c r="F149" s="220" t="s">
        <v>378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162</v>
      </c>
      <c r="AU149" s="19" t="s">
        <v>82</v>
      </c>
    </row>
    <row r="150" spans="1:51" s="13" customFormat="1" ht="12">
      <c r="A150" s="13"/>
      <c r="B150" s="224"/>
      <c r="C150" s="225"/>
      <c r="D150" s="226" t="s">
        <v>164</v>
      </c>
      <c r="E150" s="227" t="s">
        <v>19</v>
      </c>
      <c r="F150" s="228" t="s">
        <v>672</v>
      </c>
      <c r="G150" s="225"/>
      <c r="H150" s="229">
        <v>2.73</v>
      </c>
      <c r="I150" s="230"/>
      <c r="J150" s="225"/>
      <c r="K150" s="225"/>
      <c r="L150" s="231"/>
      <c r="M150" s="232"/>
      <c r="N150" s="233"/>
      <c r="O150" s="233"/>
      <c r="P150" s="233"/>
      <c r="Q150" s="233"/>
      <c r="R150" s="233"/>
      <c r="S150" s="233"/>
      <c r="T150" s="23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5" t="s">
        <v>164</v>
      </c>
      <c r="AU150" s="235" t="s">
        <v>82</v>
      </c>
      <c r="AV150" s="13" t="s">
        <v>82</v>
      </c>
      <c r="AW150" s="13" t="s">
        <v>33</v>
      </c>
      <c r="AX150" s="13" t="s">
        <v>80</v>
      </c>
      <c r="AY150" s="235" t="s">
        <v>152</v>
      </c>
    </row>
    <row r="151" spans="1:65" s="2" customFormat="1" ht="24.15" customHeight="1">
      <c r="A151" s="40"/>
      <c r="B151" s="41"/>
      <c r="C151" s="206" t="s">
        <v>281</v>
      </c>
      <c r="D151" s="206" t="s">
        <v>155</v>
      </c>
      <c r="E151" s="207" t="s">
        <v>384</v>
      </c>
      <c r="F151" s="208" t="s">
        <v>385</v>
      </c>
      <c r="G151" s="209" t="s">
        <v>158</v>
      </c>
      <c r="H151" s="210">
        <v>2.73</v>
      </c>
      <c r="I151" s="211"/>
      <c r="J151" s="212">
        <f>ROUND(I151*H151,2)</f>
        <v>0</v>
      </c>
      <c r="K151" s="208" t="s">
        <v>159</v>
      </c>
      <c r="L151" s="46"/>
      <c r="M151" s="213" t="s">
        <v>19</v>
      </c>
      <c r="N151" s="214" t="s">
        <v>43</v>
      </c>
      <c r="O151" s="86"/>
      <c r="P151" s="215">
        <f>O151*H151</f>
        <v>0</v>
      </c>
      <c r="Q151" s="215">
        <v>0.00026</v>
      </c>
      <c r="R151" s="215">
        <f>Q151*H151</f>
        <v>0.0007097999999999999</v>
      </c>
      <c r="S151" s="215">
        <v>0</v>
      </c>
      <c r="T151" s="21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7" t="s">
        <v>247</v>
      </c>
      <c r="AT151" s="217" t="s">
        <v>155</v>
      </c>
      <c r="AU151" s="217" t="s">
        <v>82</v>
      </c>
      <c r="AY151" s="19" t="s">
        <v>152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80</v>
      </c>
      <c r="BK151" s="218">
        <f>ROUND(I151*H151,2)</f>
        <v>0</v>
      </c>
      <c r="BL151" s="19" t="s">
        <v>247</v>
      </c>
      <c r="BM151" s="217" t="s">
        <v>673</v>
      </c>
    </row>
    <row r="152" spans="1:47" s="2" customFormat="1" ht="12">
      <c r="A152" s="40"/>
      <c r="B152" s="41"/>
      <c r="C152" s="42"/>
      <c r="D152" s="219" t="s">
        <v>162</v>
      </c>
      <c r="E152" s="42"/>
      <c r="F152" s="220" t="s">
        <v>387</v>
      </c>
      <c r="G152" s="42"/>
      <c r="H152" s="42"/>
      <c r="I152" s="221"/>
      <c r="J152" s="42"/>
      <c r="K152" s="42"/>
      <c r="L152" s="46"/>
      <c r="M152" s="222"/>
      <c r="N152" s="223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162</v>
      </c>
      <c r="AU152" s="19" t="s">
        <v>82</v>
      </c>
    </row>
    <row r="153" spans="1:63" s="12" customFormat="1" ht="25.9" customHeight="1">
      <c r="A153" s="12"/>
      <c r="B153" s="190"/>
      <c r="C153" s="191"/>
      <c r="D153" s="192" t="s">
        <v>71</v>
      </c>
      <c r="E153" s="193" t="s">
        <v>388</v>
      </c>
      <c r="F153" s="193" t="s">
        <v>389</v>
      </c>
      <c r="G153" s="191"/>
      <c r="H153" s="191"/>
      <c r="I153" s="194"/>
      <c r="J153" s="195">
        <f>BK153</f>
        <v>0</v>
      </c>
      <c r="K153" s="191"/>
      <c r="L153" s="196"/>
      <c r="M153" s="197"/>
      <c r="N153" s="198"/>
      <c r="O153" s="198"/>
      <c r="P153" s="199">
        <f>P154</f>
        <v>0</v>
      </c>
      <c r="Q153" s="198"/>
      <c r="R153" s="199">
        <f>R154</f>
        <v>0</v>
      </c>
      <c r="S153" s="198"/>
      <c r="T153" s="200">
        <f>T154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1" t="s">
        <v>183</v>
      </c>
      <c r="AT153" s="202" t="s">
        <v>71</v>
      </c>
      <c r="AU153" s="202" t="s">
        <v>72</v>
      </c>
      <c r="AY153" s="201" t="s">
        <v>152</v>
      </c>
      <c r="BK153" s="203">
        <f>BK154</f>
        <v>0</v>
      </c>
    </row>
    <row r="154" spans="1:65" s="2" customFormat="1" ht="21.75" customHeight="1">
      <c r="A154" s="40"/>
      <c r="B154" s="41"/>
      <c r="C154" s="206" t="s">
        <v>287</v>
      </c>
      <c r="D154" s="206" t="s">
        <v>155</v>
      </c>
      <c r="E154" s="207" t="s">
        <v>391</v>
      </c>
      <c r="F154" s="208" t="s">
        <v>392</v>
      </c>
      <c r="G154" s="209" t="s">
        <v>393</v>
      </c>
      <c r="H154" s="210">
        <v>1</v>
      </c>
      <c r="I154" s="211"/>
      <c r="J154" s="212">
        <f>ROUND(I154*H154,2)</f>
        <v>0</v>
      </c>
      <c r="K154" s="208" t="s">
        <v>19</v>
      </c>
      <c r="L154" s="46"/>
      <c r="M154" s="268" t="s">
        <v>19</v>
      </c>
      <c r="N154" s="269" t="s">
        <v>43</v>
      </c>
      <c r="O154" s="270"/>
      <c r="P154" s="271">
        <f>O154*H154</f>
        <v>0</v>
      </c>
      <c r="Q154" s="271">
        <v>0</v>
      </c>
      <c r="R154" s="271">
        <f>Q154*H154</f>
        <v>0</v>
      </c>
      <c r="S154" s="271">
        <v>0</v>
      </c>
      <c r="T154" s="272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160</v>
      </c>
      <c r="AT154" s="217" t="s">
        <v>155</v>
      </c>
      <c r="AU154" s="217" t="s">
        <v>80</v>
      </c>
      <c r="AY154" s="19" t="s">
        <v>152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80</v>
      </c>
      <c r="BK154" s="218">
        <f>ROUND(I154*H154,2)</f>
        <v>0</v>
      </c>
      <c r="BL154" s="19" t="s">
        <v>160</v>
      </c>
      <c r="BM154" s="217" t="s">
        <v>674</v>
      </c>
    </row>
    <row r="155" spans="1:31" s="2" customFormat="1" ht="6.95" customHeight="1">
      <c r="A155" s="40"/>
      <c r="B155" s="61"/>
      <c r="C155" s="62"/>
      <c r="D155" s="62"/>
      <c r="E155" s="62"/>
      <c r="F155" s="62"/>
      <c r="G155" s="62"/>
      <c r="H155" s="62"/>
      <c r="I155" s="62"/>
      <c r="J155" s="62"/>
      <c r="K155" s="62"/>
      <c r="L155" s="46"/>
      <c r="M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</row>
  </sheetData>
  <sheetProtection password="80EB" sheet="1" objects="1" scenarios="1" formatColumns="0" formatRows="0" autoFilter="0"/>
  <autoFilter ref="C88:K154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hyperlinks>
    <hyperlink ref="F93" r:id="rId1" display="https://podminky.urs.cz/item/CS_URS_2024_01/619991001"/>
    <hyperlink ref="F96" r:id="rId2" display="https://podminky.urs.cz/item/CS_URS_2024_01/612325412"/>
    <hyperlink ref="F98" r:id="rId3" display="https://podminky.urs.cz/item/CS_URS_2024_01/612131121"/>
    <hyperlink ref="F105" r:id="rId4" display="https://podminky.urs.cz/item/CS_URS_2024_01/612142001"/>
    <hyperlink ref="F107" r:id="rId5" display="https://podminky.urs.cz/item/CS_URS_2024_01/612311131"/>
    <hyperlink ref="F110" r:id="rId6" display="https://podminky.urs.cz/item/CS_URS_2024_01/978013141"/>
    <hyperlink ref="F113" r:id="rId7" display="https://podminky.urs.cz/item/CS_URS_2024_01/949101111"/>
    <hyperlink ref="F115" r:id="rId8" display="https://podminky.urs.cz/item/CS_URS_2024_01/952901111"/>
    <hyperlink ref="F118" r:id="rId9" display="https://podminky.urs.cz/item/CS_URS_2024_01/997002611"/>
    <hyperlink ref="F120" r:id="rId10" display="https://podminky.urs.cz/item/CS_URS_2024_01/997013211"/>
    <hyperlink ref="F122" r:id="rId11" display="https://podminky.urs.cz/item/CS_URS_2024_01/997013501"/>
    <hyperlink ref="F124" r:id="rId12" display="https://podminky.urs.cz/item/CS_URS_2024_01/997013509"/>
    <hyperlink ref="F127" r:id="rId13" display="https://podminky.urs.cz/item/CS_URS_2024_01/997013631"/>
    <hyperlink ref="F130" r:id="rId14" display="https://podminky.urs.cz/item/CS_URS_2024_01/998018001"/>
    <hyperlink ref="F135" r:id="rId15" display="https://podminky.urs.cz/item/CS_URS_2024_01/998735311"/>
    <hyperlink ref="F138" r:id="rId16" display="https://podminky.urs.cz/item/CS_URS_2024_01/783806805"/>
    <hyperlink ref="F144" r:id="rId17" display="https://podminky.urs.cz/item/CS_URS_2024_01/784121001"/>
    <hyperlink ref="F147" r:id="rId18" display="https://podminky.urs.cz/item/CS_URS_2024_01/784111001"/>
    <hyperlink ref="F149" r:id="rId19" display="https://podminky.urs.cz/item/CS_URS_2024_01/784181121"/>
    <hyperlink ref="F152" r:id="rId20" display="https://podminky.urs.cz/item/CS_URS_2024_01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100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118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ZŠ Pionýrů, Sokolov - oprava šaten tělocvičny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119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675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8. 2. 2024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 xml:space="preserve"> </v>
      </c>
      <c r="F21" s="40"/>
      <c r="G21" s="40"/>
      <c r="H21" s="40"/>
      <c r="I21" s="134" t="s">
        <v>28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ROUND(J89,2)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ROUND((SUM(BE89:BE187)),2)</f>
        <v>0</v>
      </c>
      <c r="G33" s="40"/>
      <c r="H33" s="40"/>
      <c r="I33" s="150">
        <v>0.21</v>
      </c>
      <c r="J33" s="149">
        <f>ROUND(((SUM(BE89:BE187))*I33),2)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ROUND((SUM(BF89:BF187)),2)</f>
        <v>0</v>
      </c>
      <c r="G34" s="40"/>
      <c r="H34" s="40"/>
      <c r="I34" s="150">
        <v>0.12</v>
      </c>
      <c r="J34" s="149">
        <f>ROUND(((SUM(BF89:BF187))*I34),2)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ROUND((SUM(BG89:BG187)),2)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ROUND((SUM(BH89:BH187)),2)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ROUND((SUM(BI89:BI187)),2)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ZŠ Pionýrů, Sokolov - oprava šaten tělocvičny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07 - Koupelna v šatně - dveře č. 1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Sokolov, Pionýrů 1614</v>
      </c>
      <c r="G52" s="42"/>
      <c r="H52" s="42"/>
      <c r="I52" s="34" t="s">
        <v>23</v>
      </c>
      <c r="J52" s="74" t="str">
        <f>IF(J12="","",J12)</f>
        <v>8. 2. 2024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Sokolov</v>
      </c>
      <c r="G54" s="42"/>
      <c r="H54" s="42"/>
      <c r="I54" s="34" t="s">
        <v>31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Michal Kubelka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122</v>
      </c>
      <c r="D57" s="164"/>
      <c r="E57" s="164"/>
      <c r="F57" s="164"/>
      <c r="G57" s="164"/>
      <c r="H57" s="164"/>
      <c r="I57" s="164"/>
      <c r="J57" s="165" t="s">
        <v>123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J89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124</v>
      </c>
    </row>
    <row r="60" spans="1:31" s="9" customFormat="1" ht="24.95" customHeight="1">
      <c r="A60" s="9"/>
      <c r="B60" s="167"/>
      <c r="C60" s="168"/>
      <c r="D60" s="169" t="s">
        <v>125</v>
      </c>
      <c r="E60" s="170"/>
      <c r="F60" s="170"/>
      <c r="G60" s="170"/>
      <c r="H60" s="170"/>
      <c r="I60" s="170"/>
      <c r="J60" s="171">
        <f>J90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127</v>
      </c>
      <c r="E61" s="176"/>
      <c r="F61" s="176"/>
      <c r="G61" s="176"/>
      <c r="H61" s="176"/>
      <c r="I61" s="176"/>
      <c r="J61" s="177">
        <f>J91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128</v>
      </c>
      <c r="E62" s="176"/>
      <c r="F62" s="176"/>
      <c r="G62" s="176"/>
      <c r="H62" s="176"/>
      <c r="I62" s="176"/>
      <c r="J62" s="177">
        <f>J110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129</v>
      </c>
      <c r="E63" s="176"/>
      <c r="F63" s="176"/>
      <c r="G63" s="176"/>
      <c r="H63" s="176"/>
      <c r="I63" s="176"/>
      <c r="J63" s="177">
        <f>J119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130</v>
      </c>
      <c r="E64" s="176"/>
      <c r="F64" s="176"/>
      <c r="G64" s="176"/>
      <c r="H64" s="176"/>
      <c r="I64" s="176"/>
      <c r="J64" s="177">
        <f>J131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7"/>
      <c r="C65" s="168"/>
      <c r="D65" s="169" t="s">
        <v>131</v>
      </c>
      <c r="E65" s="170"/>
      <c r="F65" s="170"/>
      <c r="G65" s="170"/>
      <c r="H65" s="170"/>
      <c r="I65" s="170"/>
      <c r="J65" s="171">
        <f>J134</f>
        <v>0</v>
      </c>
      <c r="K65" s="168"/>
      <c r="L65" s="17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3"/>
      <c r="C66" s="174"/>
      <c r="D66" s="175" t="s">
        <v>676</v>
      </c>
      <c r="E66" s="176"/>
      <c r="F66" s="176"/>
      <c r="G66" s="176"/>
      <c r="H66" s="176"/>
      <c r="I66" s="176"/>
      <c r="J66" s="177">
        <f>J135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132</v>
      </c>
      <c r="E67" s="176"/>
      <c r="F67" s="176"/>
      <c r="G67" s="176"/>
      <c r="H67" s="176"/>
      <c r="I67" s="176"/>
      <c r="J67" s="177">
        <f>J153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135</v>
      </c>
      <c r="E68" s="176"/>
      <c r="F68" s="176"/>
      <c r="G68" s="176"/>
      <c r="H68" s="176"/>
      <c r="I68" s="176"/>
      <c r="J68" s="177">
        <f>J165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67"/>
      <c r="C69" s="168"/>
      <c r="D69" s="169" t="s">
        <v>136</v>
      </c>
      <c r="E69" s="170"/>
      <c r="F69" s="170"/>
      <c r="G69" s="170"/>
      <c r="H69" s="170"/>
      <c r="I69" s="170"/>
      <c r="J69" s="171">
        <f>J186</f>
        <v>0</v>
      </c>
      <c r="K69" s="168"/>
      <c r="L69" s="172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137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162" t="str">
        <f>E7</f>
        <v>ZŠ Pionýrů, Sokolov - oprava šaten tělocvičny</v>
      </c>
      <c r="F79" s="34"/>
      <c r="G79" s="34"/>
      <c r="H79" s="34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119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71" t="str">
        <f>E9</f>
        <v>07 - Koupelna v šatně - dveře č. 1</v>
      </c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21</v>
      </c>
      <c r="D83" s="42"/>
      <c r="E83" s="42"/>
      <c r="F83" s="29" t="str">
        <f>F12</f>
        <v>Sokolov, Pionýrů 1614</v>
      </c>
      <c r="G83" s="42"/>
      <c r="H83" s="42"/>
      <c r="I83" s="34" t="s">
        <v>23</v>
      </c>
      <c r="J83" s="74" t="str">
        <f>IF(J12="","",J12)</f>
        <v>8. 2. 2024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5.15" customHeight="1">
      <c r="A85" s="40"/>
      <c r="B85" s="41"/>
      <c r="C85" s="34" t="s">
        <v>25</v>
      </c>
      <c r="D85" s="42"/>
      <c r="E85" s="42"/>
      <c r="F85" s="29" t="str">
        <f>E15</f>
        <v>Město Sokolov</v>
      </c>
      <c r="G85" s="42"/>
      <c r="H85" s="42"/>
      <c r="I85" s="34" t="s">
        <v>31</v>
      </c>
      <c r="J85" s="38" t="str">
        <f>E21</f>
        <v xml:space="preserve"> 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5.15" customHeight="1">
      <c r="A86" s="40"/>
      <c r="B86" s="41"/>
      <c r="C86" s="34" t="s">
        <v>29</v>
      </c>
      <c r="D86" s="42"/>
      <c r="E86" s="42"/>
      <c r="F86" s="29" t="str">
        <f>IF(E18="","",E18)</f>
        <v>Vyplň údaj</v>
      </c>
      <c r="G86" s="42"/>
      <c r="H86" s="42"/>
      <c r="I86" s="34" t="s">
        <v>34</v>
      </c>
      <c r="J86" s="38" t="str">
        <f>E24</f>
        <v>Michal Kubelka</v>
      </c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0.3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11" customFormat="1" ht="29.25" customHeight="1">
      <c r="A88" s="179"/>
      <c r="B88" s="180"/>
      <c r="C88" s="181" t="s">
        <v>138</v>
      </c>
      <c r="D88" s="182" t="s">
        <v>57</v>
      </c>
      <c r="E88" s="182" t="s">
        <v>53</v>
      </c>
      <c r="F88" s="182" t="s">
        <v>54</v>
      </c>
      <c r="G88" s="182" t="s">
        <v>139</v>
      </c>
      <c r="H88" s="182" t="s">
        <v>140</v>
      </c>
      <c r="I88" s="182" t="s">
        <v>141</v>
      </c>
      <c r="J88" s="182" t="s">
        <v>123</v>
      </c>
      <c r="K88" s="183" t="s">
        <v>142</v>
      </c>
      <c r="L88" s="184"/>
      <c r="M88" s="94" t="s">
        <v>19</v>
      </c>
      <c r="N88" s="95" t="s">
        <v>42</v>
      </c>
      <c r="O88" s="95" t="s">
        <v>143</v>
      </c>
      <c r="P88" s="95" t="s">
        <v>144</v>
      </c>
      <c r="Q88" s="95" t="s">
        <v>145</v>
      </c>
      <c r="R88" s="95" t="s">
        <v>146</v>
      </c>
      <c r="S88" s="95" t="s">
        <v>147</v>
      </c>
      <c r="T88" s="96" t="s">
        <v>148</v>
      </c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</row>
    <row r="89" spans="1:63" s="2" customFormat="1" ht="22.8" customHeight="1">
      <c r="A89" s="40"/>
      <c r="B89" s="41"/>
      <c r="C89" s="101" t="s">
        <v>149</v>
      </c>
      <c r="D89" s="42"/>
      <c r="E89" s="42"/>
      <c r="F89" s="42"/>
      <c r="G89" s="42"/>
      <c r="H89" s="42"/>
      <c r="I89" s="42"/>
      <c r="J89" s="185">
        <f>BK89</f>
        <v>0</v>
      </c>
      <c r="K89" s="42"/>
      <c r="L89" s="46"/>
      <c r="M89" s="97"/>
      <c r="N89" s="186"/>
      <c r="O89" s="98"/>
      <c r="P89" s="187">
        <f>P90+P134+P186</f>
        <v>0</v>
      </c>
      <c r="Q89" s="98"/>
      <c r="R89" s="187">
        <f>R90+R134+R186</f>
        <v>0.6252791199999999</v>
      </c>
      <c r="S89" s="98"/>
      <c r="T89" s="188">
        <f>T90+T134+T186</f>
        <v>0.37822838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71</v>
      </c>
      <c r="AU89" s="19" t="s">
        <v>124</v>
      </c>
      <c r="BK89" s="189">
        <f>BK90+BK134+BK186</f>
        <v>0</v>
      </c>
    </row>
    <row r="90" spans="1:63" s="12" customFormat="1" ht="25.9" customHeight="1">
      <c r="A90" s="12"/>
      <c r="B90" s="190"/>
      <c r="C90" s="191"/>
      <c r="D90" s="192" t="s">
        <v>71</v>
      </c>
      <c r="E90" s="193" t="s">
        <v>150</v>
      </c>
      <c r="F90" s="193" t="s">
        <v>151</v>
      </c>
      <c r="G90" s="191"/>
      <c r="H90" s="191"/>
      <c r="I90" s="194"/>
      <c r="J90" s="195">
        <f>BK90</f>
        <v>0</v>
      </c>
      <c r="K90" s="191"/>
      <c r="L90" s="196"/>
      <c r="M90" s="197"/>
      <c r="N90" s="198"/>
      <c r="O90" s="198"/>
      <c r="P90" s="199">
        <f>P91+P110+P119+P131</f>
        <v>0</v>
      </c>
      <c r="Q90" s="198"/>
      <c r="R90" s="199">
        <f>R91+R110+R119+R131</f>
        <v>0.4152959999999999</v>
      </c>
      <c r="S90" s="198"/>
      <c r="T90" s="200">
        <f>T91+T110+T119+T131</f>
        <v>0.169224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1" t="s">
        <v>80</v>
      </c>
      <c r="AT90" s="202" t="s">
        <v>71</v>
      </c>
      <c r="AU90" s="202" t="s">
        <v>72</v>
      </c>
      <c r="AY90" s="201" t="s">
        <v>152</v>
      </c>
      <c r="BK90" s="203">
        <f>BK91+BK110+BK119+BK131</f>
        <v>0</v>
      </c>
    </row>
    <row r="91" spans="1:63" s="12" customFormat="1" ht="22.8" customHeight="1">
      <c r="A91" s="12"/>
      <c r="B91" s="190"/>
      <c r="C91" s="191"/>
      <c r="D91" s="192" t="s">
        <v>71</v>
      </c>
      <c r="E91" s="204" t="s">
        <v>177</v>
      </c>
      <c r="F91" s="204" t="s">
        <v>178</v>
      </c>
      <c r="G91" s="191"/>
      <c r="H91" s="191"/>
      <c r="I91" s="194"/>
      <c r="J91" s="205">
        <f>BK91</f>
        <v>0</v>
      </c>
      <c r="K91" s="191"/>
      <c r="L91" s="196"/>
      <c r="M91" s="197"/>
      <c r="N91" s="198"/>
      <c r="O91" s="198"/>
      <c r="P91" s="199">
        <f>SUM(P92:P109)</f>
        <v>0</v>
      </c>
      <c r="Q91" s="198"/>
      <c r="R91" s="199">
        <f>SUM(R92:R109)</f>
        <v>0.4138679999999999</v>
      </c>
      <c r="S91" s="198"/>
      <c r="T91" s="200">
        <f>SUM(T92:T109)</f>
        <v>0.000504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1" t="s">
        <v>80</v>
      </c>
      <c r="AT91" s="202" t="s">
        <v>71</v>
      </c>
      <c r="AU91" s="202" t="s">
        <v>80</v>
      </c>
      <c r="AY91" s="201" t="s">
        <v>152</v>
      </c>
      <c r="BK91" s="203">
        <f>SUM(BK92:BK109)</f>
        <v>0</v>
      </c>
    </row>
    <row r="92" spans="1:65" s="2" customFormat="1" ht="16.5" customHeight="1">
      <c r="A92" s="40"/>
      <c r="B92" s="41"/>
      <c r="C92" s="206" t="s">
        <v>80</v>
      </c>
      <c r="D92" s="206" t="s">
        <v>155</v>
      </c>
      <c r="E92" s="207" t="s">
        <v>179</v>
      </c>
      <c r="F92" s="208" t="s">
        <v>180</v>
      </c>
      <c r="G92" s="209" t="s">
        <v>158</v>
      </c>
      <c r="H92" s="210">
        <v>8.4</v>
      </c>
      <c r="I92" s="211"/>
      <c r="J92" s="212">
        <f>ROUND(I92*H92,2)</f>
        <v>0</v>
      </c>
      <c r="K92" s="208" t="s">
        <v>159</v>
      </c>
      <c r="L92" s="46"/>
      <c r="M92" s="213" t="s">
        <v>19</v>
      </c>
      <c r="N92" s="214" t="s">
        <v>43</v>
      </c>
      <c r="O92" s="86"/>
      <c r="P92" s="215">
        <f>O92*H92</f>
        <v>0</v>
      </c>
      <c r="Q92" s="215">
        <v>6E-05</v>
      </c>
      <c r="R92" s="215">
        <f>Q92*H92</f>
        <v>0.000504</v>
      </c>
      <c r="S92" s="215">
        <v>6E-05</v>
      </c>
      <c r="T92" s="216">
        <f>S92*H92</f>
        <v>0.000504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160</v>
      </c>
      <c r="AT92" s="217" t="s">
        <v>155</v>
      </c>
      <c r="AU92" s="217" t="s">
        <v>82</v>
      </c>
      <c r="AY92" s="19" t="s">
        <v>152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80</v>
      </c>
      <c r="BK92" s="218">
        <f>ROUND(I92*H92,2)</f>
        <v>0</v>
      </c>
      <c r="BL92" s="19" t="s">
        <v>160</v>
      </c>
      <c r="BM92" s="217" t="s">
        <v>677</v>
      </c>
    </row>
    <row r="93" spans="1:47" s="2" customFormat="1" ht="12">
      <c r="A93" s="40"/>
      <c r="B93" s="41"/>
      <c r="C93" s="42"/>
      <c r="D93" s="219" t="s">
        <v>162</v>
      </c>
      <c r="E93" s="42"/>
      <c r="F93" s="220" t="s">
        <v>182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162</v>
      </c>
      <c r="AU93" s="19" t="s">
        <v>82</v>
      </c>
    </row>
    <row r="94" spans="1:51" s="13" customFormat="1" ht="12">
      <c r="A94" s="13"/>
      <c r="B94" s="224"/>
      <c r="C94" s="225"/>
      <c r="D94" s="226" t="s">
        <v>164</v>
      </c>
      <c r="E94" s="227" t="s">
        <v>19</v>
      </c>
      <c r="F94" s="228" t="s">
        <v>678</v>
      </c>
      <c r="G94" s="225"/>
      <c r="H94" s="229">
        <v>8.4</v>
      </c>
      <c r="I94" s="230"/>
      <c r="J94" s="225"/>
      <c r="K94" s="225"/>
      <c r="L94" s="231"/>
      <c r="M94" s="232"/>
      <c r="N94" s="233"/>
      <c r="O94" s="233"/>
      <c r="P94" s="233"/>
      <c r="Q94" s="233"/>
      <c r="R94" s="233"/>
      <c r="S94" s="233"/>
      <c r="T94" s="23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5" t="s">
        <v>164</v>
      </c>
      <c r="AU94" s="235" t="s">
        <v>82</v>
      </c>
      <c r="AV94" s="13" t="s">
        <v>82</v>
      </c>
      <c r="AW94" s="13" t="s">
        <v>33</v>
      </c>
      <c r="AX94" s="13" t="s">
        <v>80</v>
      </c>
      <c r="AY94" s="235" t="s">
        <v>152</v>
      </c>
    </row>
    <row r="95" spans="1:65" s="2" customFormat="1" ht="24.15" customHeight="1">
      <c r="A95" s="40"/>
      <c r="B95" s="41"/>
      <c r="C95" s="206" t="s">
        <v>82</v>
      </c>
      <c r="D95" s="206" t="s">
        <v>155</v>
      </c>
      <c r="E95" s="207" t="s">
        <v>402</v>
      </c>
      <c r="F95" s="208" t="s">
        <v>403</v>
      </c>
      <c r="G95" s="209" t="s">
        <v>158</v>
      </c>
      <c r="H95" s="210">
        <v>16.872</v>
      </c>
      <c r="I95" s="211"/>
      <c r="J95" s="212">
        <f>ROUND(I95*H95,2)</f>
        <v>0</v>
      </c>
      <c r="K95" s="208" t="s">
        <v>159</v>
      </c>
      <c r="L95" s="46"/>
      <c r="M95" s="213" t="s">
        <v>19</v>
      </c>
      <c r="N95" s="214" t="s">
        <v>43</v>
      </c>
      <c r="O95" s="86"/>
      <c r="P95" s="215">
        <f>O95*H95</f>
        <v>0</v>
      </c>
      <c r="Q95" s="215">
        <v>0.0156</v>
      </c>
      <c r="R95" s="215">
        <f>Q95*H95</f>
        <v>0.26320319999999997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160</v>
      </c>
      <c r="AT95" s="217" t="s">
        <v>155</v>
      </c>
      <c r="AU95" s="217" t="s">
        <v>82</v>
      </c>
      <c r="AY95" s="19" t="s">
        <v>152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80</v>
      </c>
      <c r="BK95" s="218">
        <f>ROUND(I95*H95,2)</f>
        <v>0</v>
      </c>
      <c r="BL95" s="19" t="s">
        <v>160</v>
      </c>
      <c r="BM95" s="217" t="s">
        <v>679</v>
      </c>
    </row>
    <row r="96" spans="1:47" s="2" customFormat="1" ht="12">
      <c r="A96" s="40"/>
      <c r="B96" s="41"/>
      <c r="C96" s="42"/>
      <c r="D96" s="219" t="s">
        <v>162</v>
      </c>
      <c r="E96" s="42"/>
      <c r="F96" s="220" t="s">
        <v>405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162</v>
      </c>
      <c r="AU96" s="19" t="s">
        <v>82</v>
      </c>
    </row>
    <row r="97" spans="1:51" s="14" customFormat="1" ht="12">
      <c r="A97" s="14"/>
      <c r="B97" s="236"/>
      <c r="C97" s="237"/>
      <c r="D97" s="226" t="s">
        <v>164</v>
      </c>
      <c r="E97" s="238" t="s">
        <v>19</v>
      </c>
      <c r="F97" s="239" t="s">
        <v>680</v>
      </c>
      <c r="G97" s="237"/>
      <c r="H97" s="238" t="s">
        <v>19</v>
      </c>
      <c r="I97" s="240"/>
      <c r="J97" s="237"/>
      <c r="K97" s="237"/>
      <c r="L97" s="241"/>
      <c r="M97" s="242"/>
      <c r="N97" s="243"/>
      <c r="O97" s="243"/>
      <c r="P97" s="243"/>
      <c r="Q97" s="243"/>
      <c r="R97" s="243"/>
      <c r="S97" s="243"/>
      <c r="T97" s="24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5" t="s">
        <v>164</v>
      </c>
      <c r="AU97" s="245" t="s">
        <v>82</v>
      </c>
      <c r="AV97" s="14" t="s">
        <v>80</v>
      </c>
      <c r="AW97" s="14" t="s">
        <v>33</v>
      </c>
      <c r="AX97" s="14" t="s">
        <v>72</v>
      </c>
      <c r="AY97" s="245" t="s">
        <v>152</v>
      </c>
    </row>
    <row r="98" spans="1:51" s="13" customFormat="1" ht="12">
      <c r="A98" s="13"/>
      <c r="B98" s="224"/>
      <c r="C98" s="225"/>
      <c r="D98" s="226" t="s">
        <v>164</v>
      </c>
      <c r="E98" s="227" t="s">
        <v>19</v>
      </c>
      <c r="F98" s="228" t="s">
        <v>681</v>
      </c>
      <c r="G98" s="225"/>
      <c r="H98" s="229">
        <v>16.872</v>
      </c>
      <c r="I98" s="230"/>
      <c r="J98" s="225"/>
      <c r="K98" s="225"/>
      <c r="L98" s="231"/>
      <c r="M98" s="232"/>
      <c r="N98" s="233"/>
      <c r="O98" s="233"/>
      <c r="P98" s="233"/>
      <c r="Q98" s="233"/>
      <c r="R98" s="233"/>
      <c r="S98" s="233"/>
      <c r="T98" s="23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5" t="s">
        <v>164</v>
      </c>
      <c r="AU98" s="235" t="s">
        <v>82</v>
      </c>
      <c r="AV98" s="13" t="s">
        <v>82</v>
      </c>
      <c r="AW98" s="13" t="s">
        <v>33</v>
      </c>
      <c r="AX98" s="13" t="s">
        <v>80</v>
      </c>
      <c r="AY98" s="235" t="s">
        <v>152</v>
      </c>
    </row>
    <row r="99" spans="1:65" s="2" customFormat="1" ht="16.5" customHeight="1">
      <c r="A99" s="40"/>
      <c r="B99" s="41"/>
      <c r="C99" s="206" t="s">
        <v>153</v>
      </c>
      <c r="D99" s="206" t="s">
        <v>155</v>
      </c>
      <c r="E99" s="207" t="s">
        <v>197</v>
      </c>
      <c r="F99" s="208" t="s">
        <v>198</v>
      </c>
      <c r="G99" s="209" t="s">
        <v>158</v>
      </c>
      <c r="H99" s="210">
        <v>33.744</v>
      </c>
      <c r="I99" s="211"/>
      <c r="J99" s="212">
        <f>ROUND(I99*H99,2)</f>
        <v>0</v>
      </c>
      <c r="K99" s="208" t="s">
        <v>159</v>
      </c>
      <c r="L99" s="46"/>
      <c r="M99" s="213" t="s">
        <v>19</v>
      </c>
      <c r="N99" s="214" t="s">
        <v>43</v>
      </c>
      <c r="O99" s="86"/>
      <c r="P99" s="215">
        <f>O99*H99</f>
        <v>0</v>
      </c>
      <c r="Q99" s="215">
        <v>0.00026</v>
      </c>
      <c r="R99" s="215">
        <f>Q99*H99</f>
        <v>0.008773439999999999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160</v>
      </c>
      <c r="AT99" s="217" t="s">
        <v>155</v>
      </c>
      <c r="AU99" s="217" t="s">
        <v>82</v>
      </c>
      <c r="AY99" s="19" t="s">
        <v>152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80</v>
      </c>
      <c r="BK99" s="218">
        <f>ROUND(I99*H99,2)</f>
        <v>0</v>
      </c>
      <c r="BL99" s="19" t="s">
        <v>160</v>
      </c>
      <c r="BM99" s="217" t="s">
        <v>682</v>
      </c>
    </row>
    <row r="100" spans="1:47" s="2" customFormat="1" ht="12">
      <c r="A100" s="40"/>
      <c r="B100" s="41"/>
      <c r="C100" s="42"/>
      <c r="D100" s="219" t="s">
        <v>162</v>
      </c>
      <c r="E100" s="42"/>
      <c r="F100" s="220" t="s">
        <v>200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162</v>
      </c>
      <c r="AU100" s="19" t="s">
        <v>82</v>
      </c>
    </row>
    <row r="101" spans="1:51" s="14" customFormat="1" ht="12">
      <c r="A101" s="14"/>
      <c r="B101" s="236"/>
      <c r="C101" s="237"/>
      <c r="D101" s="226" t="s">
        <v>164</v>
      </c>
      <c r="E101" s="238" t="s">
        <v>19</v>
      </c>
      <c r="F101" s="239" t="s">
        <v>407</v>
      </c>
      <c r="G101" s="237"/>
      <c r="H101" s="238" t="s">
        <v>19</v>
      </c>
      <c r="I101" s="240"/>
      <c r="J101" s="237"/>
      <c r="K101" s="237"/>
      <c r="L101" s="241"/>
      <c r="M101" s="242"/>
      <c r="N101" s="243"/>
      <c r="O101" s="243"/>
      <c r="P101" s="243"/>
      <c r="Q101" s="243"/>
      <c r="R101" s="243"/>
      <c r="S101" s="243"/>
      <c r="T101" s="24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5" t="s">
        <v>164</v>
      </c>
      <c r="AU101" s="245" t="s">
        <v>82</v>
      </c>
      <c r="AV101" s="14" t="s">
        <v>80</v>
      </c>
      <c r="AW101" s="14" t="s">
        <v>33</v>
      </c>
      <c r="AX101" s="14" t="s">
        <v>72</v>
      </c>
      <c r="AY101" s="245" t="s">
        <v>152</v>
      </c>
    </row>
    <row r="102" spans="1:51" s="13" customFormat="1" ht="12">
      <c r="A102" s="13"/>
      <c r="B102" s="224"/>
      <c r="C102" s="225"/>
      <c r="D102" s="226" t="s">
        <v>164</v>
      </c>
      <c r="E102" s="227" t="s">
        <v>19</v>
      </c>
      <c r="F102" s="228" t="s">
        <v>683</v>
      </c>
      <c r="G102" s="225"/>
      <c r="H102" s="229">
        <v>16.872</v>
      </c>
      <c r="I102" s="230"/>
      <c r="J102" s="225"/>
      <c r="K102" s="225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164</v>
      </c>
      <c r="AU102" s="235" t="s">
        <v>82</v>
      </c>
      <c r="AV102" s="13" t="s">
        <v>82</v>
      </c>
      <c r="AW102" s="13" t="s">
        <v>33</v>
      </c>
      <c r="AX102" s="13" t="s">
        <v>72</v>
      </c>
      <c r="AY102" s="235" t="s">
        <v>152</v>
      </c>
    </row>
    <row r="103" spans="1:51" s="14" customFormat="1" ht="12">
      <c r="A103" s="14"/>
      <c r="B103" s="236"/>
      <c r="C103" s="237"/>
      <c r="D103" s="226" t="s">
        <v>164</v>
      </c>
      <c r="E103" s="238" t="s">
        <v>19</v>
      </c>
      <c r="F103" s="239" t="s">
        <v>409</v>
      </c>
      <c r="G103" s="237"/>
      <c r="H103" s="238" t="s">
        <v>19</v>
      </c>
      <c r="I103" s="240"/>
      <c r="J103" s="237"/>
      <c r="K103" s="237"/>
      <c r="L103" s="241"/>
      <c r="M103" s="242"/>
      <c r="N103" s="243"/>
      <c r="O103" s="243"/>
      <c r="P103" s="243"/>
      <c r="Q103" s="243"/>
      <c r="R103" s="243"/>
      <c r="S103" s="243"/>
      <c r="T103" s="24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5" t="s">
        <v>164</v>
      </c>
      <c r="AU103" s="245" t="s">
        <v>82</v>
      </c>
      <c r="AV103" s="14" t="s">
        <v>80</v>
      </c>
      <c r="AW103" s="14" t="s">
        <v>33</v>
      </c>
      <c r="AX103" s="14" t="s">
        <v>72</v>
      </c>
      <c r="AY103" s="245" t="s">
        <v>152</v>
      </c>
    </row>
    <row r="104" spans="1:51" s="13" customFormat="1" ht="12">
      <c r="A104" s="13"/>
      <c r="B104" s="224"/>
      <c r="C104" s="225"/>
      <c r="D104" s="226" t="s">
        <v>164</v>
      </c>
      <c r="E104" s="227" t="s">
        <v>19</v>
      </c>
      <c r="F104" s="228" t="s">
        <v>683</v>
      </c>
      <c r="G104" s="225"/>
      <c r="H104" s="229">
        <v>16.872</v>
      </c>
      <c r="I104" s="230"/>
      <c r="J104" s="225"/>
      <c r="K104" s="225"/>
      <c r="L104" s="231"/>
      <c r="M104" s="232"/>
      <c r="N104" s="233"/>
      <c r="O104" s="233"/>
      <c r="P104" s="233"/>
      <c r="Q104" s="233"/>
      <c r="R104" s="233"/>
      <c r="S104" s="233"/>
      <c r="T104" s="23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5" t="s">
        <v>164</v>
      </c>
      <c r="AU104" s="235" t="s">
        <v>82</v>
      </c>
      <c r="AV104" s="13" t="s">
        <v>82</v>
      </c>
      <c r="AW104" s="13" t="s">
        <v>33</v>
      </c>
      <c r="AX104" s="13" t="s">
        <v>72</v>
      </c>
      <c r="AY104" s="235" t="s">
        <v>152</v>
      </c>
    </row>
    <row r="105" spans="1:51" s="15" customFormat="1" ht="12">
      <c r="A105" s="15"/>
      <c r="B105" s="257"/>
      <c r="C105" s="258"/>
      <c r="D105" s="226" t="s">
        <v>164</v>
      </c>
      <c r="E105" s="259" t="s">
        <v>19</v>
      </c>
      <c r="F105" s="260" t="s">
        <v>382</v>
      </c>
      <c r="G105" s="258"/>
      <c r="H105" s="261">
        <v>33.744</v>
      </c>
      <c r="I105" s="262"/>
      <c r="J105" s="258"/>
      <c r="K105" s="258"/>
      <c r="L105" s="263"/>
      <c r="M105" s="264"/>
      <c r="N105" s="265"/>
      <c r="O105" s="265"/>
      <c r="P105" s="265"/>
      <c r="Q105" s="265"/>
      <c r="R105" s="265"/>
      <c r="S105" s="265"/>
      <c r="T105" s="266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67" t="s">
        <v>164</v>
      </c>
      <c r="AU105" s="267" t="s">
        <v>82</v>
      </c>
      <c r="AV105" s="15" t="s">
        <v>160</v>
      </c>
      <c r="AW105" s="15" t="s">
        <v>33</v>
      </c>
      <c r="AX105" s="15" t="s">
        <v>80</v>
      </c>
      <c r="AY105" s="267" t="s">
        <v>152</v>
      </c>
    </row>
    <row r="106" spans="1:65" s="2" customFormat="1" ht="24.15" customHeight="1">
      <c r="A106" s="40"/>
      <c r="B106" s="41"/>
      <c r="C106" s="206" t="s">
        <v>160</v>
      </c>
      <c r="D106" s="206" t="s">
        <v>155</v>
      </c>
      <c r="E106" s="207" t="s">
        <v>190</v>
      </c>
      <c r="F106" s="208" t="s">
        <v>191</v>
      </c>
      <c r="G106" s="209" t="s">
        <v>158</v>
      </c>
      <c r="H106" s="210">
        <v>16.872</v>
      </c>
      <c r="I106" s="211"/>
      <c r="J106" s="212">
        <f>ROUND(I106*H106,2)</f>
        <v>0</v>
      </c>
      <c r="K106" s="208" t="s">
        <v>159</v>
      </c>
      <c r="L106" s="46"/>
      <c r="M106" s="213" t="s">
        <v>19</v>
      </c>
      <c r="N106" s="214" t="s">
        <v>43</v>
      </c>
      <c r="O106" s="86"/>
      <c r="P106" s="215">
        <f>O106*H106</f>
        <v>0</v>
      </c>
      <c r="Q106" s="215">
        <v>0.00438</v>
      </c>
      <c r="R106" s="215">
        <f>Q106*H106</f>
        <v>0.07389936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160</v>
      </c>
      <c r="AT106" s="217" t="s">
        <v>155</v>
      </c>
      <c r="AU106" s="217" t="s">
        <v>82</v>
      </c>
      <c r="AY106" s="19" t="s">
        <v>152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80</v>
      </c>
      <c r="BK106" s="218">
        <f>ROUND(I106*H106,2)</f>
        <v>0</v>
      </c>
      <c r="BL106" s="19" t="s">
        <v>160</v>
      </c>
      <c r="BM106" s="217" t="s">
        <v>684</v>
      </c>
    </row>
    <row r="107" spans="1:47" s="2" customFormat="1" ht="12">
      <c r="A107" s="40"/>
      <c r="B107" s="41"/>
      <c r="C107" s="42"/>
      <c r="D107" s="219" t="s">
        <v>162</v>
      </c>
      <c r="E107" s="42"/>
      <c r="F107" s="220" t="s">
        <v>193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162</v>
      </c>
      <c r="AU107" s="19" t="s">
        <v>82</v>
      </c>
    </row>
    <row r="108" spans="1:65" s="2" customFormat="1" ht="16.5" customHeight="1">
      <c r="A108" s="40"/>
      <c r="B108" s="41"/>
      <c r="C108" s="206" t="s">
        <v>183</v>
      </c>
      <c r="D108" s="206" t="s">
        <v>155</v>
      </c>
      <c r="E108" s="207" t="s">
        <v>202</v>
      </c>
      <c r="F108" s="208" t="s">
        <v>203</v>
      </c>
      <c r="G108" s="209" t="s">
        <v>158</v>
      </c>
      <c r="H108" s="210">
        <v>16.872</v>
      </c>
      <c r="I108" s="211"/>
      <c r="J108" s="212">
        <f>ROUND(I108*H108,2)</f>
        <v>0</v>
      </c>
      <c r="K108" s="208" t="s">
        <v>159</v>
      </c>
      <c r="L108" s="46"/>
      <c r="M108" s="213" t="s">
        <v>19</v>
      </c>
      <c r="N108" s="214" t="s">
        <v>43</v>
      </c>
      <c r="O108" s="86"/>
      <c r="P108" s="215">
        <f>O108*H108</f>
        <v>0</v>
      </c>
      <c r="Q108" s="215">
        <v>0.004</v>
      </c>
      <c r="R108" s="215">
        <f>Q108*H108</f>
        <v>0.067488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160</v>
      </c>
      <c r="AT108" s="217" t="s">
        <v>155</v>
      </c>
      <c r="AU108" s="217" t="s">
        <v>82</v>
      </c>
      <c r="AY108" s="19" t="s">
        <v>152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80</v>
      </c>
      <c r="BK108" s="218">
        <f>ROUND(I108*H108,2)</f>
        <v>0</v>
      </c>
      <c r="BL108" s="19" t="s">
        <v>160</v>
      </c>
      <c r="BM108" s="217" t="s">
        <v>685</v>
      </c>
    </row>
    <row r="109" spans="1:47" s="2" customFormat="1" ht="12">
      <c r="A109" s="40"/>
      <c r="B109" s="41"/>
      <c r="C109" s="42"/>
      <c r="D109" s="219" t="s">
        <v>162</v>
      </c>
      <c r="E109" s="42"/>
      <c r="F109" s="220" t="s">
        <v>205</v>
      </c>
      <c r="G109" s="42"/>
      <c r="H109" s="42"/>
      <c r="I109" s="221"/>
      <c r="J109" s="42"/>
      <c r="K109" s="42"/>
      <c r="L109" s="46"/>
      <c r="M109" s="222"/>
      <c r="N109" s="22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162</v>
      </c>
      <c r="AU109" s="19" t="s">
        <v>82</v>
      </c>
    </row>
    <row r="110" spans="1:63" s="12" customFormat="1" ht="22.8" customHeight="1">
      <c r="A110" s="12"/>
      <c r="B110" s="190"/>
      <c r="C110" s="191"/>
      <c r="D110" s="192" t="s">
        <v>71</v>
      </c>
      <c r="E110" s="204" t="s">
        <v>206</v>
      </c>
      <c r="F110" s="204" t="s">
        <v>222</v>
      </c>
      <c r="G110" s="191"/>
      <c r="H110" s="191"/>
      <c r="I110" s="194"/>
      <c r="J110" s="205">
        <f>BK110</f>
        <v>0</v>
      </c>
      <c r="K110" s="191"/>
      <c r="L110" s="196"/>
      <c r="M110" s="197"/>
      <c r="N110" s="198"/>
      <c r="O110" s="198"/>
      <c r="P110" s="199">
        <f>SUM(P111:P118)</f>
        <v>0</v>
      </c>
      <c r="Q110" s="198"/>
      <c r="R110" s="199">
        <f>SUM(R111:R118)</f>
        <v>0.001428</v>
      </c>
      <c r="S110" s="198"/>
      <c r="T110" s="200">
        <f>SUM(T111:T118)</f>
        <v>0.16872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1" t="s">
        <v>80</v>
      </c>
      <c r="AT110" s="202" t="s">
        <v>71</v>
      </c>
      <c r="AU110" s="202" t="s">
        <v>80</v>
      </c>
      <c r="AY110" s="201" t="s">
        <v>152</v>
      </c>
      <c r="BK110" s="203">
        <f>SUM(BK111:BK118)</f>
        <v>0</v>
      </c>
    </row>
    <row r="111" spans="1:65" s="2" customFormat="1" ht="24.15" customHeight="1">
      <c r="A111" s="40"/>
      <c r="B111" s="41"/>
      <c r="C111" s="206" t="s">
        <v>177</v>
      </c>
      <c r="D111" s="206" t="s">
        <v>155</v>
      </c>
      <c r="E111" s="207" t="s">
        <v>425</v>
      </c>
      <c r="F111" s="208" t="s">
        <v>426</v>
      </c>
      <c r="G111" s="209" t="s">
        <v>158</v>
      </c>
      <c r="H111" s="210">
        <v>16.872</v>
      </c>
      <c r="I111" s="211"/>
      <c r="J111" s="212">
        <f>ROUND(I111*H111,2)</f>
        <v>0</v>
      </c>
      <c r="K111" s="208" t="s">
        <v>159</v>
      </c>
      <c r="L111" s="46"/>
      <c r="M111" s="213" t="s">
        <v>19</v>
      </c>
      <c r="N111" s="214" t="s">
        <v>43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0.01</v>
      </c>
      <c r="T111" s="216">
        <f>S111*H111</f>
        <v>0.16872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160</v>
      </c>
      <c r="AT111" s="217" t="s">
        <v>155</v>
      </c>
      <c r="AU111" s="217" t="s">
        <v>82</v>
      </c>
      <c r="AY111" s="19" t="s">
        <v>152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80</v>
      </c>
      <c r="BK111" s="218">
        <f>ROUND(I111*H111,2)</f>
        <v>0</v>
      </c>
      <c r="BL111" s="19" t="s">
        <v>160</v>
      </c>
      <c r="BM111" s="217" t="s">
        <v>686</v>
      </c>
    </row>
    <row r="112" spans="1:47" s="2" customFormat="1" ht="12">
      <c r="A112" s="40"/>
      <c r="B112" s="41"/>
      <c r="C112" s="42"/>
      <c r="D112" s="219" t="s">
        <v>162</v>
      </c>
      <c r="E112" s="42"/>
      <c r="F112" s="220" t="s">
        <v>428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162</v>
      </c>
      <c r="AU112" s="19" t="s">
        <v>82</v>
      </c>
    </row>
    <row r="113" spans="1:51" s="14" customFormat="1" ht="12">
      <c r="A113" s="14"/>
      <c r="B113" s="236"/>
      <c r="C113" s="237"/>
      <c r="D113" s="226" t="s">
        <v>164</v>
      </c>
      <c r="E113" s="238" t="s">
        <v>19</v>
      </c>
      <c r="F113" s="239" t="s">
        <v>680</v>
      </c>
      <c r="G113" s="237"/>
      <c r="H113" s="238" t="s">
        <v>19</v>
      </c>
      <c r="I113" s="240"/>
      <c r="J113" s="237"/>
      <c r="K113" s="237"/>
      <c r="L113" s="241"/>
      <c r="M113" s="242"/>
      <c r="N113" s="243"/>
      <c r="O113" s="243"/>
      <c r="P113" s="243"/>
      <c r="Q113" s="243"/>
      <c r="R113" s="243"/>
      <c r="S113" s="243"/>
      <c r="T113" s="24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5" t="s">
        <v>164</v>
      </c>
      <c r="AU113" s="245" t="s">
        <v>82</v>
      </c>
      <c r="AV113" s="14" t="s">
        <v>80</v>
      </c>
      <c r="AW113" s="14" t="s">
        <v>33</v>
      </c>
      <c r="AX113" s="14" t="s">
        <v>72</v>
      </c>
      <c r="AY113" s="245" t="s">
        <v>152</v>
      </c>
    </row>
    <row r="114" spans="1:51" s="13" customFormat="1" ht="12">
      <c r="A114" s="13"/>
      <c r="B114" s="224"/>
      <c r="C114" s="225"/>
      <c r="D114" s="226" t="s">
        <v>164</v>
      </c>
      <c r="E114" s="227" t="s">
        <v>19</v>
      </c>
      <c r="F114" s="228" t="s">
        <v>681</v>
      </c>
      <c r="G114" s="225"/>
      <c r="H114" s="229">
        <v>16.872</v>
      </c>
      <c r="I114" s="230"/>
      <c r="J114" s="225"/>
      <c r="K114" s="225"/>
      <c r="L114" s="231"/>
      <c r="M114" s="232"/>
      <c r="N114" s="233"/>
      <c r="O114" s="233"/>
      <c r="P114" s="233"/>
      <c r="Q114" s="233"/>
      <c r="R114" s="233"/>
      <c r="S114" s="233"/>
      <c r="T114" s="23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5" t="s">
        <v>164</v>
      </c>
      <c r="AU114" s="235" t="s">
        <v>82</v>
      </c>
      <c r="AV114" s="13" t="s">
        <v>82</v>
      </c>
      <c r="AW114" s="13" t="s">
        <v>33</v>
      </c>
      <c r="AX114" s="13" t="s">
        <v>80</v>
      </c>
      <c r="AY114" s="235" t="s">
        <v>152</v>
      </c>
    </row>
    <row r="115" spans="1:65" s="2" customFormat="1" ht="24.15" customHeight="1">
      <c r="A115" s="40"/>
      <c r="B115" s="41"/>
      <c r="C115" s="206" t="s">
        <v>196</v>
      </c>
      <c r="D115" s="206" t="s">
        <v>155</v>
      </c>
      <c r="E115" s="207" t="s">
        <v>254</v>
      </c>
      <c r="F115" s="208" t="s">
        <v>255</v>
      </c>
      <c r="G115" s="209" t="s">
        <v>158</v>
      </c>
      <c r="H115" s="210">
        <v>8.4</v>
      </c>
      <c r="I115" s="211"/>
      <c r="J115" s="212">
        <f>ROUND(I115*H115,2)</f>
        <v>0</v>
      </c>
      <c r="K115" s="208" t="s">
        <v>159</v>
      </c>
      <c r="L115" s="46"/>
      <c r="M115" s="213" t="s">
        <v>19</v>
      </c>
      <c r="N115" s="214" t="s">
        <v>43</v>
      </c>
      <c r="O115" s="86"/>
      <c r="P115" s="215">
        <f>O115*H115</f>
        <v>0</v>
      </c>
      <c r="Q115" s="215">
        <v>0.00013</v>
      </c>
      <c r="R115" s="215">
        <f>Q115*H115</f>
        <v>0.0010919999999999999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160</v>
      </c>
      <c r="AT115" s="217" t="s">
        <v>155</v>
      </c>
      <c r="AU115" s="217" t="s">
        <v>82</v>
      </c>
      <c r="AY115" s="19" t="s">
        <v>152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80</v>
      </c>
      <c r="BK115" s="218">
        <f>ROUND(I115*H115,2)</f>
        <v>0</v>
      </c>
      <c r="BL115" s="19" t="s">
        <v>160</v>
      </c>
      <c r="BM115" s="217" t="s">
        <v>687</v>
      </c>
    </row>
    <row r="116" spans="1:47" s="2" customFormat="1" ht="12">
      <c r="A116" s="40"/>
      <c r="B116" s="41"/>
      <c r="C116" s="42"/>
      <c r="D116" s="219" t="s">
        <v>162</v>
      </c>
      <c r="E116" s="42"/>
      <c r="F116" s="220" t="s">
        <v>257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162</v>
      </c>
      <c r="AU116" s="19" t="s">
        <v>82</v>
      </c>
    </row>
    <row r="117" spans="1:65" s="2" customFormat="1" ht="24.15" customHeight="1">
      <c r="A117" s="40"/>
      <c r="B117" s="41"/>
      <c r="C117" s="206" t="s">
        <v>201</v>
      </c>
      <c r="D117" s="206" t="s">
        <v>155</v>
      </c>
      <c r="E117" s="207" t="s">
        <v>260</v>
      </c>
      <c r="F117" s="208" t="s">
        <v>261</v>
      </c>
      <c r="G117" s="209" t="s">
        <v>158</v>
      </c>
      <c r="H117" s="210">
        <v>8.4</v>
      </c>
      <c r="I117" s="211"/>
      <c r="J117" s="212">
        <f>ROUND(I117*H117,2)</f>
        <v>0</v>
      </c>
      <c r="K117" s="208" t="s">
        <v>159</v>
      </c>
      <c r="L117" s="46"/>
      <c r="M117" s="213" t="s">
        <v>19</v>
      </c>
      <c r="N117" s="214" t="s">
        <v>43</v>
      </c>
      <c r="O117" s="86"/>
      <c r="P117" s="215">
        <f>O117*H117</f>
        <v>0</v>
      </c>
      <c r="Q117" s="215">
        <v>4E-05</v>
      </c>
      <c r="R117" s="215">
        <f>Q117*H117</f>
        <v>0.00033600000000000004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160</v>
      </c>
      <c r="AT117" s="217" t="s">
        <v>155</v>
      </c>
      <c r="AU117" s="217" t="s">
        <v>82</v>
      </c>
      <c r="AY117" s="19" t="s">
        <v>152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80</v>
      </c>
      <c r="BK117" s="218">
        <f>ROUND(I117*H117,2)</f>
        <v>0</v>
      </c>
      <c r="BL117" s="19" t="s">
        <v>160</v>
      </c>
      <c r="BM117" s="217" t="s">
        <v>688</v>
      </c>
    </row>
    <row r="118" spans="1:47" s="2" customFormat="1" ht="12">
      <c r="A118" s="40"/>
      <c r="B118" s="41"/>
      <c r="C118" s="42"/>
      <c r="D118" s="219" t="s">
        <v>162</v>
      </c>
      <c r="E118" s="42"/>
      <c r="F118" s="220" t="s">
        <v>263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162</v>
      </c>
      <c r="AU118" s="19" t="s">
        <v>82</v>
      </c>
    </row>
    <row r="119" spans="1:63" s="12" customFormat="1" ht="22.8" customHeight="1">
      <c r="A119" s="12"/>
      <c r="B119" s="190"/>
      <c r="C119" s="191"/>
      <c r="D119" s="192" t="s">
        <v>71</v>
      </c>
      <c r="E119" s="204" t="s">
        <v>264</v>
      </c>
      <c r="F119" s="204" t="s">
        <v>265</v>
      </c>
      <c r="G119" s="191"/>
      <c r="H119" s="191"/>
      <c r="I119" s="194"/>
      <c r="J119" s="205">
        <f>BK119</f>
        <v>0</v>
      </c>
      <c r="K119" s="191"/>
      <c r="L119" s="196"/>
      <c r="M119" s="197"/>
      <c r="N119" s="198"/>
      <c r="O119" s="198"/>
      <c r="P119" s="199">
        <f>SUM(P120:P130)</f>
        <v>0</v>
      </c>
      <c r="Q119" s="198"/>
      <c r="R119" s="199">
        <f>SUM(R120:R130)</f>
        <v>0</v>
      </c>
      <c r="S119" s="198"/>
      <c r="T119" s="200">
        <f>SUM(T120:T130)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1" t="s">
        <v>80</v>
      </c>
      <c r="AT119" s="202" t="s">
        <v>71</v>
      </c>
      <c r="AU119" s="202" t="s">
        <v>80</v>
      </c>
      <c r="AY119" s="201" t="s">
        <v>152</v>
      </c>
      <c r="BK119" s="203">
        <f>SUM(BK120:BK130)</f>
        <v>0</v>
      </c>
    </row>
    <row r="120" spans="1:65" s="2" customFormat="1" ht="16.5" customHeight="1">
      <c r="A120" s="40"/>
      <c r="B120" s="41"/>
      <c r="C120" s="206" t="s">
        <v>206</v>
      </c>
      <c r="D120" s="206" t="s">
        <v>155</v>
      </c>
      <c r="E120" s="207" t="s">
        <v>267</v>
      </c>
      <c r="F120" s="208" t="s">
        <v>268</v>
      </c>
      <c r="G120" s="209" t="s">
        <v>269</v>
      </c>
      <c r="H120" s="210">
        <v>0.378</v>
      </c>
      <c r="I120" s="211"/>
      <c r="J120" s="212">
        <f>ROUND(I120*H120,2)</f>
        <v>0</v>
      </c>
      <c r="K120" s="208" t="s">
        <v>159</v>
      </c>
      <c r="L120" s="46"/>
      <c r="M120" s="213" t="s">
        <v>19</v>
      </c>
      <c r="N120" s="214" t="s">
        <v>43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160</v>
      </c>
      <c r="AT120" s="217" t="s">
        <v>155</v>
      </c>
      <c r="AU120" s="217" t="s">
        <v>82</v>
      </c>
      <c r="AY120" s="19" t="s">
        <v>152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80</v>
      </c>
      <c r="BK120" s="218">
        <f>ROUND(I120*H120,2)</f>
        <v>0</v>
      </c>
      <c r="BL120" s="19" t="s">
        <v>160</v>
      </c>
      <c r="BM120" s="217" t="s">
        <v>689</v>
      </c>
    </row>
    <row r="121" spans="1:47" s="2" customFormat="1" ht="12">
      <c r="A121" s="40"/>
      <c r="B121" s="41"/>
      <c r="C121" s="42"/>
      <c r="D121" s="219" t="s">
        <v>162</v>
      </c>
      <c r="E121" s="42"/>
      <c r="F121" s="220" t="s">
        <v>271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162</v>
      </c>
      <c r="AU121" s="19" t="s">
        <v>82</v>
      </c>
    </row>
    <row r="122" spans="1:65" s="2" customFormat="1" ht="24.15" customHeight="1">
      <c r="A122" s="40"/>
      <c r="B122" s="41"/>
      <c r="C122" s="206" t="s">
        <v>107</v>
      </c>
      <c r="D122" s="206" t="s">
        <v>155</v>
      </c>
      <c r="E122" s="207" t="s">
        <v>273</v>
      </c>
      <c r="F122" s="208" t="s">
        <v>274</v>
      </c>
      <c r="G122" s="209" t="s">
        <v>269</v>
      </c>
      <c r="H122" s="210">
        <v>0.378</v>
      </c>
      <c r="I122" s="211"/>
      <c r="J122" s="212">
        <f>ROUND(I122*H122,2)</f>
        <v>0</v>
      </c>
      <c r="K122" s="208" t="s">
        <v>159</v>
      </c>
      <c r="L122" s="46"/>
      <c r="M122" s="213" t="s">
        <v>19</v>
      </c>
      <c r="N122" s="214" t="s">
        <v>43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160</v>
      </c>
      <c r="AT122" s="217" t="s">
        <v>155</v>
      </c>
      <c r="AU122" s="217" t="s">
        <v>82</v>
      </c>
      <c r="AY122" s="19" t="s">
        <v>152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80</v>
      </c>
      <c r="BK122" s="218">
        <f>ROUND(I122*H122,2)</f>
        <v>0</v>
      </c>
      <c r="BL122" s="19" t="s">
        <v>160</v>
      </c>
      <c r="BM122" s="217" t="s">
        <v>690</v>
      </c>
    </row>
    <row r="123" spans="1:47" s="2" customFormat="1" ht="12">
      <c r="A123" s="40"/>
      <c r="B123" s="41"/>
      <c r="C123" s="42"/>
      <c r="D123" s="219" t="s">
        <v>162</v>
      </c>
      <c r="E123" s="42"/>
      <c r="F123" s="220" t="s">
        <v>276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162</v>
      </c>
      <c r="AU123" s="19" t="s">
        <v>82</v>
      </c>
    </row>
    <row r="124" spans="1:65" s="2" customFormat="1" ht="21.75" customHeight="1">
      <c r="A124" s="40"/>
      <c r="B124" s="41"/>
      <c r="C124" s="206" t="s">
        <v>110</v>
      </c>
      <c r="D124" s="206" t="s">
        <v>155</v>
      </c>
      <c r="E124" s="207" t="s">
        <v>277</v>
      </c>
      <c r="F124" s="208" t="s">
        <v>278</v>
      </c>
      <c r="G124" s="209" t="s">
        <v>269</v>
      </c>
      <c r="H124" s="210">
        <v>0.378</v>
      </c>
      <c r="I124" s="211"/>
      <c r="J124" s="212">
        <f>ROUND(I124*H124,2)</f>
        <v>0</v>
      </c>
      <c r="K124" s="208" t="s">
        <v>159</v>
      </c>
      <c r="L124" s="46"/>
      <c r="M124" s="213" t="s">
        <v>19</v>
      </c>
      <c r="N124" s="214" t="s">
        <v>43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160</v>
      </c>
      <c r="AT124" s="217" t="s">
        <v>155</v>
      </c>
      <c r="AU124" s="217" t="s">
        <v>82</v>
      </c>
      <c r="AY124" s="19" t="s">
        <v>152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80</v>
      </c>
      <c r="BK124" s="218">
        <f>ROUND(I124*H124,2)</f>
        <v>0</v>
      </c>
      <c r="BL124" s="19" t="s">
        <v>160</v>
      </c>
      <c r="BM124" s="217" t="s">
        <v>691</v>
      </c>
    </row>
    <row r="125" spans="1:47" s="2" customFormat="1" ht="12">
      <c r="A125" s="40"/>
      <c r="B125" s="41"/>
      <c r="C125" s="42"/>
      <c r="D125" s="219" t="s">
        <v>162</v>
      </c>
      <c r="E125" s="42"/>
      <c r="F125" s="220" t="s">
        <v>280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162</v>
      </c>
      <c r="AU125" s="19" t="s">
        <v>82</v>
      </c>
    </row>
    <row r="126" spans="1:65" s="2" customFormat="1" ht="24.15" customHeight="1">
      <c r="A126" s="40"/>
      <c r="B126" s="41"/>
      <c r="C126" s="206" t="s">
        <v>8</v>
      </c>
      <c r="D126" s="206" t="s">
        <v>155</v>
      </c>
      <c r="E126" s="207" t="s">
        <v>282</v>
      </c>
      <c r="F126" s="208" t="s">
        <v>283</v>
      </c>
      <c r="G126" s="209" t="s">
        <v>269</v>
      </c>
      <c r="H126" s="210">
        <v>2.268</v>
      </c>
      <c r="I126" s="211"/>
      <c r="J126" s="212">
        <f>ROUND(I126*H126,2)</f>
        <v>0</v>
      </c>
      <c r="K126" s="208" t="s">
        <v>159</v>
      </c>
      <c r="L126" s="46"/>
      <c r="M126" s="213" t="s">
        <v>19</v>
      </c>
      <c r="N126" s="214" t="s">
        <v>43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160</v>
      </c>
      <c r="AT126" s="217" t="s">
        <v>155</v>
      </c>
      <c r="AU126" s="217" t="s">
        <v>82</v>
      </c>
      <c r="AY126" s="19" t="s">
        <v>152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80</v>
      </c>
      <c r="BK126" s="218">
        <f>ROUND(I126*H126,2)</f>
        <v>0</v>
      </c>
      <c r="BL126" s="19" t="s">
        <v>160</v>
      </c>
      <c r="BM126" s="217" t="s">
        <v>692</v>
      </c>
    </row>
    <row r="127" spans="1:47" s="2" customFormat="1" ht="12">
      <c r="A127" s="40"/>
      <c r="B127" s="41"/>
      <c r="C127" s="42"/>
      <c r="D127" s="219" t="s">
        <v>162</v>
      </c>
      <c r="E127" s="42"/>
      <c r="F127" s="220" t="s">
        <v>285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162</v>
      </c>
      <c r="AU127" s="19" t="s">
        <v>82</v>
      </c>
    </row>
    <row r="128" spans="1:51" s="13" customFormat="1" ht="12">
      <c r="A128" s="13"/>
      <c r="B128" s="224"/>
      <c r="C128" s="225"/>
      <c r="D128" s="226" t="s">
        <v>164</v>
      </c>
      <c r="E128" s="227" t="s">
        <v>19</v>
      </c>
      <c r="F128" s="228" t="s">
        <v>693</v>
      </c>
      <c r="G128" s="225"/>
      <c r="H128" s="229">
        <v>2.268</v>
      </c>
      <c r="I128" s="230"/>
      <c r="J128" s="225"/>
      <c r="K128" s="225"/>
      <c r="L128" s="231"/>
      <c r="M128" s="232"/>
      <c r="N128" s="233"/>
      <c r="O128" s="233"/>
      <c r="P128" s="233"/>
      <c r="Q128" s="233"/>
      <c r="R128" s="233"/>
      <c r="S128" s="233"/>
      <c r="T128" s="23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5" t="s">
        <v>164</v>
      </c>
      <c r="AU128" s="235" t="s">
        <v>82</v>
      </c>
      <c r="AV128" s="13" t="s">
        <v>82</v>
      </c>
      <c r="AW128" s="13" t="s">
        <v>33</v>
      </c>
      <c r="AX128" s="13" t="s">
        <v>80</v>
      </c>
      <c r="AY128" s="235" t="s">
        <v>152</v>
      </c>
    </row>
    <row r="129" spans="1:65" s="2" customFormat="1" ht="24.15" customHeight="1">
      <c r="A129" s="40"/>
      <c r="B129" s="41"/>
      <c r="C129" s="206" t="s">
        <v>115</v>
      </c>
      <c r="D129" s="206" t="s">
        <v>155</v>
      </c>
      <c r="E129" s="207" t="s">
        <v>288</v>
      </c>
      <c r="F129" s="208" t="s">
        <v>289</v>
      </c>
      <c r="G129" s="209" t="s">
        <v>269</v>
      </c>
      <c r="H129" s="210">
        <v>0.378</v>
      </c>
      <c r="I129" s="211"/>
      <c r="J129" s="212">
        <f>ROUND(I129*H129,2)</f>
        <v>0</v>
      </c>
      <c r="K129" s="208" t="s">
        <v>159</v>
      </c>
      <c r="L129" s="46"/>
      <c r="M129" s="213" t="s">
        <v>19</v>
      </c>
      <c r="N129" s="214" t="s">
        <v>43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160</v>
      </c>
      <c r="AT129" s="217" t="s">
        <v>155</v>
      </c>
      <c r="AU129" s="217" t="s">
        <v>82</v>
      </c>
      <c r="AY129" s="19" t="s">
        <v>152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80</v>
      </c>
      <c r="BK129" s="218">
        <f>ROUND(I129*H129,2)</f>
        <v>0</v>
      </c>
      <c r="BL129" s="19" t="s">
        <v>160</v>
      </c>
      <c r="BM129" s="217" t="s">
        <v>694</v>
      </c>
    </row>
    <row r="130" spans="1:47" s="2" customFormat="1" ht="12">
      <c r="A130" s="40"/>
      <c r="B130" s="41"/>
      <c r="C130" s="42"/>
      <c r="D130" s="219" t="s">
        <v>162</v>
      </c>
      <c r="E130" s="42"/>
      <c r="F130" s="220" t="s">
        <v>291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162</v>
      </c>
      <c r="AU130" s="19" t="s">
        <v>82</v>
      </c>
    </row>
    <row r="131" spans="1:63" s="12" customFormat="1" ht="22.8" customHeight="1">
      <c r="A131" s="12"/>
      <c r="B131" s="190"/>
      <c r="C131" s="191"/>
      <c r="D131" s="192" t="s">
        <v>71</v>
      </c>
      <c r="E131" s="204" t="s">
        <v>292</v>
      </c>
      <c r="F131" s="204" t="s">
        <v>293</v>
      </c>
      <c r="G131" s="191"/>
      <c r="H131" s="191"/>
      <c r="I131" s="194"/>
      <c r="J131" s="205">
        <f>BK131</f>
        <v>0</v>
      </c>
      <c r="K131" s="191"/>
      <c r="L131" s="196"/>
      <c r="M131" s="197"/>
      <c r="N131" s="198"/>
      <c r="O131" s="198"/>
      <c r="P131" s="199">
        <f>SUM(P132:P133)</f>
        <v>0</v>
      </c>
      <c r="Q131" s="198"/>
      <c r="R131" s="199">
        <f>SUM(R132:R133)</f>
        <v>0</v>
      </c>
      <c r="S131" s="198"/>
      <c r="T131" s="200">
        <f>SUM(T132:T133)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1" t="s">
        <v>80</v>
      </c>
      <c r="AT131" s="202" t="s">
        <v>71</v>
      </c>
      <c r="AU131" s="202" t="s">
        <v>80</v>
      </c>
      <c r="AY131" s="201" t="s">
        <v>152</v>
      </c>
      <c r="BK131" s="203">
        <f>SUM(BK132:BK133)</f>
        <v>0</v>
      </c>
    </row>
    <row r="132" spans="1:65" s="2" customFormat="1" ht="33" customHeight="1">
      <c r="A132" s="40"/>
      <c r="B132" s="41"/>
      <c r="C132" s="206" t="s">
        <v>233</v>
      </c>
      <c r="D132" s="206" t="s">
        <v>155</v>
      </c>
      <c r="E132" s="207" t="s">
        <v>295</v>
      </c>
      <c r="F132" s="208" t="s">
        <v>296</v>
      </c>
      <c r="G132" s="209" t="s">
        <v>269</v>
      </c>
      <c r="H132" s="210">
        <v>0.415</v>
      </c>
      <c r="I132" s="211"/>
      <c r="J132" s="212">
        <f>ROUND(I132*H132,2)</f>
        <v>0</v>
      </c>
      <c r="K132" s="208" t="s">
        <v>159</v>
      </c>
      <c r="L132" s="46"/>
      <c r="M132" s="213" t="s">
        <v>19</v>
      </c>
      <c r="N132" s="214" t="s">
        <v>43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160</v>
      </c>
      <c r="AT132" s="217" t="s">
        <v>155</v>
      </c>
      <c r="AU132" s="217" t="s">
        <v>82</v>
      </c>
      <c r="AY132" s="19" t="s">
        <v>152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80</v>
      </c>
      <c r="BK132" s="218">
        <f>ROUND(I132*H132,2)</f>
        <v>0</v>
      </c>
      <c r="BL132" s="19" t="s">
        <v>160</v>
      </c>
      <c r="BM132" s="217" t="s">
        <v>695</v>
      </c>
    </row>
    <row r="133" spans="1:47" s="2" customFormat="1" ht="12">
      <c r="A133" s="40"/>
      <c r="B133" s="41"/>
      <c r="C133" s="42"/>
      <c r="D133" s="219" t="s">
        <v>162</v>
      </c>
      <c r="E133" s="42"/>
      <c r="F133" s="220" t="s">
        <v>298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162</v>
      </c>
      <c r="AU133" s="19" t="s">
        <v>82</v>
      </c>
    </row>
    <row r="134" spans="1:63" s="12" customFormat="1" ht="25.9" customHeight="1">
      <c r="A134" s="12"/>
      <c r="B134" s="190"/>
      <c r="C134" s="191"/>
      <c r="D134" s="192" t="s">
        <v>71</v>
      </c>
      <c r="E134" s="193" t="s">
        <v>299</v>
      </c>
      <c r="F134" s="193" t="s">
        <v>300</v>
      </c>
      <c r="G134" s="191"/>
      <c r="H134" s="191"/>
      <c r="I134" s="194"/>
      <c r="J134" s="195">
        <f>BK134</f>
        <v>0</v>
      </c>
      <c r="K134" s="191"/>
      <c r="L134" s="196"/>
      <c r="M134" s="197"/>
      <c r="N134" s="198"/>
      <c r="O134" s="198"/>
      <c r="P134" s="199">
        <f>P135+P153+P165</f>
        <v>0</v>
      </c>
      <c r="Q134" s="198"/>
      <c r="R134" s="199">
        <f>R135+R153+R165</f>
        <v>0.20998312</v>
      </c>
      <c r="S134" s="198"/>
      <c r="T134" s="200">
        <f>T135+T153+T165</f>
        <v>0.20900437999999996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1" t="s">
        <v>82</v>
      </c>
      <c r="AT134" s="202" t="s">
        <v>71</v>
      </c>
      <c r="AU134" s="202" t="s">
        <v>72</v>
      </c>
      <c r="AY134" s="201" t="s">
        <v>152</v>
      </c>
      <c r="BK134" s="203">
        <f>BK135+BK153+BK165</f>
        <v>0</v>
      </c>
    </row>
    <row r="135" spans="1:63" s="12" customFormat="1" ht="22.8" customHeight="1">
      <c r="A135" s="12"/>
      <c r="B135" s="190"/>
      <c r="C135" s="191"/>
      <c r="D135" s="192" t="s">
        <v>71</v>
      </c>
      <c r="E135" s="204" t="s">
        <v>696</v>
      </c>
      <c r="F135" s="204" t="s">
        <v>697</v>
      </c>
      <c r="G135" s="191"/>
      <c r="H135" s="191"/>
      <c r="I135" s="194"/>
      <c r="J135" s="205">
        <f>BK135</f>
        <v>0</v>
      </c>
      <c r="K135" s="191"/>
      <c r="L135" s="196"/>
      <c r="M135" s="197"/>
      <c r="N135" s="198"/>
      <c r="O135" s="198"/>
      <c r="P135" s="199">
        <f>SUM(P136:P152)</f>
        <v>0</v>
      </c>
      <c r="Q135" s="198"/>
      <c r="R135" s="199">
        <f>SUM(R136:R152)</f>
        <v>0.16666</v>
      </c>
      <c r="S135" s="198"/>
      <c r="T135" s="200">
        <f>SUM(T136:T152)</f>
        <v>0.18081999999999998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1" t="s">
        <v>82</v>
      </c>
      <c r="AT135" s="202" t="s">
        <v>71</v>
      </c>
      <c r="AU135" s="202" t="s">
        <v>80</v>
      </c>
      <c r="AY135" s="201" t="s">
        <v>152</v>
      </c>
      <c r="BK135" s="203">
        <f>SUM(BK136:BK152)</f>
        <v>0</v>
      </c>
    </row>
    <row r="136" spans="1:65" s="2" customFormat="1" ht="16.5" customHeight="1">
      <c r="A136" s="40"/>
      <c r="B136" s="41"/>
      <c r="C136" s="206" t="s">
        <v>240</v>
      </c>
      <c r="D136" s="206" t="s">
        <v>155</v>
      </c>
      <c r="E136" s="207" t="s">
        <v>698</v>
      </c>
      <c r="F136" s="208" t="s">
        <v>699</v>
      </c>
      <c r="G136" s="209" t="s">
        <v>393</v>
      </c>
      <c r="H136" s="210">
        <v>2</v>
      </c>
      <c r="I136" s="211"/>
      <c r="J136" s="212">
        <f>ROUND(I136*H136,2)</f>
        <v>0</v>
      </c>
      <c r="K136" s="208" t="s">
        <v>159</v>
      </c>
      <c r="L136" s="46"/>
      <c r="M136" s="213" t="s">
        <v>19</v>
      </c>
      <c r="N136" s="214" t="s">
        <v>43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0.088</v>
      </c>
      <c r="T136" s="216">
        <f>S136*H136</f>
        <v>0.176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247</v>
      </c>
      <c r="AT136" s="217" t="s">
        <v>155</v>
      </c>
      <c r="AU136" s="217" t="s">
        <v>82</v>
      </c>
      <c r="AY136" s="19" t="s">
        <v>152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80</v>
      </c>
      <c r="BK136" s="218">
        <f>ROUND(I136*H136,2)</f>
        <v>0</v>
      </c>
      <c r="BL136" s="19" t="s">
        <v>247</v>
      </c>
      <c r="BM136" s="217" t="s">
        <v>700</v>
      </c>
    </row>
    <row r="137" spans="1:47" s="2" customFormat="1" ht="12">
      <c r="A137" s="40"/>
      <c r="B137" s="41"/>
      <c r="C137" s="42"/>
      <c r="D137" s="219" t="s">
        <v>162</v>
      </c>
      <c r="E137" s="42"/>
      <c r="F137" s="220" t="s">
        <v>701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162</v>
      </c>
      <c r="AU137" s="19" t="s">
        <v>82</v>
      </c>
    </row>
    <row r="138" spans="1:65" s="2" customFormat="1" ht="16.5" customHeight="1">
      <c r="A138" s="40"/>
      <c r="B138" s="41"/>
      <c r="C138" s="206" t="s">
        <v>247</v>
      </c>
      <c r="D138" s="206" t="s">
        <v>155</v>
      </c>
      <c r="E138" s="207" t="s">
        <v>702</v>
      </c>
      <c r="F138" s="208" t="s">
        <v>703</v>
      </c>
      <c r="G138" s="209" t="s">
        <v>209</v>
      </c>
      <c r="H138" s="210">
        <v>2</v>
      </c>
      <c r="I138" s="211"/>
      <c r="J138" s="212">
        <f>ROUND(I138*H138,2)</f>
        <v>0</v>
      </c>
      <c r="K138" s="208" t="s">
        <v>159</v>
      </c>
      <c r="L138" s="46"/>
      <c r="M138" s="213" t="s">
        <v>19</v>
      </c>
      <c r="N138" s="214" t="s">
        <v>43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0.00085</v>
      </c>
      <c r="T138" s="216">
        <f>S138*H138</f>
        <v>0.0017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247</v>
      </c>
      <c r="AT138" s="217" t="s">
        <v>155</v>
      </c>
      <c r="AU138" s="217" t="s">
        <v>82</v>
      </c>
      <c r="AY138" s="19" t="s">
        <v>152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80</v>
      </c>
      <c r="BK138" s="218">
        <f>ROUND(I138*H138,2)</f>
        <v>0</v>
      </c>
      <c r="BL138" s="19" t="s">
        <v>247</v>
      </c>
      <c r="BM138" s="217" t="s">
        <v>704</v>
      </c>
    </row>
    <row r="139" spans="1:47" s="2" customFormat="1" ht="12">
      <c r="A139" s="40"/>
      <c r="B139" s="41"/>
      <c r="C139" s="42"/>
      <c r="D139" s="219" t="s">
        <v>162</v>
      </c>
      <c r="E139" s="42"/>
      <c r="F139" s="220" t="s">
        <v>705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162</v>
      </c>
      <c r="AU139" s="19" t="s">
        <v>82</v>
      </c>
    </row>
    <row r="140" spans="1:65" s="2" customFormat="1" ht="16.5" customHeight="1">
      <c r="A140" s="40"/>
      <c r="B140" s="41"/>
      <c r="C140" s="206" t="s">
        <v>253</v>
      </c>
      <c r="D140" s="206" t="s">
        <v>155</v>
      </c>
      <c r="E140" s="207" t="s">
        <v>706</v>
      </c>
      <c r="F140" s="208" t="s">
        <v>707</v>
      </c>
      <c r="G140" s="209" t="s">
        <v>393</v>
      </c>
      <c r="H140" s="210">
        <v>2</v>
      </c>
      <c r="I140" s="211"/>
      <c r="J140" s="212">
        <f>ROUND(I140*H140,2)</f>
        <v>0</v>
      </c>
      <c r="K140" s="208" t="s">
        <v>159</v>
      </c>
      <c r="L140" s="46"/>
      <c r="M140" s="213" t="s">
        <v>19</v>
      </c>
      <c r="N140" s="214" t="s">
        <v>43</v>
      </c>
      <c r="O140" s="86"/>
      <c r="P140" s="215">
        <f>O140*H140</f>
        <v>0</v>
      </c>
      <c r="Q140" s="215">
        <v>0</v>
      </c>
      <c r="R140" s="215">
        <f>Q140*H140</f>
        <v>0</v>
      </c>
      <c r="S140" s="215">
        <v>0.00156</v>
      </c>
      <c r="T140" s="216">
        <f>S140*H140</f>
        <v>0.00312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247</v>
      </c>
      <c r="AT140" s="217" t="s">
        <v>155</v>
      </c>
      <c r="AU140" s="217" t="s">
        <v>82</v>
      </c>
      <c r="AY140" s="19" t="s">
        <v>152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80</v>
      </c>
      <c r="BK140" s="218">
        <f>ROUND(I140*H140,2)</f>
        <v>0</v>
      </c>
      <c r="BL140" s="19" t="s">
        <v>247</v>
      </c>
      <c r="BM140" s="217" t="s">
        <v>708</v>
      </c>
    </row>
    <row r="141" spans="1:47" s="2" customFormat="1" ht="12">
      <c r="A141" s="40"/>
      <c r="B141" s="41"/>
      <c r="C141" s="42"/>
      <c r="D141" s="219" t="s">
        <v>162</v>
      </c>
      <c r="E141" s="42"/>
      <c r="F141" s="220" t="s">
        <v>709</v>
      </c>
      <c r="G141" s="42"/>
      <c r="H141" s="42"/>
      <c r="I141" s="221"/>
      <c r="J141" s="42"/>
      <c r="K141" s="42"/>
      <c r="L141" s="46"/>
      <c r="M141" s="222"/>
      <c r="N141" s="223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162</v>
      </c>
      <c r="AU141" s="19" t="s">
        <v>82</v>
      </c>
    </row>
    <row r="142" spans="1:65" s="2" customFormat="1" ht="16.5" customHeight="1">
      <c r="A142" s="40"/>
      <c r="B142" s="41"/>
      <c r="C142" s="206" t="s">
        <v>259</v>
      </c>
      <c r="D142" s="206" t="s">
        <v>155</v>
      </c>
      <c r="E142" s="207" t="s">
        <v>710</v>
      </c>
      <c r="F142" s="208" t="s">
        <v>711</v>
      </c>
      <c r="G142" s="209" t="s">
        <v>393</v>
      </c>
      <c r="H142" s="210">
        <v>2</v>
      </c>
      <c r="I142" s="211"/>
      <c r="J142" s="212">
        <f>ROUND(I142*H142,2)</f>
        <v>0</v>
      </c>
      <c r="K142" s="208" t="s">
        <v>159</v>
      </c>
      <c r="L142" s="46"/>
      <c r="M142" s="213" t="s">
        <v>19</v>
      </c>
      <c r="N142" s="214" t="s">
        <v>43</v>
      </c>
      <c r="O142" s="86"/>
      <c r="P142" s="215">
        <f>O142*H142</f>
        <v>0</v>
      </c>
      <c r="Q142" s="215">
        <v>0.04428</v>
      </c>
      <c r="R142" s="215">
        <f>Q142*H142</f>
        <v>0.08856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247</v>
      </c>
      <c r="AT142" s="217" t="s">
        <v>155</v>
      </c>
      <c r="AU142" s="217" t="s">
        <v>82</v>
      </c>
      <c r="AY142" s="19" t="s">
        <v>152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80</v>
      </c>
      <c r="BK142" s="218">
        <f>ROUND(I142*H142,2)</f>
        <v>0</v>
      </c>
      <c r="BL142" s="19" t="s">
        <v>247</v>
      </c>
      <c r="BM142" s="217" t="s">
        <v>712</v>
      </c>
    </row>
    <row r="143" spans="1:47" s="2" customFormat="1" ht="12">
      <c r="A143" s="40"/>
      <c r="B143" s="41"/>
      <c r="C143" s="42"/>
      <c r="D143" s="219" t="s">
        <v>162</v>
      </c>
      <c r="E143" s="42"/>
      <c r="F143" s="220" t="s">
        <v>713</v>
      </c>
      <c r="G143" s="42"/>
      <c r="H143" s="42"/>
      <c r="I143" s="221"/>
      <c r="J143" s="42"/>
      <c r="K143" s="42"/>
      <c r="L143" s="46"/>
      <c r="M143" s="222"/>
      <c r="N143" s="223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162</v>
      </c>
      <c r="AU143" s="19" t="s">
        <v>82</v>
      </c>
    </row>
    <row r="144" spans="1:65" s="2" customFormat="1" ht="16.5" customHeight="1">
      <c r="A144" s="40"/>
      <c r="B144" s="41"/>
      <c r="C144" s="206" t="s">
        <v>266</v>
      </c>
      <c r="D144" s="206" t="s">
        <v>155</v>
      </c>
      <c r="E144" s="207" t="s">
        <v>714</v>
      </c>
      <c r="F144" s="208" t="s">
        <v>715</v>
      </c>
      <c r="G144" s="209" t="s">
        <v>209</v>
      </c>
      <c r="H144" s="210">
        <v>2</v>
      </c>
      <c r="I144" s="211"/>
      <c r="J144" s="212">
        <f>ROUND(I144*H144,2)</f>
        <v>0</v>
      </c>
      <c r="K144" s="208" t="s">
        <v>19</v>
      </c>
      <c r="L144" s="46"/>
      <c r="M144" s="213" t="s">
        <v>19</v>
      </c>
      <c r="N144" s="214" t="s">
        <v>43</v>
      </c>
      <c r="O144" s="86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247</v>
      </c>
      <c r="AT144" s="217" t="s">
        <v>155</v>
      </c>
      <c r="AU144" s="217" t="s">
        <v>82</v>
      </c>
      <c r="AY144" s="19" t="s">
        <v>152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80</v>
      </c>
      <c r="BK144" s="218">
        <f>ROUND(I144*H144,2)</f>
        <v>0</v>
      </c>
      <c r="BL144" s="19" t="s">
        <v>247</v>
      </c>
      <c r="BM144" s="217" t="s">
        <v>716</v>
      </c>
    </row>
    <row r="145" spans="1:65" s="2" customFormat="1" ht="24.15" customHeight="1">
      <c r="A145" s="40"/>
      <c r="B145" s="41"/>
      <c r="C145" s="206" t="s">
        <v>272</v>
      </c>
      <c r="D145" s="206" t="s">
        <v>155</v>
      </c>
      <c r="E145" s="207" t="s">
        <v>717</v>
      </c>
      <c r="F145" s="208" t="s">
        <v>718</v>
      </c>
      <c r="G145" s="209" t="s">
        <v>393</v>
      </c>
      <c r="H145" s="210">
        <v>2</v>
      </c>
      <c r="I145" s="211"/>
      <c r="J145" s="212">
        <f>ROUND(I145*H145,2)</f>
        <v>0</v>
      </c>
      <c r="K145" s="208" t="s">
        <v>159</v>
      </c>
      <c r="L145" s="46"/>
      <c r="M145" s="213" t="s">
        <v>19</v>
      </c>
      <c r="N145" s="214" t="s">
        <v>43</v>
      </c>
      <c r="O145" s="86"/>
      <c r="P145" s="215">
        <f>O145*H145</f>
        <v>0</v>
      </c>
      <c r="Q145" s="215">
        <v>0.03646</v>
      </c>
      <c r="R145" s="215">
        <f>Q145*H145</f>
        <v>0.07292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247</v>
      </c>
      <c r="AT145" s="217" t="s">
        <v>155</v>
      </c>
      <c r="AU145" s="217" t="s">
        <v>82</v>
      </c>
      <c r="AY145" s="19" t="s">
        <v>152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80</v>
      </c>
      <c r="BK145" s="218">
        <f>ROUND(I145*H145,2)</f>
        <v>0</v>
      </c>
      <c r="BL145" s="19" t="s">
        <v>247</v>
      </c>
      <c r="BM145" s="217" t="s">
        <v>719</v>
      </c>
    </row>
    <row r="146" spans="1:47" s="2" customFormat="1" ht="12">
      <c r="A146" s="40"/>
      <c r="B146" s="41"/>
      <c r="C146" s="42"/>
      <c r="D146" s="219" t="s">
        <v>162</v>
      </c>
      <c r="E146" s="42"/>
      <c r="F146" s="220" t="s">
        <v>720</v>
      </c>
      <c r="G146" s="42"/>
      <c r="H146" s="42"/>
      <c r="I146" s="221"/>
      <c r="J146" s="42"/>
      <c r="K146" s="42"/>
      <c r="L146" s="46"/>
      <c r="M146" s="222"/>
      <c r="N146" s="223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162</v>
      </c>
      <c r="AU146" s="19" t="s">
        <v>82</v>
      </c>
    </row>
    <row r="147" spans="1:65" s="2" customFormat="1" ht="16.5" customHeight="1">
      <c r="A147" s="40"/>
      <c r="B147" s="41"/>
      <c r="C147" s="206" t="s">
        <v>7</v>
      </c>
      <c r="D147" s="206" t="s">
        <v>155</v>
      </c>
      <c r="E147" s="207" t="s">
        <v>721</v>
      </c>
      <c r="F147" s="208" t="s">
        <v>722</v>
      </c>
      <c r="G147" s="209" t="s">
        <v>393</v>
      </c>
      <c r="H147" s="210">
        <v>2</v>
      </c>
      <c r="I147" s="211"/>
      <c r="J147" s="212">
        <f>ROUND(I147*H147,2)</f>
        <v>0</v>
      </c>
      <c r="K147" s="208" t="s">
        <v>19</v>
      </c>
      <c r="L147" s="46"/>
      <c r="M147" s="213" t="s">
        <v>19</v>
      </c>
      <c r="N147" s="214" t="s">
        <v>43</v>
      </c>
      <c r="O147" s="86"/>
      <c r="P147" s="215">
        <f>O147*H147</f>
        <v>0</v>
      </c>
      <c r="Q147" s="215">
        <v>0.00184</v>
      </c>
      <c r="R147" s="215">
        <f>Q147*H147</f>
        <v>0.00368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247</v>
      </c>
      <c r="AT147" s="217" t="s">
        <v>155</v>
      </c>
      <c r="AU147" s="217" t="s">
        <v>82</v>
      </c>
      <c r="AY147" s="19" t="s">
        <v>152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80</v>
      </c>
      <c r="BK147" s="218">
        <f>ROUND(I147*H147,2)</f>
        <v>0</v>
      </c>
      <c r="BL147" s="19" t="s">
        <v>247</v>
      </c>
      <c r="BM147" s="217" t="s">
        <v>723</v>
      </c>
    </row>
    <row r="148" spans="1:65" s="2" customFormat="1" ht="21.75" customHeight="1">
      <c r="A148" s="40"/>
      <c r="B148" s="41"/>
      <c r="C148" s="206" t="s">
        <v>281</v>
      </c>
      <c r="D148" s="206" t="s">
        <v>155</v>
      </c>
      <c r="E148" s="207" t="s">
        <v>724</v>
      </c>
      <c r="F148" s="208" t="s">
        <v>725</v>
      </c>
      <c r="G148" s="209" t="s">
        <v>209</v>
      </c>
      <c r="H148" s="210">
        <v>2</v>
      </c>
      <c r="I148" s="211"/>
      <c r="J148" s="212">
        <f>ROUND(I148*H148,2)</f>
        <v>0</v>
      </c>
      <c r="K148" s="208" t="s">
        <v>159</v>
      </c>
      <c r="L148" s="46"/>
      <c r="M148" s="213" t="s">
        <v>19</v>
      </c>
      <c r="N148" s="214" t="s">
        <v>43</v>
      </c>
      <c r="O148" s="86"/>
      <c r="P148" s="215">
        <f>O148*H148</f>
        <v>0</v>
      </c>
      <c r="Q148" s="215">
        <v>0.00075</v>
      </c>
      <c r="R148" s="215">
        <f>Q148*H148</f>
        <v>0.0015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247</v>
      </c>
      <c r="AT148" s="217" t="s">
        <v>155</v>
      </c>
      <c r="AU148" s="217" t="s">
        <v>82</v>
      </c>
      <c r="AY148" s="19" t="s">
        <v>152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80</v>
      </c>
      <c r="BK148" s="218">
        <f>ROUND(I148*H148,2)</f>
        <v>0</v>
      </c>
      <c r="BL148" s="19" t="s">
        <v>247</v>
      </c>
      <c r="BM148" s="217" t="s">
        <v>726</v>
      </c>
    </row>
    <row r="149" spans="1:47" s="2" customFormat="1" ht="12">
      <c r="A149" s="40"/>
      <c r="B149" s="41"/>
      <c r="C149" s="42"/>
      <c r="D149" s="219" t="s">
        <v>162</v>
      </c>
      <c r="E149" s="42"/>
      <c r="F149" s="220" t="s">
        <v>727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162</v>
      </c>
      <c r="AU149" s="19" t="s">
        <v>82</v>
      </c>
    </row>
    <row r="150" spans="1:65" s="2" customFormat="1" ht="16.5" customHeight="1">
      <c r="A150" s="40"/>
      <c r="B150" s="41"/>
      <c r="C150" s="206" t="s">
        <v>287</v>
      </c>
      <c r="D150" s="206" t="s">
        <v>155</v>
      </c>
      <c r="E150" s="207" t="s">
        <v>728</v>
      </c>
      <c r="F150" s="208" t="s">
        <v>729</v>
      </c>
      <c r="G150" s="209" t="s">
        <v>393</v>
      </c>
      <c r="H150" s="210">
        <v>1</v>
      </c>
      <c r="I150" s="211"/>
      <c r="J150" s="212">
        <f>ROUND(I150*H150,2)</f>
        <v>0</v>
      </c>
      <c r="K150" s="208" t="s">
        <v>19</v>
      </c>
      <c r="L150" s="46"/>
      <c r="M150" s="213" t="s">
        <v>19</v>
      </c>
      <c r="N150" s="214" t="s">
        <v>43</v>
      </c>
      <c r="O150" s="86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247</v>
      </c>
      <c r="AT150" s="217" t="s">
        <v>155</v>
      </c>
      <c r="AU150" s="217" t="s">
        <v>82</v>
      </c>
      <c r="AY150" s="19" t="s">
        <v>152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80</v>
      </c>
      <c r="BK150" s="218">
        <f>ROUND(I150*H150,2)</f>
        <v>0</v>
      </c>
      <c r="BL150" s="19" t="s">
        <v>247</v>
      </c>
      <c r="BM150" s="217" t="s">
        <v>730</v>
      </c>
    </row>
    <row r="151" spans="1:65" s="2" customFormat="1" ht="24.15" customHeight="1">
      <c r="A151" s="40"/>
      <c r="B151" s="41"/>
      <c r="C151" s="206" t="s">
        <v>294</v>
      </c>
      <c r="D151" s="206" t="s">
        <v>155</v>
      </c>
      <c r="E151" s="207" t="s">
        <v>731</v>
      </c>
      <c r="F151" s="208" t="s">
        <v>732</v>
      </c>
      <c r="G151" s="209" t="s">
        <v>334</v>
      </c>
      <c r="H151" s="256"/>
      <c r="I151" s="211"/>
      <c r="J151" s="212">
        <f>ROUND(I151*H151,2)</f>
        <v>0</v>
      </c>
      <c r="K151" s="208" t="s">
        <v>159</v>
      </c>
      <c r="L151" s="46"/>
      <c r="M151" s="213" t="s">
        <v>19</v>
      </c>
      <c r="N151" s="214" t="s">
        <v>43</v>
      </c>
      <c r="O151" s="86"/>
      <c r="P151" s="215">
        <f>O151*H151</f>
        <v>0</v>
      </c>
      <c r="Q151" s="215">
        <v>0</v>
      </c>
      <c r="R151" s="215">
        <f>Q151*H151</f>
        <v>0</v>
      </c>
      <c r="S151" s="215">
        <v>0</v>
      </c>
      <c r="T151" s="21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7" t="s">
        <v>247</v>
      </c>
      <c r="AT151" s="217" t="s">
        <v>155</v>
      </c>
      <c r="AU151" s="217" t="s">
        <v>82</v>
      </c>
      <c r="AY151" s="19" t="s">
        <v>152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80</v>
      </c>
      <c r="BK151" s="218">
        <f>ROUND(I151*H151,2)</f>
        <v>0</v>
      </c>
      <c r="BL151" s="19" t="s">
        <v>247</v>
      </c>
      <c r="BM151" s="217" t="s">
        <v>733</v>
      </c>
    </row>
    <row r="152" spans="1:47" s="2" customFormat="1" ht="12">
      <c r="A152" s="40"/>
      <c r="B152" s="41"/>
      <c r="C152" s="42"/>
      <c r="D152" s="219" t="s">
        <v>162</v>
      </c>
      <c r="E152" s="42"/>
      <c r="F152" s="220" t="s">
        <v>734</v>
      </c>
      <c r="G152" s="42"/>
      <c r="H152" s="42"/>
      <c r="I152" s="221"/>
      <c r="J152" s="42"/>
      <c r="K152" s="42"/>
      <c r="L152" s="46"/>
      <c r="M152" s="222"/>
      <c r="N152" s="223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162</v>
      </c>
      <c r="AU152" s="19" t="s">
        <v>82</v>
      </c>
    </row>
    <row r="153" spans="1:63" s="12" customFormat="1" ht="22.8" customHeight="1">
      <c r="A153" s="12"/>
      <c r="B153" s="190"/>
      <c r="C153" s="191"/>
      <c r="D153" s="192" t="s">
        <v>71</v>
      </c>
      <c r="E153" s="204" t="s">
        <v>301</v>
      </c>
      <c r="F153" s="204" t="s">
        <v>302</v>
      </c>
      <c r="G153" s="191"/>
      <c r="H153" s="191"/>
      <c r="I153" s="194"/>
      <c r="J153" s="205">
        <f>BK153</f>
        <v>0</v>
      </c>
      <c r="K153" s="191"/>
      <c r="L153" s="196"/>
      <c r="M153" s="197"/>
      <c r="N153" s="198"/>
      <c r="O153" s="198"/>
      <c r="P153" s="199">
        <f>SUM(P154:P164)</f>
        <v>0</v>
      </c>
      <c r="Q153" s="198"/>
      <c r="R153" s="199">
        <f>SUM(R154:R164)</f>
        <v>0.0182</v>
      </c>
      <c r="S153" s="198"/>
      <c r="T153" s="200">
        <f>SUM(T154:T164)</f>
        <v>0.024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1" t="s">
        <v>82</v>
      </c>
      <c r="AT153" s="202" t="s">
        <v>71</v>
      </c>
      <c r="AU153" s="202" t="s">
        <v>80</v>
      </c>
      <c r="AY153" s="201" t="s">
        <v>152</v>
      </c>
      <c r="BK153" s="203">
        <f>SUM(BK154:BK164)</f>
        <v>0</v>
      </c>
    </row>
    <row r="154" spans="1:65" s="2" customFormat="1" ht="16.5" customHeight="1">
      <c r="A154" s="40"/>
      <c r="B154" s="41"/>
      <c r="C154" s="206" t="s">
        <v>303</v>
      </c>
      <c r="D154" s="206" t="s">
        <v>155</v>
      </c>
      <c r="E154" s="207" t="s">
        <v>448</v>
      </c>
      <c r="F154" s="208" t="s">
        <v>449</v>
      </c>
      <c r="G154" s="209" t="s">
        <v>209</v>
      </c>
      <c r="H154" s="210">
        <v>1</v>
      </c>
      <c r="I154" s="211"/>
      <c r="J154" s="212">
        <f>ROUND(I154*H154,2)</f>
        <v>0</v>
      </c>
      <c r="K154" s="208" t="s">
        <v>159</v>
      </c>
      <c r="L154" s="46"/>
      <c r="M154" s="213" t="s">
        <v>19</v>
      </c>
      <c r="N154" s="214" t="s">
        <v>43</v>
      </c>
      <c r="O154" s="86"/>
      <c r="P154" s="215">
        <f>O154*H154</f>
        <v>0</v>
      </c>
      <c r="Q154" s="215">
        <v>0</v>
      </c>
      <c r="R154" s="215">
        <f>Q154*H154</f>
        <v>0</v>
      </c>
      <c r="S154" s="215">
        <v>0.024</v>
      </c>
      <c r="T154" s="216">
        <f>S154*H154</f>
        <v>0.024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247</v>
      </c>
      <c r="AT154" s="217" t="s">
        <v>155</v>
      </c>
      <c r="AU154" s="217" t="s">
        <v>82</v>
      </c>
      <c r="AY154" s="19" t="s">
        <v>152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80</v>
      </c>
      <c r="BK154" s="218">
        <f>ROUND(I154*H154,2)</f>
        <v>0</v>
      </c>
      <c r="BL154" s="19" t="s">
        <v>247</v>
      </c>
      <c r="BM154" s="217" t="s">
        <v>735</v>
      </c>
    </row>
    <row r="155" spans="1:47" s="2" customFormat="1" ht="12">
      <c r="A155" s="40"/>
      <c r="B155" s="41"/>
      <c r="C155" s="42"/>
      <c r="D155" s="219" t="s">
        <v>162</v>
      </c>
      <c r="E155" s="42"/>
      <c r="F155" s="220" t="s">
        <v>451</v>
      </c>
      <c r="G155" s="42"/>
      <c r="H155" s="42"/>
      <c r="I155" s="221"/>
      <c r="J155" s="42"/>
      <c r="K155" s="42"/>
      <c r="L155" s="46"/>
      <c r="M155" s="222"/>
      <c r="N155" s="223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162</v>
      </c>
      <c r="AU155" s="19" t="s">
        <v>82</v>
      </c>
    </row>
    <row r="156" spans="1:51" s="13" customFormat="1" ht="12">
      <c r="A156" s="13"/>
      <c r="B156" s="224"/>
      <c r="C156" s="225"/>
      <c r="D156" s="226" t="s">
        <v>164</v>
      </c>
      <c r="E156" s="227" t="s">
        <v>19</v>
      </c>
      <c r="F156" s="228" t="s">
        <v>80</v>
      </c>
      <c r="G156" s="225"/>
      <c r="H156" s="229">
        <v>1</v>
      </c>
      <c r="I156" s="230"/>
      <c r="J156" s="225"/>
      <c r="K156" s="225"/>
      <c r="L156" s="231"/>
      <c r="M156" s="232"/>
      <c r="N156" s="233"/>
      <c r="O156" s="233"/>
      <c r="P156" s="233"/>
      <c r="Q156" s="233"/>
      <c r="R156" s="233"/>
      <c r="S156" s="233"/>
      <c r="T156" s="23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5" t="s">
        <v>164</v>
      </c>
      <c r="AU156" s="235" t="s">
        <v>82</v>
      </c>
      <c r="AV156" s="13" t="s">
        <v>82</v>
      </c>
      <c r="AW156" s="13" t="s">
        <v>33</v>
      </c>
      <c r="AX156" s="13" t="s">
        <v>80</v>
      </c>
      <c r="AY156" s="235" t="s">
        <v>152</v>
      </c>
    </row>
    <row r="157" spans="1:65" s="2" customFormat="1" ht="24.15" customHeight="1">
      <c r="A157" s="40"/>
      <c r="B157" s="41"/>
      <c r="C157" s="206" t="s">
        <v>308</v>
      </c>
      <c r="D157" s="206" t="s">
        <v>155</v>
      </c>
      <c r="E157" s="207" t="s">
        <v>453</v>
      </c>
      <c r="F157" s="208" t="s">
        <v>454</v>
      </c>
      <c r="G157" s="209" t="s">
        <v>209</v>
      </c>
      <c r="H157" s="210">
        <v>1</v>
      </c>
      <c r="I157" s="211"/>
      <c r="J157" s="212">
        <f>ROUND(I157*H157,2)</f>
        <v>0</v>
      </c>
      <c r="K157" s="208" t="s">
        <v>159</v>
      </c>
      <c r="L157" s="46"/>
      <c r="M157" s="213" t="s">
        <v>19</v>
      </c>
      <c r="N157" s="214" t="s">
        <v>43</v>
      </c>
      <c r="O157" s="86"/>
      <c r="P157" s="215">
        <f>O157*H157</f>
        <v>0</v>
      </c>
      <c r="Q157" s="215">
        <v>0</v>
      </c>
      <c r="R157" s="215">
        <f>Q157*H157</f>
        <v>0</v>
      </c>
      <c r="S157" s="215">
        <v>0</v>
      </c>
      <c r="T157" s="21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7" t="s">
        <v>247</v>
      </c>
      <c r="AT157" s="217" t="s">
        <v>155</v>
      </c>
      <c r="AU157" s="217" t="s">
        <v>82</v>
      </c>
      <c r="AY157" s="19" t="s">
        <v>152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80</v>
      </c>
      <c r="BK157" s="218">
        <f>ROUND(I157*H157,2)</f>
        <v>0</v>
      </c>
      <c r="BL157" s="19" t="s">
        <v>247</v>
      </c>
      <c r="BM157" s="217" t="s">
        <v>736</v>
      </c>
    </row>
    <row r="158" spans="1:47" s="2" customFormat="1" ht="12">
      <c r="A158" s="40"/>
      <c r="B158" s="41"/>
      <c r="C158" s="42"/>
      <c r="D158" s="219" t="s">
        <v>162</v>
      </c>
      <c r="E158" s="42"/>
      <c r="F158" s="220" t="s">
        <v>456</v>
      </c>
      <c r="G158" s="42"/>
      <c r="H158" s="42"/>
      <c r="I158" s="221"/>
      <c r="J158" s="42"/>
      <c r="K158" s="42"/>
      <c r="L158" s="46"/>
      <c r="M158" s="222"/>
      <c r="N158" s="223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162</v>
      </c>
      <c r="AU158" s="19" t="s">
        <v>82</v>
      </c>
    </row>
    <row r="159" spans="1:65" s="2" customFormat="1" ht="16.5" customHeight="1">
      <c r="A159" s="40"/>
      <c r="B159" s="41"/>
      <c r="C159" s="246" t="s">
        <v>313</v>
      </c>
      <c r="D159" s="246" t="s">
        <v>212</v>
      </c>
      <c r="E159" s="247" t="s">
        <v>457</v>
      </c>
      <c r="F159" s="248" t="s">
        <v>458</v>
      </c>
      <c r="G159" s="249" t="s">
        <v>209</v>
      </c>
      <c r="H159" s="250">
        <v>1</v>
      </c>
      <c r="I159" s="251"/>
      <c r="J159" s="252">
        <f>ROUND(I159*H159,2)</f>
        <v>0</v>
      </c>
      <c r="K159" s="248" t="s">
        <v>159</v>
      </c>
      <c r="L159" s="253"/>
      <c r="M159" s="254" t="s">
        <v>19</v>
      </c>
      <c r="N159" s="255" t="s">
        <v>43</v>
      </c>
      <c r="O159" s="86"/>
      <c r="P159" s="215">
        <f>O159*H159</f>
        <v>0</v>
      </c>
      <c r="Q159" s="215">
        <v>0.016</v>
      </c>
      <c r="R159" s="215">
        <f>Q159*H159</f>
        <v>0.016</v>
      </c>
      <c r="S159" s="215">
        <v>0</v>
      </c>
      <c r="T159" s="21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7" t="s">
        <v>311</v>
      </c>
      <c r="AT159" s="217" t="s">
        <v>212</v>
      </c>
      <c r="AU159" s="217" t="s">
        <v>82</v>
      </c>
      <c r="AY159" s="19" t="s">
        <v>152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9" t="s">
        <v>80</v>
      </c>
      <c r="BK159" s="218">
        <f>ROUND(I159*H159,2)</f>
        <v>0</v>
      </c>
      <c r="BL159" s="19" t="s">
        <v>247</v>
      </c>
      <c r="BM159" s="217" t="s">
        <v>737</v>
      </c>
    </row>
    <row r="160" spans="1:65" s="2" customFormat="1" ht="16.5" customHeight="1">
      <c r="A160" s="40"/>
      <c r="B160" s="41"/>
      <c r="C160" s="206" t="s">
        <v>318</v>
      </c>
      <c r="D160" s="206" t="s">
        <v>155</v>
      </c>
      <c r="E160" s="207" t="s">
        <v>314</v>
      </c>
      <c r="F160" s="208" t="s">
        <v>315</v>
      </c>
      <c r="G160" s="209" t="s">
        <v>209</v>
      </c>
      <c r="H160" s="210">
        <v>1</v>
      </c>
      <c r="I160" s="211"/>
      <c r="J160" s="212">
        <f>ROUND(I160*H160,2)</f>
        <v>0</v>
      </c>
      <c r="K160" s="208" t="s">
        <v>159</v>
      </c>
      <c r="L160" s="46"/>
      <c r="M160" s="213" t="s">
        <v>19</v>
      </c>
      <c r="N160" s="214" t="s">
        <v>43</v>
      </c>
      <c r="O160" s="86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247</v>
      </c>
      <c r="AT160" s="217" t="s">
        <v>155</v>
      </c>
      <c r="AU160" s="217" t="s">
        <v>82</v>
      </c>
      <c r="AY160" s="19" t="s">
        <v>152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80</v>
      </c>
      <c r="BK160" s="218">
        <f>ROUND(I160*H160,2)</f>
        <v>0</v>
      </c>
      <c r="BL160" s="19" t="s">
        <v>247</v>
      </c>
      <c r="BM160" s="217" t="s">
        <v>738</v>
      </c>
    </row>
    <row r="161" spans="1:47" s="2" customFormat="1" ht="12">
      <c r="A161" s="40"/>
      <c r="B161" s="41"/>
      <c r="C161" s="42"/>
      <c r="D161" s="219" t="s">
        <v>162</v>
      </c>
      <c r="E161" s="42"/>
      <c r="F161" s="220" t="s">
        <v>317</v>
      </c>
      <c r="G161" s="42"/>
      <c r="H161" s="42"/>
      <c r="I161" s="221"/>
      <c r="J161" s="42"/>
      <c r="K161" s="42"/>
      <c r="L161" s="46"/>
      <c r="M161" s="222"/>
      <c r="N161" s="223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162</v>
      </c>
      <c r="AU161" s="19" t="s">
        <v>82</v>
      </c>
    </row>
    <row r="162" spans="1:65" s="2" customFormat="1" ht="16.5" customHeight="1">
      <c r="A162" s="40"/>
      <c r="B162" s="41"/>
      <c r="C162" s="246" t="s">
        <v>322</v>
      </c>
      <c r="D162" s="246" t="s">
        <v>212</v>
      </c>
      <c r="E162" s="247" t="s">
        <v>319</v>
      </c>
      <c r="F162" s="248" t="s">
        <v>320</v>
      </c>
      <c r="G162" s="249" t="s">
        <v>209</v>
      </c>
      <c r="H162" s="250">
        <v>1</v>
      </c>
      <c r="I162" s="251"/>
      <c r="J162" s="252">
        <f>ROUND(I162*H162,2)</f>
        <v>0</v>
      </c>
      <c r="K162" s="248" t="s">
        <v>159</v>
      </c>
      <c r="L162" s="253"/>
      <c r="M162" s="254" t="s">
        <v>19</v>
      </c>
      <c r="N162" s="255" t="s">
        <v>43</v>
      </c>
      <c r="O162" s="86"/>
      <c r="P162" s="215">
        <f>O162*H162</f>
        <v>0</v>
      </c>
      <c r="Q162" s="215">
        <v>0.0022</v>
      </c>
      <c r="R162" s="215">
        <f>Q162*H162</f>
        <v>0.0022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311</v>
      </c>
      <c r="AT162" s="217" t="s">
        <v>212</v>
      </c>
      <c r="AU162" s="217" t="s">
        <v>82</v>
      </c>
      <c r="AY162" s="19" t="s">
        <v>152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80</v>
      </c>
      <c r="BK162" s="218">
        <f>ROUND(I162*H162,2)</f>
        <v>0</v>
      </c>
      <c r="BL162" s="19" t="s">
        <v>247</v>
      </c>
      <c r="BM162" s="217" t="s">
        <v>739</v>
      </c>
    </row>
    <row r="163" spans="1:65" s="2" customFormat="1" ht="24.15" customHeight="1">
      <c r="A163" s="40"/>
      <c r="B163" s="41"/>
      <c r="C163" s="206" t="s">
        <v>327</v>
      </c>
      <c r="D163" s="206" t="s">
        <v>155</v>
      </c>
      <c r="E163" s="207" t="s">
        <v>332</v>
      </c>
      <c r="F163" s="208" t="s">
        <v>333</v>
      </c>
      <c r="G163" s="209" t="s">
        <v>334</v>
      </c>
      <c r="H163" s="256"/>
      <c r="I163" s="211"/>
      <c r="J163" s="212">
        <f>ROUND(I163*H163,2)</f>
        <v>0</v>
      </c>
      <c r="K163" s="208" t="s">
        <v>159</v>
      </c>
      <c r="L163" s="46"/>
      <c r="M163" s="213" t="s">
        <v>19</v>
      </c>
      <c r="N163" s="214" t="s">
        <v>43</v>
      </c>
      <c r="O163" s="86"/>
      <c r="P163" s="215">
        <f>O163*H163</f>
        <v>0</v>
      </c>
      <c r="Q163" s="215">
        <v>0</v>
      </c>
      <c r="R163" s="215">
        <f>Q163*H163</f>
        <v>0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247</v>
      </c>
      <c r="AT163" s="217" t="s">
        <v>155</v>
      </c>
      <c r="AU163" s="217" t="s">
        <v>82</v>
      </c>
      <c r="AY163" s="19" t="s">
        <v>152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80</v>
      </c>
      <c r="BK163" s="218">
        <f>ROUND(I163*H163,2)</f>
        <v>0</v>
      </c>
      <c r="BL163" s="19" t="s">
        <v>247</v>
      </c>
      <c r="BM163" s="217" t="s">
        <v>740</v>
      </c>
    </row>
    <row r="164" spans="1:47" s="2" customFormat="1" ht="12">
      <c r="A164" s="40"/>
      <c r="B164" s="41"/>
      <c r="C164" s="42"/>
      <c r="D164" s="219" t="s">
        <v>162</v>
      </c>
      <c r="E164" s="42"/>
      <c r="F164" s="220" t="s">
        <v>336</v>
      </c>
      <c r="G164" s="42"/>
      <c r="H164" s="42"/>
      <c r="I164" s="221"/>
      <c r="J164" s="42"/>
      <c r="K164" s="42"/>
      <c r="L164" s="46"/>
      <c r="M164" s="222"/>
      <c r="N164" s="223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162</v>
      </c>
      <c r="AU164" s="19" t="s">
        <v>82</v>
      </c>
    </row>
    <row r="165" spans="1:63" s="12" customFormat="1" ht="22.8" customHeight="1">
      <c r="A165" s="12"/>
      <c r="B165" s="190"/>
      <c r="C165" s="191"/>
      <c r="D165" s="192" t="s">
        <v>71</v>
      </c>
      <c r="E165" s="204" t="s">
        <v>372</v>
      </c>
      <c r="F165" s="204" t="s">
        <v>373</v>
      </c>
      <c r="G165" s="191"/>
      <c r="H165" s="191"/>
      <c r="I165" s="194"/>
      <c r="J165" s="205">
        <f>BK165</f>
        <v>0</v>
      </c>
      <c r="K165" s="191"/>
      <c r="L165" s="196"/>
      <c r="M165" s="197"/>
      <c r="N165" s="198"/>
      <c r="O165" s="198"/>
      <c r="P165" s="199">
        <f>SUM(P166:P185)</f>
        <v>0</v>
      </c>
      <c r="Q165" s="198"/>
      <c r="R165" s="199">
        <f>SUM(R166:R185)</f>
        <v>0.02512312</v>
      </c>
      <c r="S165" s="198"/>
      <c r="T165" s="200">
        <f>SUM(T166:T185)</f>
        <v>0.00418438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01" t="s">
        <v>82</v>
      </c>
      <c r="AT165" s="202" t="s">
        <v>71</v>
      </c>
      <c r="AU165" s="202" t="s">
        <v>80</v>
      </c>
      <c r="AY165" s="201" t="s">
        <v>152</v>
      </c>
      <c r="BK165" s="203">
        <f>SUM(BK166:BK185)</f>
        <v>0</v>
      </c>
    </row>
    <row r="166" spans="1:65" s="2" customFormat="1" ht="16.5" customHeight="1">
      <c r="A166" s="40"/>
      <c r="B166" s="41"/>
      <c r="C166" s="206" t="s">
        <v>331</v>
      </c>
      <c r="D166" s="206" t="s">
        <v>155</v>
      </c>
      <c r="E166" s="207" t="s">
        <v>489</v>
      </c>
      <c r="F166" s="208" t="s">
        <v>490</v>
      </c>
      <c r="G166" s="209" t="s">
        <v>158</v>
      </c>
      <c r="H166" s="210">
        <v>13.498</v>
      </c>
      <c r="I166" s="211"/>
      <c r="J166" s="212">
        <f>ROUND(I166*H166,2)</f>
        <v>0</v>
      </c>
      <c r="K166" s="208" t="s">
        <v>159</v>
      </c>
      <c r="L166" s="46"/>
      <c r="M166" s="213" t="s">
        <v>19</v>
      </c>
      <c r="N166" s="214" t="s">
        <v>43</v>
      </c>
      <c r="O166" s="86"/>
      <c r="P166" s="215">
        <f>O166*H166</f>
        <v>0</v>
      </c>
      <c r="Q166" s="215">
        <v>0.001</v>
      </c>
      <c r="R166" s="215">
        <f>Q166*H166</f>
        <v>0.013498</v>
      </c>
      <c r="S166" s="215">
        <v>0.00031</v>
      </c>
      <c r="T166" s="216">
        <f>S166*H166</f>
        <v>0.00418438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247</v>
      </c>
      <c r="AT166" s="217" t="s">
        <v>155</v>
      </c>
      <c r="AU166" s="217" t="s">
        <v>82</v>
      </c>
      <c r="AY166" s="19" t="s">
        <v>152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80</v>
      </c>
      <c r="BK166" s="218">
        <f>ROUND(I166*H166,2)</f>
        <v>0</v>
      </c>
      <c r="BL166" s="19" t="s">
        <v>247</v>
      </c>
      <c r="BM166" s="217" t="s">
        <v>741</v>
      </c>
    </row>
    <row r="167" spans="1:47" s="2" customFormat="1" ht="12">
      <c r="A167" s="40"/>
      <c r="B167" s="41"/>
      <c r="C167" s="42"/>
      <c r="D167" s="219" t="s">
        <v>162</v>
      </c>
      <c r="E167" s="42"/>
      <c r="F167" s="220" t="s">
        <v>492</v>
      </c>
      <c r="G167" s="42"/>
      <c r="H167" s="42"/>
      <c r="I167" s="221"/>
      <c r="J167" s="42"/>
      <c r="K167" s="42"/>
      <c r="L167" s="46"/>
      <c r="M167" s="222"/>
      <c r="N167" s="22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162</v>
      </c>
      <c r="AU167" s="19" t="s">
        <v>82</v>
      </c>
    </row>
    <row r="168" spans="1:51" s="14" customFormat="1" ht="12">
      <c r="A168" s="14"/>
      <c r="B168" s="236"/>
      <c r="C168" s="237"/>
      <c r="D168" s="226" t="s">
        <v>164</v>
      </c>
      <c r="E168" s="238" t="s">
        <v>19</v>
      </c>
      <c r="F168" s="239" t="s">
        <v>493</v>
      </c>
      <c r="G168" s="237"/>
      <c r="H168" s="238" t="s">
        <v>19</v>
      </c>
      <c r="I168" s="240"/>
      <c r="J168" s="237"/>
      <c r="K168" s="237"/>
      <c r="L168" s="241"/>
      <c r="M168" s="242"/>
      <c r="N168" s="243"/>
      <c r="O168" s="243"/>
      <c r="P168" s="243"/>
      <c r="Q168" s="243"/>
      <c r="R168" s="243"/>
      <c r="S168" s="243"/>
      <c r="T168" s="24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5" t="s">
        <v>164</v>
      </c>
      <c r="AU168" s="245" t="s">
        <v>82</v>
      </c>
      <c r="AV168" s="14" t="s">
        <v>80</v>
      </c>
      <c r="AW168" s="14" t="s">
        <v>33</v>
      </c>
      <c r="AX168" s="14" t="s">
        <v>72</v>
      </c>
      <c r="AY168" s="245" t="s">
        <v>152</v>
      </c>
    </row>
    <row r="169" spans="1:51" s="13" customFormat="1" ht="12">
      <c r="A169" s="13"/>
      <c r="B169" s="224"/>
      <c r="C169" s="225"/>
      <c r="D169" s="226" t="s">
        <v>164</v>
      </c>
      <c r="E169" s="227" t="s">
        <v>19</v>
      </c>
      <c r="F169" s="228" t="s">
        <v>742</v>
      </c>
      <c r="G169" s="225"/>
      <c r="H169" s="229">
        <v>13.498</v>
      </c>
      <c r="I169" s="230"/>
      <c r="J169" s="225"/>
      <c r="K169" s="225"/>
      <c r="L169" s="231"/>
      <c r="M169" s="232"/>
      <c r="N169" s="233"/>
      <c r="O169" s="233"/>
      <c r="P169" s="233"/>
      <c r="Q169" s="233"/>
      <c r="R169" s="233"/>
      <c r="S169" s="233"/>
      <c r="T169" s="23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5" t="s">
        <v>164</v>
      </c>
      <c r="AU169" s="235" t="s">
        <v>82</v>
      </c>
      <c r="AV169" s="13" t="s">
        <v>82</v>
      </c>
      <c r="AW169" s="13" t="s">
        <v>33</v>
      </c>
      <c r="AX169" s="13" t="s">
        <v>80</v>
      </c>
      <c r="AY169" s="235" t="s">
        <v>152</v>
      </c>
    </row>
    <row r="170" spans="1:65" s="2" customFormat="1" ht="16.5" customHeight="1">
      <c r="A170" s="40"/>
      <c r="B170" s="41"/>
      <c r="C170" s="206" t="s">
        <v>311</v>
      </c>
      <c r="D170" s="206" t="s">
        <v>155</v>
      </c>
      <c r="E170" s="207" t="s">
        <v>494</v>
      </c>
      <c r="F170" s="208" t="s">
        <v>495</v>
      </c>
      <c r="G170" s="209" t="s">
        <v>158</v>
      </c>
      <c r="H170" s="210">
        <v>25.272</v>
      </c>
      <c r="I170" s="211"/>
      <c r="J170" s="212">
        <f>ROUND(I170*H170,2)</f>
        <v>0</v>
      </c>
      <c r="K170" s="208" t="s">
        <v>159</v>
      </c>
      <c r="L170" s="46"/>
      <c r="M170" s="213" t="s">
        <v>19</v>
      </c>
      <c r="N170" s="214" t="s">
        <v>43</v>
      </c>
      <c r="O170" s="86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160</v>
      </c>
      <c r="AT170" s="217" t="s">
        <v>155</v>
      </c>
      <c r="AU170" s="217" t="s">
        <v>82</v>
      </c>
      <c r="AY170" s="19" t="s">
        <v>152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80</v>
      </c>
      <c r="BK170" s="218">
        <f>ROUND(I170*H170,2)</f>
        <v>0</v>
      </c>
      <c r="BL170" s="19" t="s">
        <v>160</v>
      </c>
      <c r="BM170" s="217" t="s">
        <v>743</v>
      </c>
    </row>
    <row r="171" spans="1:47" s="2" customFormat="1" ht="12">
      <c r="A171" s="40"/>
      <c r="B171" s="41"/>
      <c r="C171" s="42"/>
      <c r="D171" s="219" t="s">
        <v>162</v>
      </c>
      <c r="E171" s="42"/>
      <c r="F171" s="220" t="s">
        <v>497</v>
      </c>
      <c r="G171" s="42"/>
      <c r="H171" s="42"/>
      <c r="I171" s="221"/>
      <c r="J171" s="42"/>
      <c r="K171" s="42"/>
      <c r="L171" s="46"/>
      <c r="M171" s="222"/>
      <c r="N171" s="223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162</v>
      </c>
      <c r="AU171" s="19" t="s">
        <v>82</v>
      </c>
    </row>
    <row r="172" spans="1:51" s="14" customFormat="1" ht="12">
      <c r="A172" s="14"/>
      <c r="B172" s="236"/>
      <c r="C172" s="237"/>
      <c r="D172" s="226" t="s">
        <v>164</v>
      </c>
      <c r="E172" s="238" t="s">
        <v>19</v>
      </c>
      <c r="F172" s="239" t="s">
        <v>744</v>
      </c>
      <c r="G172" s="237"/>
      <c r="H172" s="238" t="s">
        <v>19</v>
      </c>
      <c r="I172" s="240"/>
      <c r="J172" s="237"/>
      <c r="K172" s="237"/>
      <c r="L172" s="241"/>
      <c r="M172" s="242"/>
      <c r="N172" s="243"/>
      <c r="O172" s="243"/>
      <c r="P172" s="243"/>
      <c r="Q172" s="243"/>
      <c r="R172" s="243"/>
      <c r="S172" s="243"/>
      <c r="T172" s="24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5" t="s">
        <v>164</v>
      </c>
      <c r="AU172" s="245" t="s">
        <v>82</v>
      </c>
      <c r="AV172" s="14" t="s">
        <v>80</v>
      </c>
      <c r="AW172" s="14" t="s">
        <v>33</v>
      </c>
      <c r="AX172" s="14" t="s">
        <v>72</v>
      </c>
      <c r="AY172" s="245" t="s">
        <v>152</v>
      </c>
    </row>
    <row r="173" spans="1:51" s="13" customFormat="1" ht="12">
      <c r="A173" s="13"/>
      <c r="B173" s="224"/>
      <c r="C173" s="225"/>
      <c r="D173" s="226" t="s">
        <v>164</v>
      </c>
      <c r="E173" s="227" t="s">
        <v>19</v>
      </c>
      <c r="F173" s="228" t="s">
        <v>745</v>
      </c>
      <c r="G173" s="225"/>
      <c r="H173" s="229">
        <v>8.4</v>
      </c>
      <c r="I173" s="230"/>
      <c r="J173" s="225"/>
      <c r="K173" s="225"/>
      <c r="L173" s="231"/>
      <c r="M173" s="232"/>
      <c r="N173" s="233"/>
      <c r="O173" s="233"/>
      <c r="P173" s="233"/>
      <c r="Q173" s="233"/>
      <c r="R173" s="233"/>
      <c r="S173" s="233"/>
      <c r="T173" s="23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5" t="s">
        <v>164</v>
      </c>
      <c r="AU173" s="235" t="s">
        <v>82</v>
      </c>
      <c r="AV173" s="13" t="s">
        <v>82</v>
      </c>
      <c r="AW173" s="13" t="s">
        <v>33</v>
      </c>
      <c r="AX173" s="13" t="s">
        <v>72</v>
      </c>
      <c r="AY173" s="235" t="s">
        <v>152</v>
      </c>
    </row>
    <row r="174" spans="1:51" s="14" customFormat="1" ht="12">
      <c r="A174" s="14"/>
      <c r="B174" s="236"/>
      <c r="C174" s="237"/>
      <c r="D174" s="226" t="s">
        <v>164</v>
      </c>
      <c r="E174" s="238" t="s">
        <v>19</v>
      </c>
      <c r="F174" s="239" t="s">
        <v>493</v>
      </c>
      <c r="G174" s="237"/>
      <c r="H174" s="238" t="s">
        <v>19</v>
      </c>
      <c r="I174" s="240"/>
      <c r="J174" s="237"/>
      <c r="K174" s="237"/>
      <c r="L174" s="241"/>
      <c r="M174" s="242"/>
      <c r="N174" s="243"/>
      <c r="O174" s="243"/>
      <c r="P174" s="243"/>
      <c r="Q174" s="243"/>
      <c r="R174" s="243"/>
      <c r="S174" s="243"/>
      <c r="T174" s="24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5" t="s">
        <v>164</v>
      </c>
      <c r="AU174" s="245" t="s">
        <v>82</v>
      </c>
      <c r="AV174" s="14" t="s">
        <v>80</v>
      </c>
      <c r="AW174" s="14" t="s">
        <v>33</v>
      </c>
      <c r="AX174" s="14" t="s">
        <v>72</v>
      </c>
      <c r="AY174" s="245" t="s">
        <v>152</v>
      </c>
    </row>
    <row r="175" spans="1:51" s="13" customFormat="1" ht="12">
      <c r="A175" s="13"/>
      <c r="B175" s="224"/>
      <c r="C175" s="225"/>
      <c r="D175" s="226" t="s">
        <v>164</v>
      </c>
      <c r="E175" s="227" t="s">
        <v>19</v>
      </c>
      <c r="F175" s="228" t="s">
        <v>681</v>
      </c>
      <c r="G175" s="225"/>
      <c r="H175" s="229">
        <v>16.872</v>
      </c>
      <c r="I175" s="230"/>
      <c r="J175" s="225"/>
      <c r="K175" s="225"/>
      <c r="L175" s="231"/>
      <c r="M175" s="232"/>
      <c r="N175" s="233"/>
      <c r="O175" s="233"/>
      <c r="P175" s="233"/>
      <c r="Q175" s="233"/>
      <c r="R175" s="233"/>
      <c r="S175" s="233"/>
      <c r="T175" s="23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5" t="s">
        <v>164</v>
      </c>
      <c r="AU175" s="235" t="s">
        <v>82</v>
      </c>
      <c r="AV175" s="13" t="s">
        <v>82</v>
      </c>
      <c r="AW175" s="13" t="s">
        <v>33</v>
      </c>
      <c r="AX175" s="13" t="s">
        <v>72</v>
      </c>
      <c r="AY175" s="235" t="s">
        <v>152</v>
      </c>
    </row>
    <row r="176" spans="1:51" s="15" customFormat="1" ht="12">
      <c r="A176" s="15"/>
      <c r="B176" s="257"/>
      <c r="C176" s="258"/>
      <c r="D176" s="226" t="s">
        <v>164</v>
      </c>
      <c r="E176" s="259" t="s">
        <v>19</v>
      </c>
      <c r="F176" s="260" t="s">
        <v>382</v>
      </c>
      <c r="G176" s="258"/>
      <c r="H176" s="261">
        <v>25.272</v>
      </c>
      <c r="I176" s="262"/>
      <c r="J176" s="258"/>
      <c r="K176" s="258"/>
      <c r="L176" s="263"/>
      <c r="M176" s="264"/>
      <c r="N176" s="265"/>
      <c r="O176" s="265"/>
      <c r="P176" s="265"/>
      <c r="Q176" s="265"/>
      <c r="R176" s="265"/>
      <c r="S176" s="265"/>
      <c r="T176" s="266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67" t="s">
        <v>164</v>
      </c>
      <c r="AU176" s="267" t="s">
        <v>82</v>
      </c>
      <c r="AV176" s="15" t="s">
        <v>160</v>
      </c>
      <c r="AW176" s="15" t="s">
        <v>33</v>
      </c>
      <c r="AX176" s="15" t="s">
        <v>80</v>
      </c>
      <c r="AY176" s="267" t="s">
        <v>152</v>
      </c>
    </row>
    <row r="177" spans="1:65" s="2" customFormat="1" ht="16.5" customHeight="1">
      <c r="A177" s="40"/>
      <c r="B177" s="41"/>
      <c r="C177" s="206" t="s">
        <v>343</v>
      </c>
      <c r="D177" s="206" t="s">
        <v>155</v>
      </c>
      <c r="E177" s="207" t="s">
        <v>375</v>
      </c>
      <c r="F177" s="208" t="s">
        <v>376</v>
      </c>
      <c r="G177" s="209" t="s">
        <v>158</v>
      </c>
      <c r="H177" s="210">
        <v>25.272</v>
      </c>
      <c r="I177" s="211"/>
      <c r="J177" s="212">
        <f>ROUND(I177*H177,2)</f>
        <v>0</v>
      </c>
      <c r="K177" s="208" t="s">
        <v>159</v>
      </c>
      <c r="L177" s="46"/>
      <c r="M177" s="213" t="s">
        <v>19</v>
      </c>
      <c r="N177" s="214" t="s">
        <v>43</v>
      </c>
      <c r="O177" s="86"/>
      <c r="P177" s="215">
        <f>O177*H177</f>
        <v>0</v>
      </c>
      <c r="Q177" s="215">
        <v>0.0002</v>
      </c>
      <c r="R177" s="215">
        <f>Q177*H177</f>
        <v>0.0050544</v>
      </c>
      <c r="S177" s="215">
        <v>0</v>
      </c>
      <c r="T177" s="21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7" t="s">
        <v>247</v>
      </c>
      <c r="AT177" s="217" t="s">
        <v>155</v>
      </c>
      <c r="AU177" s="217" t="s">
        <v>82</v>
      </c>
      <c r="AY177" s="19" t="s">
        <v>152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80</v>
      </c>
      <c r="BK177" s="218">
        <f>ROUND(I177*H177,2)</f>
        <v>0</v>
      </c>
      <c r="BL177" s="19" t="s">
        <v>247</v>
      </c>
      <c r="BM177" s="217" t="s">
        <v>746</v>
      </c>
    </row>
    <row r="178" spans="1:47" s="2" customFormat="1" ht="12">
      <c r="A178" s="40"/>
      <c r="B178" s="41"/>
      <c r="C178" s="42"/>
      <c r="D178" s="219" t="s">
        <v>162</v>
      </c>
      <c r="E178" s="42"/>
      <c r="F178" s="220" t="s">
        <v>378</v>
      </c>
      <c r="G178" s="42"/>
      <c r="H178" s="42"/>
      <c r="I178" s="221"/>
      <c r="J178" s="42"/>
      <c r="K178" s="42"/>
      <c r="L178" s="46"/>
      <c r="M178" s="222"/>
      <c r="N178" s="223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162</v>
      </c>
      <c r="AU178" s="19" t="s">
        <v>82</v>
      </c>
    </row>
    <row r="179" spans="1:51" s="14" customFormat="1" ht="12">
      <c r="A179" s="14"/>
      <c r="B179" s="236"/>
      <c r="C179" s="237"/>
      <c r="D179" s="226" t="s">
        <v>164</v>
      </c>
      <c r="E179" s="238" t="s">
        <v>19</v>
      </c>
      <c r="F179" s="239" t="s">
        <v>744</v>
      </c>
      <c r="G179" s="237"/>
      <c r="H179" s="238" t="s">
        <v>19</v>
      </c>
      <c r="I179" s="240"/>
      <c r="J179" s="237"/>
      <c r="K179" s="237"/>
      <c r="L179" s="241"/>
      <c r="M179" s="242"/>
      <c r="N179" s="243"/>
      <c r="O179" s="243"/>
      <c r="P179" s="243"/>
      <c r="Q179" s="243"/>
      <c r="R179" s="243"/>
      <c r="S179" s="243"/>
      <c r="T179" s="24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5" t="s">
        <v>164</v>
      </c>
      <c r="AU179" s="245" t="s">
        <v>82</v>
      </c>
      <c r="AV179" s="14" t="s">
        <v>80</v>
      </c>
      <c r="AW179" s="14" t="s">
        <v>33</v>
      </c>
      <c r="AX179" s="14" t="s">
        <v>72</v>
      </c>
      <c r="AY179" s="245" t="s">
        <v>152</v>
      </c>
    </row>
    <row r="180" spans="1:51" s="13" customFormat="1" ht="12">
      <c r="A180" s="13"/>
      <c r="B180" s="224"/>
      <c r="C180" s="225"/>
      <c r="D180" s="226" t="s">
        <v>164</v>
      </c>
      <c r="E180" s="227" t="s">
        <v>19</v>
      </c>
      <c r="F180" s="228" t="s">
        <v>745</v>
      </c>
      <c r="G180" s="225"/>
      <c r="H180" s="229">
        <v>8.4</v>
      </c>
      <c r="I180" s="230"/>
      <c r="J180" s="225"/>
      <c r="K180" s="225"/>
      <c r="L180" s="231"/>
      <c r="M180" s="232"/>
      <c r="N180" s="233"/>
      <c r="O180" s="233"/>
      <c r="P180" s="233"/>
      <c r="Q180" s="233"/>
      <c r="R180" s="233"/>
      <c r="S180" s="233"/>
      <c r="T180" s="23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5" t="s">
        <v>164</v>
      </c>
      <c r="AU180" s="235" t="s">
        <v>82</v>
      </c>
      <c r="AV180" s="13" t="s">
        <v>82</v>
      </c>
      <c r="AW180" s="13" t="s">
        <v>33</v>
      </c>
      <c r="AX180" s="13" t="s">
        <v>72</v>
      </c>
      <c r="AY180" s="235" t="s">
        <v>152</v>
      </c>
    </row>
    <row r="181" spans="1:51" s="14" customFormat="1" ht="12">
      <c r="A181" s="14"/>
      <c r="B181" s="236"/>
      <c r="C181" s="237"/>
      <c r="D181" s="226" t="s">
        <v>164</v>
      </c>
      <c r="E181" s="238" t="s">
        <v>19</v>
      </c>
      <c r="F181" s="239" t="s">
        <v>493</v>
      </c>
      <c r="G181" s="237"/>
      <c r="H181" s="238" t="s">
        <v>19</v>
      </c>
      <c r="I181" s="240"/>
      <c r="J181" s="237"/>
      <c r="K181" s="237"/>
      <c r="L181" s="241"/>
      <c r="M181" s="242"/>
      <c r="N181" s="243"/>
      <c r="O181" s="243"/>
      <c r="P181" s="243"/>
      <c r="Q181" s="243"/>
      <c r="R181" s="243"/>
      <c r="S181" s="243"/>
      <c r="T181" s="24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5" t="s">
        <v>164</v>
      </c>
      <c r="AU181" s="245" t="s">
        <v>82</v>
      </c>
      <c r="AV181" s="14" t="s">
        <v>80</v>
      </c>
      <c r="AW181" s="14" t="s">
        <v>33</v>
      </c>
      <c r="AX181" s="14" t="s">
        <v>72</v>
      </c>
      <c r="AY181" s="245" t="s">
        <v>152</v>
      </c>
    </row>
    <row r="182" spans="1:51" s="13" customFormat="1" ht="12">
      <c r="A182" s="13"/>
      <c r="B182" s="224"/>
      <c r="C182" s="225"/>
      <c r="D182" s="226" t="s">
        <v>164</v>
      </c>
      <c r="E182" s="227" t="s">
        <v>19</v>
      </c>
      <c r="F182" s="228" t="s">
        <v>681</v>
      </c>
      <c r="G182" s="225"/>
      <c r="H182" s="229">
        <v>16.872</v>
      </c>
      <c r="I182" s="230"/>
      <c r="J182" s="225"/>
      <c r="K182" s="225"/>
      <c r="L182" s="231"/>
      <c r="M182" s="232"/>
      <c r="N182" s="233"/>
      <c r="O182" s="233"/>
      <c r="P182" s="233"/>
      <c r="Q182" s="233"/>
      <c r="R182" s="233"/>
      <c r="S182" s="233"/>
      <c r="T182" s="23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5" t="s">
        <v>164</v>
      </c>
      <c r="AU182" s="235" t="s">
        <v>82</v>
      </c>
      <c r="AV182" s="13" t="s">
        <v>82</v>
      </c>
      <c r="AW182" s="13" t="s">
        <v>33</v>
      </c>
      <c r="AX182" s="13" t="s">
        <v>72</v>
      </c>
      <c r="AY182" s="235" t="s">
        <v>152</v>
      </c>
    </row>
    <row r="183" spans="1:51" s="15" customFormat="1" ht="12">
      <c r="A183" s="15"/>
      <c r="B183" s="257"/>
      <c r="C183" s="258"/>
      <c r="D183" s="226" t="s">
        <v>164</v>
      </c>
      <c r="E183" s="259" t="s">
        <v>19</v>
      </c>
      <c r="F183" s="260" t="s">
        <v>382</v>
      </c>
      <c r="G183" s="258"/>
      <c r="H183" s="261">
        <v>25.272</v>
      </c>
      <c r="I183" s="262"/>
      <c r="J183" s="258"/>
      <c r="K183" s="258"/>
      <c r="L183" s="263"/>
      <c r="M183" s="264"/>
      <c r="N183" s="265"/>
      <c r="O183" s="265"/>
      <c r="P183" s="265"/>
      <c r="Q183" s="265"/>
      <c r="R183" s="265"/>
      <c r="S183" s="265"/>
      <c r="T183" s="266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67" t="s">
        <v>164</v>
      </c>
      <c r="AU183" s="267" t="s">
        <v>82</v>
      </c>
      <c r="AV183" s="15" t="s">
        <v>160</v>
      </c>
      <c r="AW183" s="15" t="s">
        <v>33</v>
      </c>
      <c r="AX183" s="15" t="s">
        <v>80</v>
      </c>
      <c r="AY183" s="267" t="s">
        <v>152</v>
      </c>
    </row>
    <row r="184" spans="1:65" s="2" customFormat="1" ht="24.15" customHeight="1">
      <c r="A184" s="40"/>
      <c r="B184" s="41"/>
      <c r="C184" s="206" t="s">
        <v>347</v>
      </c>
      <c r="D184" s="206" t="s">
        <v>155</v>
      </c>
      <c r="E184" s="207" t="s">
        <v>384</v>
      </c>
      <c r="F184" s="208" t="s">
        <v>385</v>
      </c>
      <c r="G184" s="209" t="s">
        <v>158</v>
      </c>
      <c r="H184" s="210">
        <v>25.272</v>
      </c>
      <c r="I184" s="211"/>
      <c r="J184" s="212">
        <f>ROUND(I184*H184,2)</f>
        <v>0</v>
      </c>
      <c r="K184" s="208" t="s">
        <v>159</v>
      </c>
      <c r="L184" s="46"/>
      <c r="M184" s="213" t="s">
        <v>19</v>
      </c>
      <c r="N184" s="214" t="s">
        <v>43</v>
      </c>
      <c r="O184" s="86"/>
      <c r="P184" s="215">
        <f>O184*H184</f>
        <v>0</v>
      </c>
      <c r="Q184" s="215">
        <v>0.00026</v>
      </c>
      <c r="R184" s="215">
        <f>Q184*H184</f>
        <v>0.006570719999999999</v>
      </c>
      <c r="S184" s="215">
        <v>0</v>
      </c>
      <c r="T184" s="21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7" t="s">
        <v>247</v>
      </c>
      <c r="AT184" s="217" t="s">
        <v>155</v>
      </c>
      <c r="AU184" s="217" t="s">
        <v>82</v>
      </c>
      <c r="AY184" s="19" t="s">
        <v>152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9" t="s">
        <v>80</v>
      </c>
      <c r="BK184" s="218">
        <f>ROUND(I184*H184,2)</f>
        <v>0</v>
      </c>
      <c r="BL184" s="19" t="s">
        <v>247</v>
      </c>
      <c r="BM184" s="217" t="s">
        <v>747</v>
      </c>
    </row>
    <row r="185" spans="1:47" s="2" customFormat="1" ht="12">
      <c r="A185" s="40"/>
      <c r="B185" s="41"/>
      <c r="C185" s="42"/>
      <c r="D185" s="219" t="s">
        <v>162</v>
      </c>
      <c r="E185" s="42"/>
      <c r="F185" s="220" t="s">
        <v>387</v>
      </c>
      <c r="G185" s="42"/>
      <c r="H185" s="42"/>
      <c r="I185" s="221"/>
      <c r="J185" s="42"/>
      <c r="K185" s="42"/>
      <c r="L185" s="46"/>
      <c r="M185" s="222"/>
      <c r="N185" s="223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162</v>
      </c>
      <c r="AU185" s="19" t="s">
        <v>82</v>
      </c>
    </row>
    <row r="186" spans="1:63" s="12" customFormat="1" ht="25.9" customHeight="1">
      <c r="A186" s="12"/>
      <c r="B186" s="190"/>
      <c r="C186" s="191"/>
      <c r="D186" s="192" t="s">
        <v>71</v>
      </c>
      <c r="E186" s="193" t="s">
        <v>388</v>
      </c>
      <c r="F186" s="193" t="s">
        <v>389</v>
      </c>
      <c r="G186" s="191"/>
      <c r="H186" s="191"/>
      <c r="I186" s="194"/>
      <c r="J186" s="195">
        <f>BK186</f>
        <v>0</v>
      </c>
      <c r="K186" s="191"/>
      <c r="L186" s="196"/>
      <c r="M186" s="197"/>
      <c r="N186" s="198"/>
      <c r="O186" s="198"/>
      <c r="P186" s="199">
        <f>P187</f>
        <v>0</v>
      </c>
      <c r="Q186" s="198"/>
      <c r="R186" s="199">
        <f>R187</f>
        <v>0</v>
      </c>
      <c r="S186" s="198"/>
      <c r="T186" s="200">
        <f>T187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01" t="s">
        <v>183</v>
      </c>
      <c r="AT186" s="202" t="s">
        <v>71</v>
      </c>
      <c r="AU186" s="202" t="s">
        <v>72</v>
      </c>
      <c r="AY186" s="201" t="s">
        <v>152</v>
      </c>
      <c r="BK186" s="203">
        <f>BK187</f>
        <v>0</v>
      </c>
    </row>
    <row r="187" spans="1:65" s="2" customFormat="1" ht="21.75" customHeight="1">
      <c r="A187" s="40"/>
      <c r="B187" s="41"/>
      <c r="C187" s="206" t="s">
        <v>353</v>
      </c>
      <c r="D187" s="206" t="s">
        <v>155</v>
      </c>
      <c r="E187" s="207" t="s">
        <v>391</v>
      </c>
      <c r="F187" s="208" t="s">
        <v>392</v>
      </c>
      <c r="G187" s="209" t="s">
        <v>393</v>
      </c>
      <c r="H187" s="210">
        <v>1</v>
      </c>
      <c r="I187" s="211"/>
      <c r="J187" s="212">
        <f>ROUND(I187*H187,2)</f>
        <v>0</v>
      </c>
      <c r="K187" s="208" t="s">
        <v>19</v>
      </c>
      <c r="L187" s="46"/>
      <c r="M187" s="268" t="s">
        <v>19</v>
      </c>
      <c r="N187" s="269" t="s">
        <v>43</v>
      </c>
      <c r="O187" s="270"/>
      <c r="P187" s="271">
        <f>O187*H187</f>
        <v>0</v>
      </c>
      <c r="Q187" s="271">
        <v>0</v>
      </c>
      <c r="R187" s="271">
        <f>Q187*H187</f>
        <v>0</v>
      </c>
      <c r="S187" s="271">
        <v>0</v>
      </c>
      <c r="T187" s="272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7" t="s">
        <v>160</v>
      </c>
      <c r="AT187" s="217" t="s">
        <v>155</v>
      </c>
      <c r="AU187" s="217" t="s">
        <v>80</v>
      </c>
      <c r="AY187" s="19" t="s">
        <v>152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9" t="s">
        <v>80</v>
      </c>
      <c r="BK187" s="218">
        <f>ROUND(I187*H187,2)</f>
        <v>0</v>
      </c>
      <c r="BL187" s="19" t="s">
        <v>160</v>
      </c>
      <c r="BM187" s="217" t="s">
        <v>748</v>
      </c>
    </row>
    <row r="188" spans="1:31" s="2" customFormat="1" ht="6.95" customHeight="1">
      <c r="A188" s="40"/>
      <c r="B188" s="61"/>
      <c r="C188" s="62"/>
      <c r="D188" s="62"/>
      <c r="E188" s="62"/>
      <c r="F188" s="62"/>
      <c r="G188" s="62"/>
      <c r="H188" s="62"/>
      <c r="I188" s="62"/>
      <c r="J188" s="62"/>
      <c r="K188" s="62"/>
      <c r="L188" s="46"/>
      <c r="M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</row>
  </sheetData>
  <sheetProtection password="80EB" sheet="1" objects="1" scenarios="1" formatColumns="0" formatRows="0" autoFilter="0"/>
  <autoFilter ref="C88:K187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hyperlinks>
    <hyperlink ref="F93" r:id="rId1" display="https://podminky.urs.cz/item/CS_URS_2024_01/619991001"/>
    <hyperlink ref="F96" r:id="rId2" display="https://podminky.urs.cz/item/CS_URS_2024_01/612325412"/>
    <hyperlink ref="F100" r:id="rId3" display="https://podminky.urs.cz/item/CS_URS_2024_01/612131121"/>
    <hyperlink ref="F107" r:id="rId4" display="https://podminky.urs.cz/item/CS_URS_2024_01/612142001"/>
    <hyperlink ref="F109" r:id="rId5" display="https://podminky.urs.cz/item/CS_URS_2024_01/612311131"/>
    <hyperlink ref="F112" r:id="rId6" display="https://podminky.urs.cz/item/CS_URS_2024_01/978013141"/>
    <hyperlink ref="F116" r:id="rId7" display="https://podminky.urs.cz/item/CS_URS_2024_01/949101111"/>
    <hyperlink ref="F118" r:id="rId8" display="https://podminky.urs.cz/item/CS_URS_2024_01/952901111"/>
    <hyperlink ref="F121" r:id="rId9" display="https://podminky.urs.cz/item/CS_URS_2024_01/997002611"/>
    <hyperlink ref="F123" r:id="rId10" display="https://podminky.urs.cz/item/CS_URS_2024_01/997013211"/>
    <hyperlink ref="F125" r:id="rId11" display="https://podminky.urs.cz/item/CS_URS_2024_01/997013501"/>
    <hyperlink ref="F127" r:id="rId12" display="https://podminky.urs.cz/item/CS_URS_2024_01/997013509"/>
    <hyperlink ref="F130" r:id="rId13" display="https://podminky.urs.cz/item/CS_URS_2024_01/997013631"/>
    <hyperlink ref="F133" r:id="rId14" display="https://podminky.urs.cz/item/CS_URS_2024_01/998018001"/>
    <hyperlink ref="F137" r:id="rId15" display="https://podminky.urs.cz/item/CS_URS_2024_01/725240811"/>
    <hyperlink ref="F139" r:id="rId16" display="https://podminky.urs.cz/item/CS_URS_2024_01/725860811"/>
    <hyperlink ref="F141" r:id="rId17" display="https://podminky.urs.cz/item/CS_URS_2024_01/725820801"/>
    <hyperlink ref="F143" r:id="rId18" display="https://podminky.urs.cz/item/CS_URS_2024_01/725241532"/>
    <hyperlink ref="F146" r:id="rId19" display="https://podminky.urs.cz/item/CS_URS_2024_01/725244813"/>
    <hyperlink ref="F149" r:id="rId20" display="https://podminky.urs.cz/item/CS_URS_2024_01/725865311"/>
    <hyperlink ref="F152" r:id="rId21" display="https://podminky.urs.cz/item/CS_URS_2024_01/998725311"/>
    <hyperlink ref="F155" r:id="rId22" display="https://podminky.urs.cz/item/CS_URS_2024_01/766691914"/>
    <hyperlink ref="F158" r:id="rId23" display="https://podminky.urs.cz/item/CS_URS_2024_01/766660001"/>
    <hyperlink ref="F161" r:id="rId24" display="https://podminky.urs.cz/item/CS_URS_2024_01/766660729"/>
    <hyperlink ref="F164" r:id="rId25" display="https://podminky.urs.cz/item/CS_URS_2024_01/998766311"/>
    <hyperlink ref="F167" r:id="rId26" display="https://podminky.urs.cz/item/CS_URS_2024_01/784121001"/>
    <hyperlink ref="F171" r:id="rId27" display="https://podminky.urs.cz/item/CS_URS_2024_01/784111001"/>
    <hyperlink ref="F178" r:id="rId28" display="https://podminky.urs.cz/item/CS_URS_2024_01/784181121"/>
    <hyperlink ref="F185" r:id="rId29" display="https://podminky.urs.cz/item/CS_URS_2024_01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103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118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ZŠ Pionýrů, Sokolov - oprava šaten tělocvičny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119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749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8. 2. 2024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 xml:space="preserve"> </v>
      </c>
      <c r="F21" s="40"/>
      <c r="G21" s="40"/>
      <c r="H21" s="40"/>
      <c r="I21" s="134" t="s">
        <v>28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ROUND(J89,2)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ROUND((SUM(BE89:BE154)),2)</f>
        <v>0</v>
      </c>
      <c r="G33" s="40"/>
      <c r="H33" s="40"/>
      <c r="I33" s="150">
        <v>0.21</v>
      </c>
      <c r="J33" s="149">
        <f>ROUND(((SUM(BE89:BE154))*I33),2)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ROUND((SUM(BF89:BF154)),2)</f>
        <v>0</v>
      </c>
      <c r="G34" s="40"/>
      <c r="H34" s="40"/>
      <c r="I34" s="150">
        <v>0.12</v>
      </c>
      <c r="J34" s="149">
        <f>ROUND(((SUM(BF89:BF154))*I34),2)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ROUND((SUM(BG89:BG154)),2)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ROUND((SUM(BH89:BH154)),2)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ROUND((SUM(BI89:BI154)),2)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ZŠ Pionýrů, Sokolov - oprava šaten tělocvičny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08 - Šatna - dveře č. 2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Sokolov, Pionýrů 1614</v>
      </c>
      <c r="G52" s="42"/>
      <c r="H52" s="42"/>
      <c r="I52" s="34" t="s">
        <v>23</v>
      </c>
      <c r="J52" s="74" t="str">
        <f>IF(J12="","",J12)</f>
        <v>8. 2. 2024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Sokolov</v>
      </c>
      <c r="G54" s="42"/>
      <c r="H54" s="42"/>
      <c r="I54" s="34" t="s">
        <v>31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Michal Kubelka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122</v>
      </c>
      <c r="D57" s="164"/>
      <c r="E57" s="164"/>
      <c r="F57" s="164"/>
      <c r="G57" s="164"/>
      <c r="H57" s="164"/>
      <c r="I57" s="164"/>
      <c r="J57" s="165" t="s">
        <v>123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J89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124</v>
      </c>
    </row>
    <row r="60" spans="1:31" s="9" customFormat="1" ht="24.95" customHeight="1">
      <c r="A60" s="9"/>
      <c r="B60" s="167"/>
      <c r="C60" s="168"/>
      <c r="D60" s="169" t="s">
        <v>125</v>
      </c>
      <c r="E60" s="170"/>
      <c r="F60" s="170"/>
      <c r="G60" s="170"/>
      <c r="H60" s="170"/>
      <c r="I60" s="170"/>
      <c r="J60" s="171">
        <f>J90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127</v>
      </c>
      <c r="E61" s="176"/>
      <c r="F61" s="176"/>
      <c r="G61" s="176"/>
      <c r="H61" s="176"/>
      <c r="I61" s="176"/>
      <c r="J61" s="177">
        <f>J91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128</v>
      </c>
      <c r="E62" s="176"/>
      <c r="F62" s="176"/>
      <c r="G62" s="176"/>
      <c r="H62" s="176"/>
      <c r="I62" s="176"/>
      <c r="J62" s="177">
        <f>J108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129</v>
      </c>
      <c r="E63" s="176"/>
      <c r="F63" s="176"/>
      <c r="G63" s="176"/>
      <c r="H63" s="176"/>
      <c r="I63" s="176"/>
      <c r="J63" s="177">
        <f>J116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130</v>
      </c>
      <c r="E64" s="176"/>
      <c r="F64" s="176"/>
      <c r="G64" s="176"/>
      <c r="H64" s="176"/>
      <c r="I64" s="176"/>
      <c r="J64" s="177">
        <f>J128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7"/>
      <c r="C65" s="168"/>
      <c r="D65" s="169" t="s">
        <v>131</v>
      </c>
      <c r="E65" s="170"/>
      <c r="F65" s="170"/>
      <c r="G65" s="170"/>
      <c r="H65" s="170"/>
      <c r="I65" s="170"/>
      <c r="J65" s="171">
        <f>J131</f>
        <v>0</v>
      </c>
      <c r="K65" s="168"/>
      <c r="L65" s="17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3"/>
      <c r="C66" s="174"/>
      <c r="D66" s="175" t="s">
        <v>636</v>
      </c>
      <c r="E66" s="176"/>
      <c r="F66" s="176"/>
      <c r="G66" s="176"/>
      <c r="H66" s="176"/>
      <c r="I66" s="176"/>
      <c r="J66" s="177">
        <f>J132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134</v>
      </c>
      <c r="E67" s="176"/>
      <c r="F67" s="176"/>
      <c r="G67" s="176"/>
      <c r="H67" s="176"/>
      <c r="I67" s="176"/>
      <c r="J67" s="177">
        <f>J136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135</v>
      </c>
      <c r="E68" s="176"/>
      <c r="F68" s="176"/>
      <c r="G68" s="176"/>
      <c r="H68" s="176"/>
      <c r="I68" s="176"/>
      <c r="J68" s="177">
        <f>J142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67"/>
      <c r="C69" s="168"/>
      <c r="D69" s="169" t="s">
        <v>136</v>
      </c>
      <c r="E69" s="170"/>
      <c r="F69" s="170"/>
      <c r="G69" s="170"/>
      <c r="H69" s="170"/>
      <c r="I69" s="170"/>
      <c r="J69" s="171">
        <f>J153</f>
        <v>0</v>
      </c>
      <c r="K69" s="168"/>
      <c r="L69" s="172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137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162" t="str">
        <f>E7</f>
        <v>ZŠ Pionýrů, Sokolov - oprava šaten tělocvičny</v>
      </c>
      <c r="F79" s="34"/>
      <c r="G79" s="34"/>
      <c r="H79" s="34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119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71" t="str">
        <f>E9</f>
        <v>08 - Šatna - dveře č. 2</v>
      </c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21</v>
      </c>
      <c r="D83" s="42"/>
      <c r="E83" s="42"/>
      <c r="F83" s="29" t="str">
        <f>F12</f>
        <v>Sokolov, Pionýrů 1614</v>
      </c>
      <c r="G83" s="42"/>
      <c r="H83" s="42"/>
      <c r="I83" s="34" t="s">
        <v>23</v>
      </c>
      <c r="J83" s="74" t="str">
        <f>IF(J12="","",J12)</f>
        <v>8. 2. 2024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5.15" customHeight="1">
      <c r="A85" s="40"/>
      <c r="B85" s="41"/>
      <c r="C85" s="34" t="s">
        <v>25</v>
      </c>
      <c r="D85" s="42"/>
      <c r="E85" s="42"/>
      <c r="F85" s="29" t="str">
        <f>E15</f>
        <v>Město Sokolov</v>
      </c>
      <c r="G85" s="42"/>
      <c r="H85" s="42"/>
      <c r="I85" s="34" t="s">
        <v>31</v>
      </c>
      <c r="J85" s="38" t="str">
        <f>E21</f>
        <v xml:space="preserve"> 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5.15" customHeight="1">
      <c r="A86" s="40"/>
      <c r="B86" s="41"/>
      <c r="C86" s="34" t="s">
        <v>29</v>
      </c>
      <c r="D86" s="42"/>
      <c r="E86" s="42"/>
      <c r="F86" s="29" t="str">
        <f>IF(E18="","",E18)</f>
        <v>Vyplň údaj</v>
      </c>
      <c r="G86" s="42"/>
      <c r="H86" s="42"/>
      <c r="I86" s="34" t="s">
        <v>34</v>
      </c>
      <c r="J86" s="38" t="str">
        <f>E24</f>
        <v>Michal Kubelka</v>
      </c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0.3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11" customFormat="1" ht="29.25" customHeight="1">
      <c r="A88" s="179"/>
      <c r="B88" s="180"/>
      <c r="C88" s="181" t="s">
        <v>138</v>
      </c>
      <c r="D88" s="182" t="s">
        <v>57</v>
      </c>
      <c r="E88" s="182" t="s">
        <v>53</v>
      </c>
      <c r="F88" s="182" t="s">
        <v>54</v>
      </c>
      <c r="G88" s="182" t="s">
        <v>139</v>
      </c>
      <c r="H88" s="182" t="s">
        <v>140</v>
      </c>
      <c r="I88" s="182" t="s">
        <v>141</v>
      </c>
      <c r="J88" s="182" t="s">
        <v>123</v>
      </c>
      <c r="K88" s="183" t="s">
        <v>142</v>
      </c>
      <c r="L88" s="184"/>
      <c r="M88" s="94" t="s">
        <v>19</v>
      </c>
      <c r="N88" s="95" t="s">
        <v>42</v>
      </c>
      <c r="O88" s="95" t="s">
        <v>143</v>
      </c>
      <c r="P88" s="95" t="s">
        <v>144</v>
      </c>
      <c r="Q88" s="95" t="s">
        <v>145</v>
      </c>
      <c r="R88" s="95" t="s">
        <v>146</v>
      </c>
      <c r="S88" s="95" t="s">
        <v>147</v>
      </c>
      <c r="T88" s="96" t="s">
        <v>148</v>
      </c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</row>
    <row r="89" spans="1:63" s="2" customFormat="1" ht="22.8" customHeight="1">
      <c r="A89" s="40"/>
      <c r="B89" s="41"/>
      <c r="C89" s="101" t="s">
        <v>149</v>
      </c>
      <c r="D89" s="42"/>
      <c r="E89" s="42"/>
      <c r="F89" s="42"/>
      <c r="G89" s="42"/>
      <c r="H89" s="42"/>
      <c r="I89" s="42"/>
      <c r="J89" s="185">
        <f>BK89</f>
        <v>0</v>
      </c>
      <c r="K89" s="42"/>
      <c r="L89" s="46"/>
      <c r="M89" s="97"/>
      <c r="N89" s="186"/>
      <c r="O89" s="98"/>
      <c r="P89" s="187">
        <f>P90+P131+P153</f>
        <v>0</v>
      </c>
      <c r="Q89" s="98"/>
      <c r="R89" s="187">
        <f>R90+R131+R153</f>
        <v>0.2060118</v>
      </c>
      <c r="S89" s="98"/>
      <c r="T89" s="188">
        <f>T90+T131+T153</f>
        <v>0.08357241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71</v>
      </c>
      <c r="AU89" s="19" t="s">
        <v>124</v>
      </c>
      <c r="BK89" s="189">
        <f>BK90+BK131+BK153</f>
        <v>0</v>
      </c>
    </row>
    <row r="90" spans="1:63" s="12" customFormat="1" ht="25.9" customHeight="1">
      <c r="A90" s="12"/>
      <c r="B90" s="190"/>
      <c r="C90" s="191"/>
      <c r="D90" s="192" t="s">
        <v>71</v>
      </c>
      <c r="E90" s="193" t="s">
        <v>150</v>
      </c>
      <c r="F90" s="193" t="s">
        <v>151</v>
      </c>
      <c r="G90" s="191"/>
      <c r="H90" s="191"/>
      <c r="I90" s="194"/>
      <c r="J90" s="195">
        <f>BK90</f>
        <v>0</v>
      </c>
      <c r="K90" s="191"/>
      <c r="L90" s="196"/>
      <c r="M90" s="197"/>
      <c r="N90" s="198"/>
      <c r="O90" s="198"/>
      <c r="P90" s="199">
        <f>P91+P108+P116+P128</f>
        <v>0</v>
      </c>
      <c r="Q90" s="198"/>
      <c r="R90" s="199">
        <f>R91+R108+R116+R128</f>
        <v>0.202845</v>
      </c>
      <c r="S90" s="198"/>
      <c r="T90" s="200">
        <f>T91+T108+T116+T128</f>
        <v>0.08298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1" t="s">
        <v>80</v>
      </c>
      <c r="AT90" s="202" t="s">
        <v>71</v>
      </c>
      <c r="AU90" s="202" t="s">
        <v>72</v>
      </c>
      <c r="AY90" s="201" t="s">
        <v>152</v>
      </c>
      <c r="BK90" s="203">
        <f>BK91+BK108+BK116+BK128</f>
        <v>0</v>
      </c>
    </row>
    <row r="91" spans="1:63" s="12" customFormat="1" ht="22.8" customHeight="1">
      <c r="A91" s="12"/>
      <c r="B91" s="190"/>
      <c r="C91" s="191"/>
      <c r="D91" s="192" t="s">
        <v>71</v>
      </c>
      <c r="E91" s="204" t="s">
        <v>177</v>
      </c>
      <c r="F91" s="204" t="s">
        <v>178</v>
      </c>
      <c r="G91" s="191"/>
      <c r="H91" s="191"/>
      <c r="I91" s="194"/>
      <c r="J91" s="205">
        <f>BK91</f>
        <v>0</v>
      </c>
      <c r="K91" s="191"/>
      <c r="L91" s="196"/>
      <c r="M91" s="197"/>
      <c r="N91" s="198"/>
      <c r="O91" s="198"/>
      <c r="P91" s="199">
        <f>SUM(P92:P107)</f>
        <v>0</v>
      </c>
      <c r="Q91" s="198"/>
      <c r="R91" s="199">
        <f>SUM(R92:R107)</f>
        <v>0.201735</v>
      </c>
      <c r="S91" s="198"/>
      <c r="T91" s="200">
        <f>SUM(T92:T107)</f>
        <v>0.00108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1" t="s">
        <v>80</v>
      </c>
      <c r="AT91" s="202" t="s">
        <v>71</v>
      </c>
      <c r="AU91" s="202" t="s">
        <v>80</v>
      </c>
      <c r="AY91" s="201" t="s">
        <v>152</v>
      </c>
      <c r="BK91" s="203">
        <f>SUM(BK92:BK107)</f>
        <v>0</v>
      </c>
    </row>
    <row r="92" spans="1:65" s="2" customFormat="1" ht="16.5" customHeight="1">
      <c r="A92" s="40"/>
      <c r="B92" s="41"/>
      <c r="C92" s="206" t="s">
        <v>80</v>
      </c>
      <c r="D92" s="206" t="s">
        <v>155</v>
      </c>
      <c r="E92" s="207" t="s">
        <v>179</v>
      </c>
      <c r="F92" s="208" t="s">
        <v>180</v>
      </c>
      <c r="G92" s="209" t="s">
        <v>158</v>
      </c>
      <c r="H92" s="210">
        <v>18</v>
      </c>
      <c r="I92" s="211"/>
      <c r="J92" s="212">
        <f>ROUND(I92*H92,2)</f>
        <v>0</v>
      </c>
      <c r="K92" s="208" t="s">
        <v>159</v>
      </c>
      <c r="L92" s="46"/>
      <c r="M92" s="213" t="s">
        <v>19</v>
      </c>
      <c r="N92" s="214" t="s">
        <v>43</v>
      </c>
      <c r="O92" s="86"/>
      <c r="P92" s="215">
        <f>O92*H92</f>
        <v>0</v>
      </c>
      <c r="Q92" s="215">
        <v>6E-05</v>
      </c>
      <c r="R92" s="215">
        <f>Q92*H92</f>
        <v>0.00108</v>
      </c>
      <c r="S92" s="215">
        <v>6E-05</v>
      </c>
      <c r="T92" s="216">
        <f>S92*H92</f>
        <v>0.00108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160</v>
      </c>
      <c r="AT92" s="217" t="s">
        <v>155</v>
      </c>
      <c r="AU92" s="217" t="s">
        <v>82</v>
      </c>
      <c r="AY92" s="19" t="s">
        <v>152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80</v>
      </c>
      <c r="BK92" s="218">
        <f>ROUND(I92*H92,2)</f>
        <v>0</v>
      </c>
      <c r="BL92" s="19" t="s">
        <v>160</v>
      </c>
      <c r="BM92" s="217" t="s">
        <v>637</v>
      </c>
    </row>
    <row r="93" spans="1:47" s="2" customFormat="1" ht="12">
      <c r="A93" s="40"/>
      <c r="B93" s="41"/>
      <c r="C93" s="42"/>
      <c r="D93" s="219" t="s">
        <v>162</v>
      </c>
      <c r="E93" s="42"/>
      <c r="F93" s="220" t="s">
        <v>182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162</v>
      </c>
      <c r="AU93" s="19" t="s">
        <v>82</v>
      </c>
    </row>
    <row r="94" spans="1:51" s="13" customFormat="1" ht="12">
      <c r="A94" s="13"/>
      <c r="B94" s="224"/>
      <c r="C94" s="225"/>
      <c r="D94" s="226" t="s">
        <v>164</v>
      </c>
      <c r="E94" s="227" t="s">
        <v>19</v>
      </c>
      <c r="F94" s="228" t="s">
        <v>638</v>
      </c>
      <c r="G94" s="225"/>
      <c r="H94" s="229">
        <v>18</v>
      </c>
      <c r="I94" s="230"/>
      <c r="J94" s="225"/>
      <c r="K94" s="225"/>
      <c r="L94" s="231"/>
      <c r="M94" s="232"/>
      <c r="N94" s="233"/>
      <c r="O94" s="233"/>
      <c r="P94" s="233"/>
      <c r="Q94" s="233"/>
      <c r="R94" s="233"/>
      <c r="S94" s="233"/>
      <c r="T94" s="23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5" t="s">
        <v>164</v>
      </c>
      <c r="AU94" s="235" t="s">
        <v>82</v>
      </c>
      <c r="AV94" s="13" t="s">
        <v>82</v>
      </c>
      <c r="AW94" s="13" t="s">
        <v>33</v>
      </c>
      <c r="AX94" s="13" t="s">
        <v>80</v>
      </c>
      <c r="AY94" s="235" t="s">
        <v>152</v>
      </c>
    </row>
    <row r="95" spans="1:65" s="2" customFormat="1" ht="24.15" customHeight="1">
      <c r="A95" s="40"/>
      <c r="B95" s="41"/>
      <c r="C95" s="206" t="s">
        <v>82</v>
      </c>
      <c r="D95" s="206" t="s">
        <v>155</v>
      </c>
      <c r="E95" s="207" t="s">
        <v>402</v>
      </c>
      <c r="F95" s="208" t="s">
        <v>403</v>
      </c>
      <c r="G95" s="209" t="s">
        <v>158</v>
      </c>
      <c r="H95" s="210">
        <v>8.19</v>
      </c>
      <c r="I95" s="211"/>
      <c r="J95" s="212">
        <f>ROUND(I95*H95,2)</f>
        <v>0</v>
      </c>
      <c r="K95" s="208" t="s">
        <v>159</v>
      </c>
      <c r="L95" s="46"/>
      <c r="M95" s="213" t="s">
        <v>19</v>
      </c>
      <c r="N95" s="214" t="s">
        <v>43</v>
      </c>
      <c r="O95" s="86"/>
      <c r="P95" s="215">
        <f>O95*H95</f>
        <v>0</v>
      </c>
      <c r="Q95" s="215">
        <v>0.0156</v>
      </c>
      <c r="R95" s="215">
        <f>Q95*H95</f>
        <v>0.127764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160</v>
      </c>
      <c r="AT95" s="217" t="s">
        <v>155</v>
      </c>
      <c r="AU95" s="217" t="s">
        <v>82</v>
      </c>
      <c r="AY95" s="19" t="s">
        <v>152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80</v>
      </c>
      <c r="BK95" s="218">
        <f>ROUND(I95*H95,2)</f>
        <v>0</v>
      </c>
      <c r="BL95" s="19" t="s">
        <v>160</v>
      </c>
      <c r="BM95" s="217" t="s">
        <v>639</v>
      </c>
    </row>
    <row r="96" spans="1:47" s="2" customFormat="1" ht="12">
      <c r="A96" s="40"/>
      <c r="B96" s="41"/>
      <c r="C96" s="42"/>
      <c r="D96" s="219" t="s">
        <v>162</v>
      </c>
      <c r="E96" s="42"/>
      <c r="F96" s="220" t="s">
        <v>405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162</v>
      </c>
      <c r="AU96" s="19" t="s">
        <v>82</v>
      </c>
    </row>
    <row r="97" spans="1:65" s="2" customFormat="1" ht="16.5" customHeight="1">
      <c r="A97" s="40"/>
      <c r="B97" s="41"/>
      <c r="C97" s="206" t="s">
        <v>153</v>
      </c>
      <c r="D97" s="206" t="s">
        <v>155</v>
      </c>
      <c r="E97" s="207" t="s">
        <v>197</v>
      </c>
      <c r="F97" s="208" t="s">
        <v>198</v>
      </c>
      <c r="G97" s="209" t="s">
        <v>158</v>
      </c>
      <c r="H97" s="210">
        <v>16.38</v>
      </c>
      <c r="I97" s="211"/>
      <c r="J97" s="212">
        <f>ROUND(I97*H97,2)</f>
        <v>0</v>
      </c>
      <c r="K97" s="208" t="s">
        <v>159</v>
      </c>
      <c r="L97" s="46"/>
      <c r="M97" s="213" t="s">
        <v>19</v>
      </c>
      <c r="N97" s="214" t="s">
        <v>43</v>
      </c>
      <c r="O97" s="86"/>
      <c r="P97" s="215">
        <f>O97*H97</f>
        <v>0</v>
      </c>
      <c r="Q97" s="215">
        <v>0.00026</v>
      </c>
      <c r="R97" s="215">
        <f>Q97*H97</f>
        <v>0.004258799999999999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160</v>
      </c>
      <c r="AT97" s="217" t="s">
        <v>155</v>
      </c>
      <c r="AU97" s="217" t="s">
        <v>82</v>
      </c>
      <c r="AY97" s="19" t="s">
        <v>152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80</v>
      </c>
      <c r="BK97" s="218">
        <f>ROUND(I97*H97,2)</f>
        <v>0</v>
      </c>
      <c r="BL97" s="19" t="s">
        <v>160</v>
      </c>
      <c r="BM97" s="217" t="s">
        <v>640</v>
      </c>
    </row>
    <row r="98" spans="1:47" s="2" customFormat="1" ht="12">
      <c r="A98" s="40"/>
      <c r="B98" s="41"/>
      <c r="C98" s="42"/>
      <c r="D98" s="219" t="s">
        <v>162</v>
      </c>
      <c r="E98" s="42"/>
      <c r="F98" s="220" t="s">
        <v>200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162</v>
      </c>
      <c r="AU98" s="19" t="s">
        <v>82</v>
      </c>
    </row>
    <row r="99" spans="1:51" s="14" customFormat="1" ht="12">
      <c r="A99" s="14"/>
      <c r="B99" s="236"/>
      <c r="C99" s="237"/>
      <c r="D99" s="226" t="s">
        <v>164</v>
      </c>
      <c r="E99" s="238" t="s">
        <v>19</v>
      </c>
      <c r="F99" s="239" t="s">
        <v>407</v>
      </c>
      <c r="G99" s="237"/>
      <c r="H99" s="238" t="s">
        <v>19</v>
      </c>
      <c r="I99" s="240"/>
      <c r="J99" s="237"/>
      <c r="K99" s="237"/>
      <c r="L99" s="241"/>
      <c r="M99" s="242"/>
      <c r="N99" s="243"/>
      <c r="O99" s="243"/>
      <c r="P99" s="243"/>
      <c r="Q99" s="243"/>
      <c r="R99" s="243"/>
      <c r="S99" s="243"/>
      <c r="T99" s="24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5" t="s">
        <v>164</v>
      </c>
      <c r="AU99" s="245" t="s">
        <v>82</v>
      </c>
      <c r="AV99" s="14" t="s">
        <v>80</v>
      </c>
      <c r="AW99" s="14" t="s">
        <v>33</v>
      </c>
      <c r="AX99" s="14" t="s">
        <v>72</v>
      </c>
      <c r="AY99" s="245" t="s">
        <v>152</v>
      </c>
    </row>
    <row r="100" spans="1:51" s="13" customFormat="1" ht="12">
      <c r="A100" s="13"/>
      <c r="B100" s="224"/>
      <c r="C100" s="225"/>
      <c r="D100" s="226" t="s">
        <v>164</v>
      </c>
      <c r="E100" s="227" t="s">
        <v>19</v>
      </c>
      <c r="F100" s="228" t="s">
        <v>641</v>
      </c>
      <c r="G100" s="225"/>
      <c r="H100" s="229">
        <v>8.19</v>
      </c>
      <c r="I100" s="230"/>
      <c r="J100" s="225"/>
      <c r="K100" s="225"/>
      <c r="L100" s="231"/>
      <c r="M100" s="232"/>
      <c r="N100" s="233"/>
      <c r="O100" s="233"/>
      <c r="P100" s="233"/>
      <c r="Q100" s="233"/>
      <c r="R100" s="233"/>
      <c r="S100" s="233"/>
      <c r="T100" s="23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5" t="s">
        <v>164</v>
      </c>
      <c r="AU100" s="235" t="s">
        <v>82</v>
      </c>
      <c r="AV100" s="13" t="s">
        <v>82</v>
      </c>
      <c r="AW100" s="13" t="s">
        <v>33</v>
      </c>
      <c r="AX100" s="13" t="s">
        <v>72</v>
      </c>
      <c r="AY100" s="235" t="s">
        <v>152</v>
      </c>
    </row>
    <row r="101" spans="1:51" s="14" customFormat="1" ht="12">
      <c r="A101" s="14"/>
      <c r="B101" s="236"/>
      <c r="C101" s="237"/>
      <c r="D101" s="226" t="s">
        <v>164</v>
      </c>
      <c r="E101" s="238" t="s">
        <v>19</v>
      </c>
      <c r="F101" s="239" t="s">
        <v>409</v>
      </c>
      <c r="G101" s="237"/>
      <c r="H101" s="238" t="s">
        <v>19</v>
      </c>
      <c r="I101" s="240"/>
      <c r="J101" s="237"/>
      <c r="K101" s="237"/>
      <c r="L101" s="241"/>
      <c r="M101" s="242"/>
      <c r="N101" s="243"/>
      <c r="O101" s="243"/>
      <c r="P101" s="243"/>
      <c r="Q101" s="243"/>
      <c r="R101" s="243"/>
      <c r="S101" s="243"/>
      <c r="T101" s="24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5" t="s">
        <v>164</v>
      </c>
      <c r="AU101" s="245" t="s">
        <v>82</v>
      </c>
      <c r="AV101" s="14" t="s">
        <v>80</v>
      </c>
      <c r="AW101" s="14" t="s">
        <v>33</v>
      </c>
      <c r="AX101" s="14" t="s">
        <v>72</v>
      </c>
      <c r="AY101" s="245" t="s">
        <v>152</v>
      </c>
    </row>
    <row r="102" spans="1:51" s="13" customFormat="1" ht="12">
      <c r="A102" s="13"/>
      <c r="B102" s="224"/>
      <c r="C102" s="225"/>
      <c r="D102" s="226" t="s">
        <v>164</v>
      </c>
      <c r="E102" s="227" t="s">
        <v>19</v>
      </c>
      <c r="F102" s="228" t="s">
        <v>641</v>
      </c>
      <c r="G102" s="225"/>
      <c r="H102" s="229">
        <v>8.19</v>
      </c>
      <c r="I102" s="230"/>
      <c r="J102" s="225"/>
      <c r="K102" s="225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164</v>
      </c>
      <c r="AU102" s="235" t="s">
        <v>82</v>
      </c>
      <c r="AV102" s="13" t="s">
        <v>82</v>
      </c>
      <c r="AW102" s="13" t="s">
        <v>33</v>
      </c>
      <c r="AX102" s="13" t="s">
        <v>72</v>
      </c>
      <c r="AY102" s="235" t="s">
        <v>152</v>
      </c>
    </row>
    <row r="103" spans="1:51" s="15" customFormat="1" ht="12">
      <c r="A103" s="15"/>
      <c r="B103" s="257"/>
      <c r="C103" s="258"/>
      <c r="D103" s="226" t="s">
        <v>164</v>
      </c>
      <c r="E103" s="259" t="s">
        <v>19</v>
      </c>
      <c r="F103" s="260" t="s">
        <v>382</v>
      </c>
      <c r="G103" s="258"/>
      <c r="H103" s="261">
        <v>16.38</v>
      </c>
      <c r="I103" s="262"/>
      <c r="J103" s="258"/>
      <c r="K103" s="258"/>
      <c r="L103" s="263"/>
      <c r="M103" s="264"/>
      <c r="N103" s="265"/>
      <c r="O103" s="265"/>
      <c r="P103" s="265"/>
      <c r="Q103" s="265"/>
      <c r="R103" s="265"/>
      <c r="S103" s="265"/>
      <c r="T103" s="266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67" t="s">
        <v>164</v>
      </c>
      <c r="AU103" s="267" t="s">
        <v>82</v>
      </c>
      <c r="AV103" s="15" t="s">
        <v>160</v>
      </c>
      <c r="AW103" s="15" t="s">
        <v>33</v>
      </c>
      <c r="AX103" s="15" t="s">
        <v>80</v>
      </c>
      <c r="AY103" s="267" t="s">
        <v>152</v>
      </c>
    </row>
    <row r="104" spans="1:65" s="2" customFormat="1" ht="24.15" customHeight="1">
      <c r="A104" s="40"/>
      <c r="B104" s="41"/>
      <c r="C104" s="206" t="s">
        <v>160</v>
      </c>
      <c r="D104" s="206" t="s">
        <v>155</v>
      </c>
      <c r="E104" s="207" t="s">
        <v>190</v>
      </c>
      <c r="F104" s="208" t="s">
        <v>191</v>
      </c>
      <c r="G104" s="209" t="s">
        <v>158</v>
      </c>
      <c r="H104" s="210">
        <v>8.19</v>
      </c>
      <c r="I104" s="211"/>
      <c r="J104" s="212">
        <f>ROUND(I104*H104,2)</f>
        <v>0</v>
      </c>
      <c r="K104" s="208" t="s">
        <v>159</v>
      </c>
      <c r="L104" s="46"/>
      <c r="M104" s="213" t="s">
        <v>19</v>
      </c>
      <c r="N104" s="214" t="s">
        <v>43</v>
      </c>
      <c r="O104" s="86"/>
      <c r="P104" s="215">
        <f>O104*H104</f>
        <v>0</v>
      </c>
      <c r="Q104" s="215">
        <v>0.00438</v>
      </c>
      <c r="R104" s="215">
        <f>Q104*H104</f>
        <v>0.0358722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160</v>
      </c>
      <c r="AT104" s="217" t="s">
        <v>155</v>
      </c>
      <c r="AU104" s="217" t="s">
        <v>82</v>
      </c>
      <c r="AY104" s="19" t="s">
        <v>152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80</v>
      </c>
      <c r="BK104" s="218">
        <f>ROUND(I104*H104,2)</f>
        <v>0</v>
      </c>
      <c r="BL104" s="19" t="s">
        <v>160</v>
      </c>
      <c r="BM104" s="217" t="s">
        <v>642</v>
      </c>
    </row>
    <row r="105" spans="1:47" s="2" customFormat="1" ht="12">
      <c r="A105" s="40"/>
      <c r="B105" s="41"/>
      <c r="C105" s="42"/>
      <c r="D105" s="219" t="s">
        <v>162</v>
      </c>
      <c r="E105" s="42"/>
      <c r="F105" s="220" t="s">
        <v>193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162</v>
      </c>
      <c r="AU105" s="19" t="s">
        <v>82</v>
      </c>
    </row>
    <row r="106" spans="1:65" s="2" customFormat="1" ht="16.5" customHeight="1">
      <c r="A106" s="40"/>
      <c r="B106" s="41"/>
      <c r="C106" s="206" t="s">
        <v>183</v>
      </c>
      <c r="D106" s="206" t="s">
        <v>155</v>
      </c>
      <c r="E106" s="207" t="s">
        <v>202</v>
      </c>
      <c r="F106" s="208" t="s">
        <v>203</v>
      </c>
      <c r="G106" s="209" t="s">
        <v>158</v>
      </c>
      <c r="H106" s="210">
        <v>8.19</v>
      </c>
      <c r="I106" s="211"/>
      <c r="J106" s="212">
        <f>ROUND(I106*H106,2)</f>
        <v>0</v>
      </c>
      <c r="K106" s="208" t="s">
        <v>159</v>
      </c>
      <c r="L106" s="46"/>
      <c r="M106" s="213" t="s">
        <v>19</v>
      </c>
      <c r="N106" s="214" t="s">
        <v>43</v>
      </c>
      <c r="O106" s="86"/>
      <c r="P106" s="215">
        <f>O106*H106</f>
        <v>0</v>
      </c>
      <c r="Q106" s="215">
        <v>0.004</v>
      </c>
      <c r="R106" s="215">
        <f>Q106*H106</f>
        <v>0.03276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160</v>
      </c>
      <c r="AT106" s="217" t="s">
        <v>155</v>
      </c>
      <c r="AU106" s="217" t="s">
        <v>82</v>
      </c>
      <c r="AY106" s="19" t="s">
        <v>152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80</v>
      </c>
      <c r="BK106" s="218">
        <f>ROUND(I106*H106,2)</f>
        <v>0</v>
      </c>
      <c r="BL106" s="19" t="s">
        <v>160</v>
      </c>
      <c r="BM106" s="217" t="s">
        <v>643</v>
      </c>
    </row>
    <row r="107" spans="1:47" s="2" customFormat="1" ht="12">
      <c r="A107" s="40"/>
      <c r="B107" s="41"/>
      <c r="C107" s="42"/>
      <c r="D107" s="219" t="s">
        <v>162</v>
      </c>
      <c r="E107" s="42"/>
      <c r="F107" s="220" t="s">
        <v>205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162</v>
      </c>
      <c r="AU107" s="19" t="s">
        <v>82</v>
      </c>
    </row>
    <row r="108" spans="1:63" s="12" customFormat="1" ht="22.8" customHeight="1">
      <c r="A108" s="12"/>
      <c r="B108" s="190"/>
      <c r="C108" s="191"/>
      <c r="D108" s="192" t="s">
        <v>71</v>
      </c>
      <c r="E108" s="204" t="s">
        <v>206</v>
      </c>
      <c r="F108" s="204" t="s">
        <v>222</v>
      </c>
      <c r="G108" s="191"/>
      <c r="H108" s="191"/>
      <c r="I108" s="194"/>
      <c r="J108" s="205">
        <f>BK108</f>
        <v>0</v>
      </c>
      <c r="K108" s="191"/>
      <c r="L108" s="196"/>
      <c r="M108" s="197"/>
      <c r="N108" s="198"/>
      <c r="O108" s="198"/>
      <c r="P108" s="199">
        <f>SUM(P109:P115)</f>
        <v>0</v>
      </c>
      <c r="Q108" s="198"/>
      <c r="R108" s="199">
        <f>SUM(R109:R115)</f>
        <v>0.0011099999999999999</v>
      </c>
      <c r="S108" s="198"/>
      <c r="T108" s="200">
        <f>SUM(T109:T115)</f>
        <v>0.0819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1" t="s">
        <v>80</v>
      </c>
      <c r="AT108" s="202" t="s">
        <v>71</v>
      </c>
      <c r="AU108" s="202" t="s">
        <v>80</v>
      </c>
      <c r="AY108" s="201" t="s">
        <v>152</v>
      </c>
      <c r="BK108" s="203">
        <f>SUM(BK109:BK115)</f>
        <v>0</v>
      </c>
    </row>
    <row r="109" spans="1:65" s="2" customFormat="1" ht="24.15" customHeight="1">
      <c r="A109" s="40"/>
      <c r="B109" s="41"/>
      <c r="C109" s="206" t="s">
        <v>177</v>
      </c>
      <c r="D109" s="206" t="s">
        <v>155</v>
      </c>
      <c r="E109" s="207" t="s">
        <v>425</v>
      </c>
      <c r="F109" s="208" t="s">
        <v>426</v>
      </c>
      <c r="G109" s="209" t="s">
        <v>158</v>
      </c>
      <c r="H109" s="210">
        <v>8.19</v>
      </c>
      <c r="I109" s="211"/>
      <c r="J109" s="212">
        <f>ROUND(I109*H109,2)</f>
        <v>0</v>
      </c>
      <c r="K109" s="208" t="s">
        <v>159</v>
      </c>
      <c r="L109" s="46"/>
      <c r="M109" s="213" t="s">
        <v>19</v>
      </c>
      <c r="N109" s="214" t="s">
        <v>43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0.01</v>
      </c>
      <c r="T109" s="216">
        <f>S109*H109</f>
        <v>0.0819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160</v>
      </c>
      <c r="AT109" s="217" t="s">
        <v>155</v>
      </c>
      <c r="AU109" s="217" t="s">
        <v>82</v>
      </c>
      <c r="AY109" s="19" t="s">
        <v>152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80</v>
      </c>
      <c r="BK109" s="218">
        <f>ROUND(I109*H109,2)</f>
        <v>0</v>
      </c>
      <c r="BL109" s="19" t="s">
        <v>160</v>
      </c>
      <c r="BM109" s="217" t="s">
        <v>644</v>
      </c>
    </row>
    <row r="110" spans="1:47" s="2" customFormat="1" ht="12">
      <c r="A110" s="40"/>
      <c r="B110" s="41"/>
      <c r="C110" s="42"/>
      <c r="D110" s="219" t="s">
        <v>162</v>
      </c>
      <c r="E110" s="42"/>
      <c r="F110" s="220" t="s">
        <v>428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162</v>
      </c>
      <c r="AU110" s="19" t="s">
        <v>82</v>
      </c>
    </row>
    <row r="111" spans="1:51" s="13" customFormat="1" ht="12">
      <c r="A111" s="13"/>
      <c r="B111" s="224"/>
      <c r="C111" s="225"/>
      <c r="D111" s="226" t="s">
        <v>164</v>
      </c>
      <c r="E111" s="227" t="s">
        <v>19</v>
      </c>
      <c r="F111" s="228" t="s">
        <v>645</v>
      </c>
      <c r="G111" s="225"/>
      <c r="H111" s="229">
        <v>8.19</v>
      </c>
      <c r="I111" s="230"/>
      <c r="J111" s="225"/>
      <c r="K111" s="225"/>
      <c r="L111" s="231"/>
      <c r="M111" s="232"/>
      <c r="N111" s="233"/>
      <c r="O111" s="233"/>
      <c r="P111" s="233"/>
      <c r="Q111" s="233"/>
      <c r="R111" s="233"/>
      <c r="S111" s="233"/>
      <c r="T111" s="23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5" t="s">
        <v>164</v>
      </c>
      <c r="AU111" s="235" t="s">
        <v>82</v>
      </c>
      <c r="AV111" s="13" t="s">
        <v>82</v>
      </c>
      <c r="AW111" s="13" t="s">
        <v>33</v>
      </c>
      <c r="AX111" s="13" t="s">
        <v>80</v>
      </c>
      <c r="AY111" s="235" t="s">
        <v>152</v>
      </c>
    </row>
    <row r="112" spans="1:65" s="2" customFormat="1" ht="24.15" customHeight="1">
      <c r="A112" s="40"/>
      <c r="B112" s="41"/>
      <c r="C112" s="206" t="s">
        <v>196</v>
      </c>
      <c r="D112" s="206" t="s">
        <v>155</v>
      </c>
      <c r="E112" s="207" t="s">
        <v>254</v>
      </c>
      <c r="F112" s="208" t="s">
        <v>255</v>
      </c>
      <c r="G112" s="209" t="s">
        <v>158</v>
      </c>
      <c r="H112" s="210">
        <v>3</v>
      </c>
      <c r="I112" s="211"/>
      <c r="J112" s="212">
        <f>ROUND(I112*H112,2)</f>
        <v>0</v>
      </c>
      <c r="K112" s="208" t="s">
        <v>159</v>
      </c>
      <c r="L112" s="46"/>
      <c r="M112" s="213" t="s">
        <v>19</v>
      </c>
      <c r="N112" s="214" t="s">
        <v>43</v>
      </c>
      <c r="O112" s="86"/>
      <c r="P112" s="215">
        <f>O112*H112</f>
        <v>0</v>
      </c>
      <c r="Q112" s="215">
        <v>0.00013</v>
      </c>
      <c r="R112" s="215">
        <f>Q112*H112</f>
        <v>0.00038999999999999994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160</v>
      </c>
      <c r="AT112" s="217" t="s">
        <v>155</v>
      </c>
      <c r="AU112" s="217" t="s">
        <v>82</v>
      </c>
      <c r="AY112" s="19" t="s">
        <v>152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80</v>
      </c>
      <c r="BK112" s="218">
        <f>ROUND(I112*H112,2)</f>
        <v>0</v>
      </c>
      <c r="BL112" s="19" t="s">
        <v>160</v>
      </c>
      <c r="BM112" s="217" t="s">
        <v>646</v>
      </c>
    </row>
    <row r="113" spans="1:47" s="2" customFormat="1" ht="12">
      <c r="A113" s="40"/>
      <c r="B113" s="41"/>
      <c r="C113" s="42"/>
      <c r="D113" s="219" t="s">
        <v>162</v>
      </c>
      <c r="E113" s="42"/>
      <c r="F113" s="220" t="s">
        <v>257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162</v>
      </c>
      <c r="AU113" s="19" t="s">
        <v>82</v>
      </c>
    </row>
    <row r="114" spans="1:65" s="2" customFormat="1" ht="24.15" customHeight="1">
      <c r="A114" s="40"/>
      <c r="B114" s="41"/>
      <c r="C114" s="206" t="s">
        <v>201</v>
      </c>
      <c r="D114" s="206" t="s">
        <v>155</v>
      </c>
      <c r="E114" s="207" t="s">
        <v>260</v>
      </c>
      <c r="F114" s="208" t="s">
        <v>261</v>
      </c>
      <c r="G114" s="209" t="s">
        <v>158</v>
      </c>
      <c r="H114" s="210">
        <v>18</v>
      </c>
      <c r="I114" s="211"/>
      <c r="J114" s="212">
        <f>ROUND(I114*H114,2)</f>
        <v>0</v>
      </c>
      <c r="K114" s="208" t="s">
        <v>159</v>
      </c>
      <c r="L114" s="46"/>
      <c r="M114" s="213" t="s">
        <v>19</v>
      </c>
      <c r="N114" s="214" t="s">
        <v>43</v>
      </c>
      <c r="O114" s="86"/>
      <c r="P114" s="215">
        <f>O114*H114</f>
        <v>0</v>
      </c>
      <c r="Q114" s="215">
        <v>4E-05</v>
      </c>
      <c r="R114" s="215">
        <f>Q114*H114</f>
        <v>0.00072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160</v>
      </c>
      <c r="AT114" s="217" t="s">
        <v>155</v>
      </c>
      <c r="AU114" s="217" t="s">
        <v>82</v>
      </c>
      <c r="AY114" s="19" t="s">
        <v>152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80</v>
      </c>
      <c r="BK114" s="218">
        <f>ROUND(I114*H114,2)</f>
        <v>0</v>
      </c>
      <c r="BL114" s="19" t="s">
        <v>160</v>
      </c>
      <c r="BM114" s="217" t="s">
        <v>647</v>
      </c>
    </row>
    <row r="115" spans="1:47" s="2" customFormat="1" ht="12">
      <c r="A115" s="40"/>
      <c r="B115" s="41"/>
      <c r="C115" s="42"/>
      <c r="D115" s="219" t="s">
        <v>162</v>
      </c>
      <c r="E115" s="42"/>
      <c r="F115" s="220" t="s">
        <v>263</v>
      </c>
      <c r="G115" s="42"/>
      <c r="H115" s="42"/>
      <c r="I115" s="221"/>
      <c r="J115" s="42"/>
      <c r="K115" s="42"/>
      <c r="L115" s="46"/>
      <c r="M115" s="222"/>
      <c r="N115" s="22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162</v>
      </c>
      <c r="AU115" s="19" t="s">
        <v>82</v>
      </c>
    </row>
    <row r="116" spans="1:63" s="12" customFormat="1" ht="22.8" customHeight="1">
      <c r="A116" s="12"/>
      <c r="B116" s="190"/>
      <c r="C116" s="191"/>
      <c r="D116" s="192" t="s">
        <v>71</v>
      </c>
      <c r="E116" s="204" t="s">
        <v>264</v>
      </c>
      <c r="F116" s="204" t="s">
        <v>265</v>
      </c>
      <c r="G116" s="191"/>
      <c r="H116" s="191"/>
      <c r="I116" s="194"/>
      <c r="J116" s="205">
        <f>BK116</f>
        <v>0</v>
      </c>
      <c r="K116" s="191"/>
      <c r="L116" s="196"/>
      <c r="M116" s="197"/>
      <c r="N116" s="198"/>
      <c r="O116" s="198"/>
      <c r="P116" s="199">
        <f>SUM(P117:P127)</f>
        <v>0</v>
      </c>
      <c r="Q116" s="198"/>
      <c r="R116" s="199">
        <f>SUM(R117:R127)</f>
        <v>0</v>
      </c>
      <c r="S116" s="198"/>
      <c r="T116" s="200">
        <f>SUM(T117:T127)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1" t="s">
        <v>80</v>
      </c>
      <c r="AT116" s="202" t="s">
        <v>71</v>
      </c>
      <c r="AU116" s="202" t="s">
        <v>80</v>
      </c>
      <c r="AY116" s="201" t="s">
        <v>152</v>
      </c>
      <c r="BK116" s="203">
        <f>SUM(BK117:BK127)</f>
        <v>0</v>
      </c>
    </row>
    <row r="117" spans="1:65" s="2" customFormat="1" ht="16.5" customHeight="1">
      <c r="A117" s="40"/>
      <c r="B117" s="41"/>
      <c r="C117" s="206" t="s">
        <v>206</v>
      </c>
      <c r="D117" s="206" t="s">
        <v>155</v>
      </c>
      <c r="E117" s="207" t="s">
        <v>267</v>
      </c>
      <c r="F117" s="208" t="s">
        <v>268</v>
      </c>
      <c r="G117" s="209" t="s">
        <v>269</v>
      </c>
      <c r="H117" s="210">
        <v>0.084</v>
      </c>
      <c r="I117" s="211"/>
      <c r="J117" s="212">
        <f>ROUND(I117*H117,2)</f>
        <v>0</v>
      </c>
      <c r="K117" s="208" t="s">
        <v>159</v>
      </c>
      <c r="L117" s="46"/>
      <c r="M117" s="213" t="s">
        <v>19</v>
      </c>
      <c r="N117" s="214" t="s">
        <v>43</v>
      </c>
      <c r="O117" s="86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160</v>
      </c>
      <c r="AT117" s="217" t="s">
        <v>155</v>
      </c>
      <c r="AU117" s="217" t="s">
        <v>82</v>
      </c>
      <c r="AY117" s="19" t="s">
        <v>152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80</v>
      </c>
      <c r="BK117" s="218">
        <f>ROUND(I117*H117,2)</f>
        <v>0</v>
      </c>
      <c r="BL117" s="19" t="s">
        <v>160</v>
      </c>
      <c r="BM117" s="217" t="s">
        <v>648</v>
      </c>
    </row>
    <row r="118" spans="1:47" s="2" customFormat="1" ht="12">
      <c r="A118" s="40"/>
      <c r="B118" s="41"/>
      <c r="C118" s="42"/>
      <c r="D118" s="219" t="s">
        <v>162</v>
      </c>
      <c r="E118" s="42"/>
      <c r="F118" s="220" t="s">
        <v>271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162</v>
      </c>
      <c r="AU118" s="19" t="s">
        <v>82</v>
      </c>
    </row>
    <row r="119" spans="1:65" s="2" customFormat="1" ht="24.15" customHeight="1">
      <c r="A119" s="40"/>
      <c r="B119" s="41"/>
      <c r="C119" s="206" t="s">
        <v>107</v>
      </c>
      <c r="D119" s="206" t="s">
        <v>155</v>
      </c>
      <c r="E119" s="207" t="s">
        <v>273</v>
      </c>
      <c r="F119" s="208" t="s">
        <v>274</v>
      </c>
      <c r="G119" s="209" t="s">
        <v>269</v>
      </c>
      <c r="H119" s="210">
        <v>0.084</v>
      </c>
      <c r="I119" s="211"/>
      <c r="J119" s="212">
        <f>ROUND(I119*H119,2)</f>
        <v>0</v>
      </c>
      <c r="K119" s="208" t="s">
        <v>159</v>
      </c>
      <c r="L119" s="46"/>
      <c r="M119" s="213" t="s">
        <v>19</v>
      </c>
      <c r="N119" s="214" t="s">
        <v>43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160</v>
      </c>
      <c r="AT119" s="217" t="s">
        <v>155</v>
      </c>
      <c r="AU119" s="217" t="s">
        <v>82</v>
      </c>
      <c r="AY119" s="19" t="s">
        <v>152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80</v>
      </c>
      <c r="BK119" s="218">
        <f>ROUND(I119*H119,2)</f>
        <v>0</v>
      </c>
      <c r="BL119" s="19" t="s">
        <v>160</v>
      </c>
      <c r="BM119" s="217" t="s">
        <v>649</v>
      </c>
    </row>
    <row r="120" spans="1:47" s="2" customFormat="1" ht="12">
      <c r="A120" s="40"/>
      <c r="B120" s="41"/>
      <c r="C120" s="42"/>
      <c r="D120" s="219" t="s">
        <v>162</v>
      </c>
      <c r="E120" s="42"/>
      <c r="F120" s="220" t="s">
        <v>276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162</v>
      </c>
      <c r="AU120" s="19" t="s">
        <v>82</v>
      </c>
    </row>
    <row r="121" spans="1:65" s="2" customFormat="1" ht="21.75" customHeight="1">
      <c r="A121" s="40"/>
      <c r="B121" s="41"/>
      <c r="C121" s="206" t="s">
        <v>110</v>
      </c>
      <c r="D121" s="206" t="s">
        <v>155</v>
      </c>
      <c r="E121" s="207" t="s">
        <v>277</v>
      </c>
      <c r="F121" s="208" t="s">
        <v>278</v>
      </c>
      <c r="G121" s="209" t="s">
        <v>269</v>
      </c>
      <c r="H121" s="210">
        <v>0.084</v>
      </c>
      <c r="I121" s="211"/>
      <c r="J121" s="212">
        <f>ROUND(I121*H121,2)</f>
        <v>0</v>
      </c>
      <c r="K121" s="208" t="s">
        <v>159</v>
      </c>
      <c r="L121" s="46"/>
      <c r="M121" s="213" t="s">
        <v>19</v>
      </c>
      <c r="N121" s="214" t="s">
        <v>43</v>
      </c>
      <c r="O121" s="86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160</v>
      </c>
      <c r="AT121" s="217" t="s">
        <v>155</v>
      </c>
      <c r="AU121" s="217" t="s">
        <v>82</v>
      </c>
      <c r="AY121" s="19" t="s">
        <v>152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80</v>
      </c>
      <c r="BK121" s="218">
        <f>ROUND(I121*H121,2)</f>
        <v>0</v>
      </c>
      <c r="BL121" s="19" t="s">
        <v>160</v>
      </c>
      <c r="BM121" s="217" t="s">
        <v>650</v>
      </c>
    </row>
    <row r="122" spans="1:47" s="2" customFormat="1" ht="12">
      <c r="A122" s="40"/>
      <c r="B122" s="41"/>
      <c r="C122" s="42"/>
      <c r="D122" s="219" t="s">
        <v>162</v>
      </c>
      <c r="E122" s="42"/>
      <c r="F122" s="220" t="s">
        <v>280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162</v>
      </c>
      <c r="AU122" s="19" t="s">
        <v>82</v>
      </c>
    </row>
    <row r="123" spans="1:65" s="2" customFormat="1" ht="24.15" customHeight="1">
      <c r="A123" s="40"/>
      <c r="B123" s="41"/>
      <c r="C123" s="206" t="s">
        <v>8</v>
      </c>
      <c r="D123" s="206" t="s">
        <v>155</v>
      </c>
      <c r="E123" s="207" t="s">
        <v>282</v>
      </c>
      <c r="F123" s="208" t="s">
        <v>283</v>
      </c>
      <c r="G123" s="209" t="s">
        <v>269</v>
      </c>
      <c r="H123" s="210">
        <v>0.504</v>
      </c>
      <c r="I123" s="211"/>
      <c r="J123" s="212">
        <f>ROUND(I123*H123,2)</f>
        <v>0</v>
      </c>
      <c r="K123" s="208" t="s">
        <v>159</v>
      </c>
      <c r="L123" s="46"/>
      <c r="M123" s="213" t="s">
        <v>19</v>
      </c>
      <c r="N123" s="214" t="s">
        <v>43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160</v>
      </c>
      <c r="AT123" s="217" t="s">
        <v>155</v>
      </c>
      <c r="AU123" s="217" t="s">
        <v>82</v>
      </c>
      <c r="AY123" s="19" t="s">
        <v>152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80</v>
      </c>
      <c r="BK123" s="218">
        <f>ROUND(I123*H123,2)</f>
        <v>0</v>
      </c>
      <c r="BL123" s="19" t="s">
        <v>160</v>
      </c>
      <c r="BM123" s="217" t="s">
        <v>651</v>
      </c>
    </row>
    <row r="124" spans="1:47" s="2" customFormat="1" ht="12">
      <c r="A124" s="40"/>
      <c r="B124" s="41"/>
      <c r="C124" s="42"/>
      <c r="D124" s="219" t="s">
        <v>162</v>
      </c>
      <c r="E124" s="42"/>
      <c r="F124" s="220" t="s">
        <v>285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162</v>
      </c>
      <c r="AU124" s="19" t="s">
        <v>82</v>
      </c>
    </row>
    <row r="125" spans="1:51" s="13" customFormat="1" ht="12">
      <c r="A125" s="13"/>
      <c r="B125" s="224"/>
      <c r="C125" s="225"/>
      <c r="D125" s="226" t="s">
        <v>164</v>
      </c>
      <c r="E125" s="227" t="s">
        <v>19</v>
      </c>
      <c r="F125" s="228" t="s">
        <v>652</v>
      </c>
      <c r="G125" s="225"/>
      <c r="H125" s="229">
        <v>0.504</v>
      </c>
      <c r="I125" s="230"/>
      <c r="J125" s="225"/>
      <c r="K125" s="225"/>
      <c r="L125" s="231"/>
      <c r="M125" s="232"/>
      <c r="N125" s="233"/>
      <c r="O125" s="233"/>
      <c r="P125" s="233"/>
      <c r="Q125" s="233"/>
      <c r="R125" s="233"/>
      <c r="S125" s="233"/>
      <c r="T125" s="23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5" t="s">
        <v>164</v>
      </c>
      <c r="AU125" s="235" t="s">
        <v>82</v>
      </c>
      <c r="AV125" s="13" t="s">
        <v>82</v>
      </c>
      <c r="AW125" s="13" t="s">
        <v>33</v>
      </c>
      <c r="AX125" s="13" t="s">
        <v>80</v>
      </c>
      <c r="AY125" s="235" t="s">
        <v>152</v>
      </c>
    </row>
    <row r="126" spans="1:65" s="2" customFormat="1" ht="24.15" customHeight="1">
      <c r="A126" s="40"/>
      <c r="B126" s="41"/>
      <c r="C126" s="206" t="s">
        <v>115</v>
      </c>
      <c r="D126" s="206" t="s">
        <v>155</v>
      </c>
      <c r="E126" s="207" t="s">
        <v>288</v>
      </c>
      <c r="F126" s="208" t="s">
        <v>289</v>
      </c>
      <c r="G126" s="209" t="s">
        <v>269</v>
      </c>
      <c r="H126" s="210">
        <v>0.084</v>
      </c>
      <c r="I126" s="211"/>
      <c r="J126" s="212">
        <f>ROUND(I126*H126,2)</f>
        <v>0</v>
      </c>
      <c r="K126" s="208" t="s">
        <v>159</v>
      </c>
      <c r="L126" s="46"/>
      <c r="M126" s="213" t="s">
        <v>19</v>
      </c>
      <c r="N126" s="214" t="s">
        <v>43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160</v>
      </c>
      <c r="AT126" s="217" t="s">
        <v>155</v>
      </c>
      <c r="AU126" s="217" t="s">
        <v>82</v>
      </c>
      <c r="AY126" s="19" t="s">
        <v>152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80</v>
      </c>
      <c r="BK126" s="218">
        <f>ROUND(I126*H126,2)</f>
        <v>0</v>
      </c>
      <c r="BL126" s="19" t="s">
        <v>160</v>
      </c>
      <c r="BM126" s="217" t="s">
        <v>653</v>
      </c>
    </row>
    <row r="127" spans="1:47" s="2" customFormat="1" ht="12">
      <c r="A127" s="40"/>
      <c r="B127" s="41"/>
      <c r="C127" s="42"/>
      <c r="D127" s="219" t="s">
        <v>162</v>
      </c>
      <c r="E127" s="42"/>
      <c r="F127" s="220" t="s">
        <v>291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162</v>
      </c>
      <c r="AU127" s="19" t="s">
        <v>82</v>
      </c>
    </row>
    <row r="128" spans="1:63" s="12" customFormat="1" ht="22.8" customHeight="1">
      <c r="A128" s="12"/>
      <c r="B128" s="190"/>
      <c r="C128" s="191"/>
      <c r="D128" s="192" t="s">
        <v>71</v>
      </c>
      <c r="E128" s="204" t="s">
        <v>292</v>
      </c>
      <c r="F128" s="204" t="s">
        <v>293</v>
      </c>
      <c r="G128" s="191"/>
      <c r="H128" s="191"/>
      <c r="I128" s="194"/>
      <c r="J128" s="205">
        <f>BK128</f>
        <v>0</v>
      </c>
      <c r="K128" s="191"/>
      <c r="L128" s="196"/>
      <c r="M128" s="197"/>
      <c r="N128" s="198"/>
      <c r="O128" s="198"/>
      <c r="P128" s="199">
        <f>SUM(P129:P130)</f>
        <v>0</v>
      </c>
      <c r="Q128" s="198"/>
      <c r="R128" s="199">
        <f>SUM(R129:R130)</f>
        <v>0</v>
      </c>
      <c r="S128" s="198"/>
      <c r="T128" s="200">
        <f>SUM(T129:T130)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1" t="s">
        <v>80</v>
      </c>
      <c r="AT128" s="202" t="s">
        <v>71</v>
      </c>
      <c r="AU128" s="202" t="s">
        <v>80</v>
      </c>
      <c r="AY128" s="201" t="s">
        <v>152</v>
      </c>
      <c r="BK128" s="203">
        <f>SUM(BK129:BK130)</f>
        <v>0</v>
      </c>
    </row>
    <row r="129" spans="1:65" s="2" customFormat="1" ht="33" customHeight="1">
      <c r="A129" s="40"/>
      <c r="B129" s="41"/>
      <c r="C129" s="206" t="s">
        <v>233</v>
      </c>
      <c r="D129" s="206" t="s">
        <v>155</v>
      </c>
      <c r="E129" s="207" t="s">
        <v>295</v>
      </c>
      <c r="F129" s="208" t="s">
        <v>296</v>
      </c>
      <c r="G129" s="209" t="s">
        <v>269</v>
      </c>
      <c r="H129" s="210">
        <v>0.203</v>
      </c>
      <c r="I129" s="211"/>
      <c r="J129" s="212">
        <f>ROUND(I129*H129,2)</f>
        <v>0</v>
      </c>
      <c r="K129" s="208" t="s">
        <v>159</v>
      </c>
      <c r="L129" s="46"/>
      <c r="M129" s="213" t="s">
        <v>19</v>
      </c>
      <c r="N129" s="214" t="s">
        <v>43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160</v>
      </c>
      <c r="AT129" s="217" t="s">
        <v>155</v>
      </c>
      <c r="AU129" s="217" t="s">
        <v>82</v>
      </c>
      <c r="AY129" s="19" t="s">
        <v>152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80</v>
      </c>
      <c r="BK129" s="218">
        <f>ROUND(I129*H129,2)</f>
        <v>0</v>
      </c>
      <c r="BL129" s="19" t="s">
        <v>160</v>
      </c>
      <c r="BM129" s="217" t="s">
        <v>654</v>
      </c>
    </row>
    <row r="130" spans="1:47" s="2" customFormat="1" ht="12">
      <c r="A130" s="40"/>
      <c r="B130" s="41"/>
      <c r="C130" s="42"/>
      <c r="D130" s="219" t="s">
        <v>162</v>
      </c>
      <c r="E130" s="42"/>
      <c r="F130" s="220" t="s">
        <v>298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162</v>
      </c>
      <c r="AU130" s="19" t="s">
        <v>82</v>
      </c>
    </row>
    <row r="131" spans="1:63" s="12" customFormat="1" ht="25.9" customHeight="1">
      <c r="A131" s="12"/>
      <c r="B131" s="190"/>
      <c r="C131" s="191"/>
      <c r="D131" s="192" t="s">
        <v>71</v>
      </c>
      <c r="E131" s="193" t="s">
        <v>299</v>
      </c>
      <c r="F131" s="193" t="s">
        <v>300</v>
      </c>
      <c r="G131" s="191"/>
      <c r="H131" s="191"/>
      <c r="I131" s="194"/>
      <c r="J131" s="195">
        <f>BK131</f>
        <v>0</v>
      </c>
      <c r="K131" s="191"/>
      <c r="L131" s="196"/>
      <c r="M131" s="197"/>
      <c r="N131" s="198"/>
      <c r="O131" s="198"/>
      <c r="P131" s="199">
        <f>P132+P136+P142</f>
        <v>0</v>
      </c>
      <c r="Q131" s="198"/>
      <c r="R131" s="199">
        <f>R132+R136+R142</f>
        <v>0.0031668</v>
      </c>
      <c r="S131" s="198"/>
      <c r="T131" s="200">
        <f>T132+T136+T142</f>
        <v>0.00059241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1" t="s">
        <v>82</v>
      </c>
      <c r="AT131" s="202" t="s">
        <v>71</v>
      </c>
      <c r="AU131" s="202" t="s">
        <v>72</v>
      </c>
      <c r="AY131" s="201" t="s">
        <v>152</v>
      </c>
      <c r="BK131" s="203">
        <f>BK132+BK136+BK142</f>
        <v>0</v>
      </c>
    </row>
    <row r="132" spans="1:63" s="12" customFormat="1" ht="22.8" customHeight="1">
      <c r="A132" s="12"/>
      <c r="B132" s="190"/>
      <c r="C132" s="191"/>
      <c r="D132" s="192" t="s">
        <v>71</v>
      </c>
      <c r="E132" s="204" t="s">
        <v>655</v>
      </c>
      <c r="F132" s="204" t="s">
        <v>656</v>
      </c>
      <c r="G132" s="191"/>
      <c r="H132" s="191"/>
      <c r="I132" s="194"/>
      <c r="J132" s="205">
        <f>BK132</f>
        <v>0</v>
      </c>
      <c r="K132" s="191"/>
      <c r="L132" s="196"/>
      <c r="M132" s="197"/>
      <c r="N132" s="198"/>
      <c r="O132" s="198"/>
      <c r="P132" s="199">
        <f>SUM(P133:P135)</f>
        <v>0</v>
      </c>
      <c r="Q132" s="198"/>
      <c r="R132" s="199">
        <f>SUM(R133:R135)</f>
        <v>0</v>
      </c>
      <c r="S132" s="198"/>
      <c r="T132" s="200">
        <f>SUM(T133:T135)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1" t="s">
        <v>82</v>
      </c>
      <c r="AT132" s="202" t="s">
        <v>71</v>
      </c>
      <c r="AU132" s="202" t="s">
        <v>80</v>
      </c>
      <c r="AY132" s="201" t="s">
        <v>152</v>
      </c>
      <c r="BK132" s="203">
        <f>SUM(BK133:BK135)</f>
        <v>0</v>
      </c>
    </row>
    <row r="133" spans="1:65" s="2" customFormat="1" ht="21.75" customHeight="1">
      <c r="A133" s="40"/>
      <c r="B133" s="41"/>
      <c r="C133" s="206" t="s">
        <v>240</v>
      </c>
      <c r="D133" s="206" t="s">
        <v>155</v>
      </c>
      <c r="E133" s="207" t="s">
        <v>657</v>
      </c>
      <c r="F133" s="208" t="s">
        <v>658</v>
      </c>
      <c r="G133" s="209" t="s">
        <v>393</v>
      </c>
      <c r="H133" s="210">
        <v>1</v>
      </c>
      <c r="I133" s="211"/>
      <c r="J133" s="212">
        <f>ROUND(I133*H133,2)</f>
        <v>0</v>
      </c>
      <c r="K133" s="208" t="s">
        <v>19</v>
      </c>
      <c r="L133" s="46"/>
      <c r="M133" s="213" t="s">
        <v>19</v>
      </c>
      <c r="N133" s="214" t="s">
        <v>43</v>
      </c>
      <c r="O133" s="86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247</v>
      </c>
      <c r="AT133" s="217" t="s">
        <v>155</v>
      </c>
      <c r="AU133" s="217" t="s">
        <v>82</v>
      </c>
      <c r="AY133" s="19" t="s">
        <v>152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80</v>
      </c>
      <c r="BK133" s="218">
        <f>ROUND(I133*H133,2)</f>
        <v>0</v>
      </c>
      <c r="BL133" s="19" t="s">
        <v>247</v>
      </c>
      <c r="BM133" s="217" t="s">
        <v>659</v>
      </c>
    </row>
    <row r="134" spans="1:65" s="2" customFormat="1" ht="24.15" customHeight="1">
      <c r="A134" s="40"/>
      <c r="B134" s="41"/>
      <c r="C134" s="206" t="s">
        <v>247</v>
      </c>
      <c r="D134" s="206" t="s">
        <v>155</v>
      </c>
      <c r="E134" s="207" t="s">
        <v>660</v>
      </c>
      <c r="F134" s="208" t="s">
        <v>661</v>
      </c>
      <c r="G134" s="209" t="s">
        <v>334</v>
      </c>
      <c r="H134" s="256"/>
      <c r="I134" s="211"/>
      <c r="J134" s="212">
        <f>ROUND(I134*H134,2)</f>
        <v>0</v>
      </c>
      <c r="K134" s="208" t="s">
        <v>159</v>
      </c>
      <c r="L134" s="46"/>
      <c r="M134" s="213" t="s">
        <v>19</v>
      </c>
      <c r="N134" s="214" t="s">
        <v>43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247</v>
      </c>
      <c r="AT134" s="217" t="s">
        <v>155</v>
      </c>
      <c r="AU134" s="217" t="s">
        <v>82</v>
      </c>
      <c r="AY134" s="19" t="s">
        <v>152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80</v>
      </c>
      <c r="BK134" s="218">
        <f>ROUND(I134*H134,2)</f>
        <v>0</v>
      </c>
      <c r="BL134" s="19" t="s">
        <v>247</v>
      </c>
      <c r="BM134" s="217" t="s">
        <v>662</v>
      </c>
    </row>
    <row r="135" spans="1:47" s="2" customFormat="1" ht="12">
      <c r="A135" s="40"/>
      <c r="B135" s="41"/>
      <c r="C135" s="42"/>
      <c r="D135" s="219" t="s">
        <v>162</v>
      </c>
      <c r="E135" s="42"/>
      <c r="F135" s="220" t="s">
        <v>663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162</v>
      </c>
      <c r="AU135" s="19" t="s">
        <v>82</v>
      </c>
    </row>
    <row r="136" spans="1:63" s="12" customFormat="1" ht="22.8" customHeight="1">
      <c r="A136" s="12"/>
      <c r="B136" s="190"/>
      <c r="C136" s="191"/>
      <c r="D136" s="192" t="s">
        <v>71</v>
      </c>
      <c r="E136" s="204" t="s">
        <v>358</v>
      </c>
      <c r="F136" s="204" t="s">
        <v>359</v>
      </c>
      <c r="G136" s="191"/>
      <c r="H136" s="191"/>
      <c r="I136" s="194"/>
      <c r="J136" s="205">
        <f>BK136</f>
        <v>0</v>
      </c>
      <c r="K136" s="191"/>
      <c r="L136" s="196"/>
      <c r="M136" s="197"/>
      <c r="N136" s="198"/>
      <c r="O136" s="198"/>
      <c r="P136" s="199">
        <f>SUM(P137:P141)</f>
        <v>0</v>
      </c>
      <c r="Q136" s="198"/>
      <c r="R136" s="199">
        <f>SUM(R137:R141)</f>
        <v>0</v>
      </c>
      <c r="S136" s="198"/>
      <c r="T136" s="200">
        <f>SUM(T137:T141)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1" t="s">
        <v>82</v>
      </c>
      <c r="AT136" s="202" t="s">
        <v>71</v>
      </c>
      <c r="AU136" s="202" t="s">
        <v>80</v>
      </c>
      <c r="AY136" s="201" t="s">
        <v>152</v>
      </c>
      <c r="BK136" s="203">
        <f>SUM(BK137:BK141)</f>
        <v>0</v>
      </c>
    </row>
    <row r="137" spans="1:65" s="2" customFormat="1" ht="16.5" customHeight="1">
      <c r="A137" s="40"/>
      <c r="B137" s="41"/>
      <c r="C137" s="206" t="s">
        <v>253</v>
      </c>
      <c r="D137" s="206" t="s">
        <v>155</v>
      </c>
      <c r="E137" s="207" t="s">
        <v>474</v>
      </c>
      <c r="F137" s="208" t="s">
        <v>475</v>
      </c>
      <c r="G137" s="209" t="s">
        <v>158</v>
      </c>
      <c r="H137" s="210">
        <v>3.822</v>
      </c>
      <c r="I137" s="211"/>
      <c r="J137" s="212">
        <f>ROUND(I137*H137,2)</f>
        <v>0</v>
      </c>
      <c r="K137" s="208" t="s">
        <v>159</v>
      </c>
      <c r="L137" s="46"/>
      <c r="M137" s="213" t="s">
        <v>19</v>
      </c>
      <c r="N137" s="214" t="s">
        <v>43</v>
      </c>
      <c r="O137" s="86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247</v>
      </c>
      <c r="AT137" s="217" t="s">
        <v>155</v>
      </c>
      <c r="AU137" s="217" t="s">
        <v>82</v>
      </c>
      <c r="AY137" s="19" t="s">
        <v>152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80</v>
      </c>
      <c r="BK137" s="218">
        <f>ROUND(I137*H137,2)</f>
        <v>0</v>
      </c>
      <c r="BL137" s="19" t="s">
        <v>247</v>
      </c>
      <c r="BM137" s="217" t="s">
        <v>664</v>
      </c>
    </row>
    <row r="138" spans="1:47" s="2" customFormat="1" ht="12">
      <c r="A138" s="40"/>
      <c r="B138" s="41"/>
      <c r="C138" s="42"/>
      <c r="D138" s="219" t="s">
        <v>162</v>
      </c>
      <c r="E138" s="42"/>
      <c r="F138" s="220" t="s">
        <v>477</v>
      </c>
      <c r="G138" s="42"/>
      <c r="H138" s="42"/>
      <c r="I138" s="221"/>
      <c r="J138" s="42"/>
      <c r="K138" s="42"/>
      <c r="L138" s="46"/>
      <c r="M138" s="222"/>
      <c r="N138" s="223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162</v>
      </c>
      <c r="AU138" s="19" t="s">
        <v>82</v>
      </c>
    </row>
    <row r="139" spans="1:51" s="13" customFormat="1" ht="12">
      <c r="A139" s="13"/>
      <c r="B139" s="224"/>
      <c r="C139" s="225"/>
      <c r="D139" s="226" t="s">
        <v>164</v>
      </c>
      <c r="E139" s="227" t="s">
        <v>19</v>
      </c>
      <c r="F139" s="228" t="s">
        <v>665</v>
      </c>
      <c r="G139" s="225"/>
      <c r="H139" s="229">
        <v>3.822</v>
      </c>
      <c r="I139" s="230"/>
      <c r="J139" s="225"/>
      <c r="K139" s="225"/>
      <c r="L139" s="231"/>
      <c r="M139" s="232"/>
      <c r="N139" s="233"/>
      <c r="O139" s="233"/>
      <c r="P139" s="233"/>
      <c r="Q139" s="233"/>
      <c r="R139" s="233"/>
      <c r="S139" s="233"/>
      <c r="T139" s="23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5" t="s">
        <v>164</v>
      </c>
      <c r="AU139" s="235" t="s">
        <v>82</v>
      </c>
      <c r="AV139" s="13" t="s">
        <v>82</v>
      </c>
      <c r="AW139" s="13" t="s">
        <v>33</v>
      </c>
      <c r="AX139" s="13" t="s">
        <v>80</v>
      </c>
      <c r="AY139" s="235" t="s">
        <v>152</v>
      </c>
    </row>
    <row r="140" spans="1:65" s="2" customFormat="1" ht="16.5" customHeight="1">
      <c r="A140" s="40"/>
      <c r="B140" s="41"/>
      <c r="C140" s="206" t="s">
        <v>259</v>
      </c>
      <c r="D140" s="206" t="s">
        <v>155</v>
      </c>
      <c r="E140" s="207" t="s">
        <v>486</v>
      </c>
      <c r="F140" s="208" t="s">
        <v>487</v>
      </c>
      <c r="G140" s="209" t="s">
        <v>158</v>
      </c>
      <c r="H140" s="210">
        <v>5.46</v>
      </c>
      <c r="I140" s="211"/>
      <c r="J140" s="212">
        <f>ROUND(I140*H140,2)</f>
        <v>0</v>
      </c>
      <c r="K140" s="208" t="s">
        <v>19</v>
      </c>
      <c r="L140" s="46"/>
      <c r="M140" s="213" t="s">
        <v>19</v>
      </c>
      <c r="N140" s="214" t="s">
        <v>43</v>
      </c>
      <c r="O140" s="86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247</v>
      </c>
      <c r="AT140" s="217" t="s">
        <v>155</v>
      </c>
      <c r="AU140" s="217" t="s">
        <v>82</v>
      </c>
      <c r="AY140" s="19" t="s">
        <v>152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80</v>
      </c>
      <c r="BK140" s="218">
        <f>ROUND(I140*H140,2)</f>
        <v>0</v>
      </c>
      <c r="BL140" s="19" t="s">
        <v>247</v>
      </c>
      <c r="BM140" s="217" t="s">
        <v>666</v>
      </c>
    </row>
    <row r="141" spans="1:51" s="13" customFormat="1" ht="12">
      <c r="A141" s="13"/>
      <c r="B141" s="224"/>
      <c r="C141" s="225"/>
      <c r="D141" s="226" t="s">
        <v>164</v>
      </c>
      <c r="E141" s="227" t="s">
        <v>19</v>
      </c>
      <c r="F141" s="228" t="s">
        <v>667</v>
      </c>
      <c r="G141" s="225"/>
      <c r="H141" s="229">
        <v>5.46</v>
      </c>
      <c r="I141" s="230"/>
      <c r="J141" s="225"/>
      <c r="K141" s="225"/>
      <c r="L141" s="231"/>
      <c r="M141" s="232"/>
      <c r="N141" s="233"/>
      <c r="O141" s="233"/>
      <c r="P141" s="233"/>
      <c r="Q141" s="233"/>
      <c r="R141" s="233"/>
      <c r="S141" s="233"/>
      <c r="T141" s="23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5" t="s">
        <v>164</v>
      </c>
      <c r="AU141" s="235" t="s">
        <v>82</v>
      </c>
      <c r="AV141" s="13" t="s">
        <v>82</v>
      </c>
      <c r="AW141" s="13" t="s">
        <v>33</v>
      </c>
      <c r="AX141" s="13" t="s">
        <v>80</v>
      </c>
      <c r="AY141" s="235" t="s">
        <v>152</v>
      </c>
    </row>
    <row r="142" spans="1:63" s="12" customFormat="1" ht="22.8" customHeight="1">
      <c r="A142" s="12"/>
      <c r="B142" s="190"/>
      <c r="C142" s="191"/>
      <c r="D142" s="192" t="s">
        <v>71</v>
      </c>
      <c r="E142" s="204" t="s">
        <v>372</v>
      </c>
      <c r="F142" s="204" t="s">
        <v>373</v>
      </c>
      <c r="G142" s="191"/>
      <c r="H142" s="191"/>
      <c r="I142" s="194"/>
      <c r="J142" s="205">
        <f>BK142</f>
        <v>0</v>
      </c>
      <c r="K142" s="191"/>
      <c r="L142" s="196"/>
      <c r="M142" s="197"/>
      <c r="N142" s="198"/>
      <c r="O142" s="198"/>
      <c r="P142" s="199">
        <f>SUM(P143:P152)</f>
        <v>0</v>
      </c>
      <c r="Q142" s="198"/>
      <c r="R142" s="199">
        <f>SUM(R143:R152)</f>
        <v>0.0031668</v>
      </c>
      <c r="S142" s="198"/>
      <c r="T142" s="200">
        <f>SUM(T143:T152)</f>
        <v>0.00059241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1" t="s">
        <v>82</v>
      </c>
      <c r="AT142" s="202" t="s">
        <v>71</v>
      </c>
      <c r="AU142" s="202" t="s">
        <v>80</v>
      </c>
      <c r="AY142" s="201" t="s">
        <v>152</v>
      </c>
      <c r="BK142" s="203">
        <f>SUM(BK143:BK152)</f>
        <v>0</v>
      </c>
    </row>
    <row r="143" spans="1:65" s="2" customFormat="1" ht="16.5" customHeight="1">
      <c r="A143" s="40"/>
      <c r="B143" s="41"/>
      <c r="C143" s="206" t="s">
        <v>266</v>
      </c>
      <c r="D143" s="206" t="s">
        <v>155</v>
      </c>
      <c r="E143" s="207" t="s">
        <v>489</v>
      </c>
      <c r="F143" s="208" t="s">
        <v>490</v>
      </c>
      <c r="G143" s="209" t="s">
        <v>158</v>
      </c>
      <c r="H143" s="210">
        <v>1.911</v>
      </c>
      <c r="I143" s="211"/>
      <c r="J143" s="212">
        <f>ROUND(I143*H143,2)</f>
        <v>0</v>
      </c>
      <c r="K143" s="208" t="s">
        <v>159</v>
      </c>
      <c r="L143" s="46"/>
      <c r="M143" s="213" t="s">
        <v>19</v>
      </c>
      <c r="N143" s="214" t="s">
        <v>43</v>
      </c>
      <c r="O143" s="86"/>
      <c r="P143" s="215">
        <f>O143*H143</f>
        <v>0</v>
      </c>
      <c r="Q143" s="215">
        <v>0.001</v>
      </c>
      <c r="R143" s="215">
        <f>Q143*H143</f>
        <v>0.0019110000000000002</v>
      </c>
      <c r="S143" s="215">
        <v>0.00031</v>
      </c>
      <c r="T143" s="216">
        <f>S143*H143</f>
        <v>0.00059241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247</v>
      </c>
      <c r="AT143" s="217" t="s">
        <v>155</v>
      </c>
      <c r="AU143" s="217" t="s">
        <v>82</v>
      </c>
      <c r="AY143" s="19" t="s">
        <v>152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80</v>
      </c>
      <c r="BK143" s="218">
        <f>ROUND(I143*H143,2)</f>
        <v>0</v>
      </c>
      <c r="BL143" s="19" t="s">
        <v>247</v>
      </c>
      <c r="BM143" s="217" t="s">
        <v>668</v>
      </c>
    </row>
    <row r="144" spans="1:47" s="2" customFormat="1" ht="12">
      <c r="A144" s="40"/>
      <c r="B144" s="41"/>
      <c r="C144" s="42"/>
      <c r="D144" s="219" t="s">
        <v>162</v>
      </c>
      <c r="E144" s="42"/>
      <c r="F144" s="220" t="s">
        <v>492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162</v>
      </c>
      <c r="AU144" s="19" t="s">
        <v>82</v>
      </c>
    </row>
    <row r="145" spans="1:51" s="13" customFormat="1" ht="12">
      <c r="A145" s="13"/>
      <c r="B145" s="224"/>
      <c r="C145" s="225"/>
      <c r="D145" s="226" t="s">
        <v>164</v>
      </c>
      <c r="E145" s="227" t="s">
        <v>19</v>
      </c>
      <c r="F145" s="228" t="s">
        <v>669</v>
      </c>
      <c r="G145" s="225"/>
      <c r="H145" s="229">
        <v>1.911</v>
      </c>
      <c r="I145" s="230"/>
      <c r="J145" s="225"/>
      <c r="K145" s="225"/>
      <c r="L145" s="231"/>
      <c r="M145" s="232"/>
      <c r="N145" s="233"/>
      <c r="O145" s="233"/>
      <c r="P145" s="233"/>
      <c r="Q145" s="233"/>
      <c r="R145" s="233"/>
      <c r="S145" s="233"/>
      <c r="T145" s="23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5" t="s">
        <v>164</v>
      </c>
      <c r="AU145" s="235" t="s">
        <v>82</v>
      </c>
      <c r="AV145" s="13" t="s">
        <v>82</v>
      </c>
      <c r="AW145" s="13" t="s">
        <v>33</v>
      </c>
      <c r="AX145" s="13" t="s">
        <v>80</v>
      </c>
      <c r="AY145" s="235" t="s">
        <v>152</v>
      </c>
    </row>
    <row r="146" spans="1:65" s="2" customFormat="1" ht="16.5" customHeight="1">
      <c r="A146" s="40"/>
      <c r="B146" s="41"/>
      <c r="C146" s="206" t="s">
        <v>272</v>
      </c>
      <c r="D146" s="206" t="s">
        <v>155</v>
      </c>
      <c r="E146" s="207" t="s">
        <v>494</v>
      </c>
      <c r="F146" s="208" t="s">
        <v>495</v>
      </c>
      <c r="G146" s="209" t="s">
        <v>158</v>
      </c>
      <c r="H146" s="210">
        <v>2.73</v>
      </c>
      <c r="I146" s="211"/>
      <c r="J146" s="212">
        <f>ROUND(I146*H146,2)</f>
        <v>0</v>
      </c>
      <c r="K146" s="208" t="s">
        <v>159</v>
      </c>
      <c r="L146" s="46"/>
      <c r="M146" s="213" t="s">
        <v>19</v>
      </c>
      <c r="N146" s="214" t="s">
        <v>43</v>
      </c>
      <c r="O146" s="86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247</v>
      </c>
      <c r="AT146" s="217" t="s">
        <v>155</v>
      </c>
      <c r="AU146" s="217" t="s">
        <v>82</v>
      </c>
      <c r="AY146" s="19" t="s">
        <v>152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80</v>
      </c>
      <c r="BK146" s="218">
        <f>ROUND(I146*H146,2)</f>
        <v>0</v>
      </c>
      <c r="BL146" s="19" t="s">
        <v>247</v>
      </c>
      <c r="BM146" s="217" t="s">
        <v>670</v>
      </c>
    </row>
    <row r="147" spans="1:47" s="2" customFormat="1" ht="12">
      <c r="A147" s="40"/>
      <c r="B147" s="41"/>
      <c r="C147" s="42"/>
      <c r="D147" s="219" t="s">
        <v>162</v>
      </c>
      <c r="E147" s="42"/>
      <c r="F147" s="220" t="s">
        <v>497</v>
      </c>
      <c r="G147" s="42"/>
      <c r="H147" s="42"/>
      <c r="I147" s="221"/>
      <c r="J147" s="42"/>
      <c r="K147" s="42"/>
      <c r="L147" s="46"/>
      <c r="M147" s="222"/>
      <c r="N147" s="223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162</v>
      </c>
      <c r="AU147" s="19" t="s">
        <v>82</v>
      </c>
    </row>
    <row r="148" spans="1:65" s="2" customFormat="1" ht="16.5" customHeight="1">
      <c r="A148" s="40"/>
      <c r="B148" s="41"/>
      <c r="C148" s="206" t="s">
        <v>7</v>
      </c>
      <c r="D148" s="206" t="s">
        <v>155</v>
      </c>
      <c r="E148" s="207" t="s">
        <v>375</v>
      </c>
      <c r="F148" s="208" t="s">
        <v>376</v>
      </c>
      <c r="G148" s="209" t="s">
        <v>158</v>
      </c>
      <c r="H148" s="210">
        <v>2.73</v>
      </c>
      <c r="I148" s="211"/>
      <c r="J148" s="212">
        <f>ROUND(I148*H148,2)</f>
        <v>0</v>
      </c>
      <c r="K148" s="208" t="s">
        <v>159</v>
      </c>
      <c r="L148" s="46"/>
      <c r="M148" s="213" t="s">
        <v>19</v>
      </c>
      <c r="N148" s="214" t="s">
        <v>43</v>
      </c>
      <c r="O148" s="86"/>
      <c r="P148" s="215">
        <f>O148*H148</f>
        <v>0</v>
      </c>
      <c r="Q148" s="215">
        <v>0.0002</v>
      </c>
      <c r="R148" s="215">
        <f>Q148*H148</f>
        <v>0.000546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247</v>
      </c>
      <c r="AT148" s="217" t="s">
        <v>155</v>
      </c>
      <c r="AU148" s="217" t="s">
        <v>82</v>
      </c>
      <c r="AY148" s="19" t="s">
        <v>152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80</v>
      </c>
      <c r="BK148" s="218">
        <f>ROUND(I148*H148,2)</f>
        <v>0</v>
      </c>
      <c r="BL148" s="19" t="s">
        <v>247</v>
      </c>
      <c r="BM148" s="217" t="s">
        <v>671</v>
      </c>
    </row>
    <row r="149" spans="1:47" s="2" customFormat="1" ht="12">
      <c r="A149" s="40"/>
      <c r="B149" s="41"/>
      <c r="C149" s="42"/>
      <c r="D149" s="219" t="s">
        <v>162</v>
      </c>
      <c r="E149" s="42"/>
      <c r="F149" s="220" t="s">
        <v>378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162</v>
      </c>
      <c r="AU149" s="19" t="s">
        <v>82</v>
      </c>
    </row>
    <row r="150" spans="1:51" s="13" customFormat="1" ht="12">
      <c r="A150" s="13"/>
      <c r="B150" s="224"/>
      <c r="C150" s="225"/>
      <c r="D150" s="226" t="s">
        <v>164</v>
      </c>
      <c r="E150" s="227" t="s">
        <v>19</v>
      </c>
      <c r="F150" s="228" t="s">
        <v>672</v>
      </c>
      <c r="G150" s="225"/>
      <c r="H150" s="229">
        <v>2.73</v>
      </c>
      <c r="I150" s="230"/>
      <c r="J150" s="225"/>
      <c r="K150" s="225"/>
      <c r="L150" s="231"/>
      <c r="M150" s="232"/>
      <c r="N150" s="233"/>
      <c r="O150" s="233"/>
      <c r="P150" s="233"/>
      <c r="Q150" s="233"/>
      <c r="R150" s="233"/>
      <c r="S150" s="233"/>
      <c r="T150" s="23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5" t="s">
        <v>164</v>
      </c>
      <c r="AU150" s="235" t="s">
        <v>82</v>
      </c>
      <c r="AV150" s="13" t="s">
        <v>82</v>
      </c>
      <c r="AW150" s="13" t="s">
        <v>33</v>
      </c>
      <c r="AX150" s="13" t="s">
        <v>80</v>
      </c>
      <c r="AY150" s="235" t="s">
        <v>152</v>
      </c>
    </row>
    <row r="151" spans="1:65" s="2" customFormat="1" ht="24.15" customHeight="1">
      <c r="A151" s="40"/>
      <c r="B151" s="41"/>
      <c r="C151" s="206" t="s">
        <v>281</v>
      </c>
      <c r="D151" s="206" t="s">
        <v>155</v>
      </c>
      <c r="E151" s="207" t="s">
        <v>384</v>
      </c>
      <c r="F151" s="208" t="s">
        <v>385</v>
      </c>
      <c r="G151" s="209" t="s">
        <v>158</v>
      </c>
      <c r="H151" s="210">
        <v>2.73</v>
      </c>
      <c r="I151" s="211"/>
      <c r="J151" s="212">
        <f>ROUND(I151*H151,2)</f>
        <v>0</v>
      </c>
      <c r="K151" s="208" t="s">
        <v>159</v>
      </c>
      <c r="L151" s="46"/>
      <c r="M151" s="213" t="s">
        <v>19</v>
      </c>
      <c r="N151" s="214" t="s">
        <v>43</v>
      </c>
      <c r="O151" s="86"/>
      <c r="P151" s="215">
        <f>O151*H151</f>
        <v>0</v>
      </c>
      <c r="Q151" s="215">
        <v>0.00026</v>
      </c>
      <c r="R151" s="215">
        <f>Q151*H151</f>
        <v>0.0007097999999999999</v>
      </c>
      <c r="S151" s="215">
        <v>0</v>
      </c>
      <c r="T151" s="21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7" t="s">
        <v>247</v>
      </c>
      <c r="AT151" s="217" t="s">
        <v>155</v>
      </c>
      <c r="AU151" s="217" t="s">
        <v>82</v>
      </c>
      <c r="AY151" s="19" t="s">
        <v>152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80</v>
      </c>
      <c r="BK151" s="218">
        <f>ROUND(I151*H151,2)</f>
        <v>0</v>
      </c>
      <c r="BL151" s="19" t="s">
        <v>247</v>
      </c>
      <c r="BM151" s="217" t="s">
        <v>673</v>
      </c>
    </row>
    <row r="152" spans="1:47" s="2" customFormat="1" ht="12">
      <c r="A152" s="40"/>
      <c r="B152" s="41"/>
      <c r="C152" s="42"/>
      <c r="D152" s="219" t="s">
        <v>162</v>
      </c>
      <c r="E152" s="42"/>
      <c r="F152" s="220" t="s">
        <v>387</v>
      </c>
      <c r="G152" s="42"/>
      <c r="H152" s="42"/>
      <c r="I152" s="221"/>
      <c r="J152" s="42"/>
      <c r="K152" s="42"/>
      <c r="L152" s="46"/>
      <c r="M152" s="222"/>
      <c r="N152" s="223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162</v>
      </c>
      <c r="AU152" s="19" t="s">
        <v>82</v>
      </c>
    </row>
    <row r="153" spans="1:63" s="12" customFormat="1" ht="25.9" customHeight="1">
      <c r="A153" s="12"/>
      <c r="B153" s="190"/>
      <c r="C153" s="191"/>
      <c r="D153" s="192" t="s">
        <v>71</v>
      </c>
      <c r="E153" s="193" t="s">
        <v>388</v>
      </c>
      <c r="F153" s="193" t="s">
        <v>389</v>
      </c>
      <c r="G153" s="191"/>
      <c r="H153" s="191"/>
      <c r="I153" s="194"/>
      <c r="J153" s="195">
        <f>BK153</f>
        <v>0</v>
      </c>
      <c r="K153" s="191"/>
      <c r="L153" s="196"/>
      <c r="M153" s="197"/>
      <c r="N153" s="198"/>
      <c r="O153" s="198"/>
      <c r="P153" s="199">
        <f>P154</f>
        <v>0</v>
      </c>
      <c r="Q153" s="198"/>
      <c r="R153" s="199">
        <f>R154</f>
        <v>0</v>
      </c>
      <c r="S153" s="198"/>
      <c r="T153" s="200">
        <f>T154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1" t="s">
        <v>183</v>
      </c>
      <c r="AT153" s="202" t="s">
        <v>71</v>
      </c>
      <c r="AU153" s="202" t="s">
        <v>72</v>
      </c>
      <c r="AY153" s="201" t="s">
        <v>152</v>
      </c>
      <c r="BK153" s="203">
        <f>BK154</f>
        <v>0</v>
      </c>
    </row>
    <row r="154" spans="1:65" s="2" customFormat="1" ht="21.75" customHeight="1">
      <c r="A154" s="40"/>
      <c r="B154" s="41"/>
      <c r="C154" s="206" t="s">
        <v>287</v>
      </c>
      <c r="D154" s="206" t="s">
        <v>155</v>
      </c>
      <c r="E154" s="207" t="s">
        <v>391</v>
      </c>
      <c r="F154" s="208" t="s">
        <v>392</v>
      </c>
      <c r="G154" s="209" t="s">
        <v>393</v>
      </c>
      <c r="H154" s="210">
        <v>1</v>
      </c>
      <c r="I154" s="211"/>
      <c r="J154" s="212">
        <f>ROUND(I154*H154,2)</f>
        <v>0</v>
      </c>
      <c r="K154" s="208" t="s">
        <v>19</v>
      </c>
      <c r="L154" s="46"/>
      <c r="M154" s="268" t="s">
        <v>19</v>
      </c>
      <c r="N154" s="269" t="s">
        <v>43</v>
      </c>
      <c r="O154" s="270"/>
      <c r="P154" s="271">
        <f>O154*H154</f>
        <v>0</v>
      </c>
      <c r="Q154" s="271">
        <v>0</v>
      </c>
      <c r="R154" s="271">
        <f>Q154*H154</f>
        <v>0</v>
      </c>
      <c r="S154" s="271">
        <v>0</v>
      </c>
      <c r="T154" s="272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160</v>
      </c>
      <c r="AT154" s="217" t="s">
        <v>155</v>
      </c>
      <c r="AU154" s="217" t="s">
        <v>80</v>
      </c>
      <c r="AY154" s="19" t="s">
        <v>152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80</v>
      </c>
      <c r="BK154" s="218">
        <f>ROUND(I154*H154,2)</f>
        <v>0</v>
      </c>
      <c r="BL154" s="19" t="s">
        <v>160</v>
      </c>
      <c r="BM154" s="217" t="s">
        <v>674</v>
      </c>
    </row>
    <row r="155" spans="1:31" s="2" customFormat="1" ht="6.95" customHeight="1">
      <c r="A155" s="40"/>
      <c r="B155" s="61"/>
      <c r="C155" s="62"/>
      <c r="D155" s="62"/>
      <c r="E155" s="62"/>
      <c r="F155" s="62"/>
      <c r="G155" s="62"/>
      <c r="H155" s="62"/>
      <c r="I155" s="62"/>
      <c r="J155" s="62"/>
      <c r="K155" s="62"/>
      <c r="L155" s="46"/>
      <c r="M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</row>
  </sheetData>
  <sheetProtection password="80EB" sheet="1" objects="1" scenarios="1" formatColumns="0" formatRows="0" autoFilter="0"/>
  <autoFilter ref="C88:K154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hyperlinks>
    <hyperlink ref="F93" r:id="rId1" display="https://podminky.urs.cz/item/CS_URS_2024_01/619991001"/>
    <hyperlink ref="F96" r:id="rId2" display="https://podminky.urs.cz/item/CS_URS_2024_01/612325412"/>
    <hyperlink ref="F98" r:id="rId3" display="https://podminky.urs.cz/item/CS_URS_2024_01/612131121"/>
    <hyperlink ref="F105" r:id="rId4" display="https://podminky.urs.cz/item/CS_URS_2024_01/612142001"/>
    <hyperlink ref="F107" r:id="rId5" display="https://podminky.urs.cz/item/CS_URS_2024_01/612311131"/>
    <hyperlink ref="F110" r:id="rId6" display="https://podminky.urs.cz/item/CS_URS_2024_01/978013141"/>
    <hyperlink ref="F113" r:id="rId7" display="https://podminky.urs.cz/item/CS_URS_2024_01/949101111"/>
    <hyperlink ref="F115" r:id="rId8" display="https://podminky.urs.cz/item/CS_URS_2024_01/952901111"/>
    <hyperlink ref="F118" r:id="rId9" display="https://podminky.urs.cz/item/CS_URS_2024_01/997002611"/>
    <hyperlink ref="F120" r:id="rId10" display="https://podminky.urs.cz/item/CS_URS_2024_01/997013211"/>
    <hyperlink ref="F122" r:id="rId11" display="https://podminky.urs.cz/item/CS_URS_2024_01/997013501"/>
    <hyperlink ref="F124" r:id="rId12" display="https://podminky.urs.cz/item/CS_URS_2024_01/997013509"/>
    <hyperlink ref="F127" r:id="rId13" display="https://podminky.urs.cz/item/CS_URS_2024_01/997013631"/>
    <hyperlink ref="F130" r:id="rId14" display="https://podminky.urs.cz/item/CS_URS_2024_01/998018001"/>
    <hyperlink ref="F135" r:id="rId15" display="https://podminky.urs.cz/item/CS_URS_2024_01/998735311"/>
    <hyperlink ref="F138" r:id="rId16" display="https://podminky.urs.cz/item/CS_URS_2024_01/783806805"/>
    <hyperlink ref="F144" r:id="rId17" display="https://podminky.urs.cz/item/CS_URS_2024_01/784121001"/>
    <hyperlink ref="F147" r:id="rId18" display="https://podminky.urs.cz/item/CS_URS_2024_01/784111001"/>
    <hyperlink ref="F149" r:id="rId19" display="https://podminky.urs.cz/item/CS_URS_2024_01/784181121"/>
    <hyperlink ref="F152" r:id="rId20" display="https://podminky.urs.cz/item/CS_URS_2024_01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DESKTOP-473U3HR\Michal</dc:creator>
  <cp:keywords/>
  <dc:description/>
  <cp:lastModifiedBy>DESKTOP-473U3HR\Michal</cp:lastModifiedBy>
  <dcterms:created xsi:type="dcterms:W3CDTF">2024-02-09T14:53:49Z</dcterms:created>
  <dcterms:modified xsi:type="dcterms:W3CDTF">2024-02-09T14:54:06Z</dcterms:modified>
  <cp:category/>
  <cp:version/>
  <cp:contentType/>
  <cp:contentStatus/>
</cp:coreProperties>
</file>