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WC ženy" sheetId="2" r:id="rId2"/>
    <sheet name="02 - WC muži" sheetId="3" r:id="rId3"/>
    <sheet name="03 - Sklad" sheetId="4" r:id="rId4"/>
    <sheet name="04 - Chodba" sheetId="5" r:id="rId5"/>
    <sheet name="Pokyny pro vyplnění" sheetId="6" r:id="rId6"/>
  </sheets>
  <definedNames>
    <definedName name="_xlnm.Print_Area" localSheetId="0">'Rekapitulace stavby'!$D$4:$AO$36,'Rekapitulace stavby'!$C$42:$AQ$59</definedName>
    <definedName name="_xlnm._FilterDatabase" localSheetId="1" hidden="1">'01 - WC ženy'!$C$96:$K$392</definedName>
    <definedName name="_xlnm.Print_Area" localSheetId="1">'01 - WC ženy'!$C$4:$J$39,'01 - WC ženy'!$C$45:$J$78,'01 - WC ženy'!$C$84:$K$392</definedName>
    <definedName name="_xlnm._FilterDatabase" localSheetId="2" hidden="1">'02 - WC muži'!$C$96:$K$401</definedName>
    <definedName name="_xlnm.Print_Area" localSheetId="2">'02 - WC muži'!$C$4:$J$39,'02 - WC muži'!$C$45:$J$78,'02 - WC muži'!$C$84:$K$401</definedName>
    <definedName name="_xlnm._FilterDatabase" localSheetId="3" hidden="1">'03 - Sklad'!$C$90:$K$201</definedName>
    <definedName name="_xlnm.Print_Area" localSheetId="3">'03 - Sklad'!$C$4:$J$39,'03 - Sklad'!$C$45:$J$72,'03 - Sklad'!$C$78:$K$201</definedName>
    <definedName name="_xlnm._FilterDatabase" localSheetId="4" hidden="1">'04 - Chodba'!$C$89:$K$227</definedName>
    <definedName name="_xlnm.Print_Area" localSheetId="4">'04 - Chodba'!$C$4:$J$39,'04 - Chodba'!$C$45:$J$71,'04 - Chodba'!$C$77:$K$227</definedName>
    <definedName name="_xlnm.Print_Area" localSheetId="5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1">'01 - WC ženy'!$96:$96</definedName>
    <definedName name="_xlnm.Print_Titles" localSheetId="2">'02 - WC muži'!$96:$96</definedName>
    <definedName name="_xlnm.Print_Titles" localSheetId="3">'03 - Sklad'!$90:$90</definedName>
    <definedName name="_xlnm.Print_Titles" localSheetId="4">'04 - Chodba'!$89:$89</definedName>
  </definedNames>
  <calcPr fullCalcOnLoad="1"/>
</workbook>
</file>

<file path=xl/sharedStrings.xml><?xml version="1.0" encoding="utf-8"?>
<sst xmlns="http://schemas.openxmlformats.org/spreadsheetml/2006/main" count="9263" uniqueCount="1253">
  <si>
    <t>Export Komplet</t>
  </si>
  <si>
    <t>VZ</t>
  </si>
  <si>
    <t>2.0</t>
  </si>
  <si>
    <t>ZAMOK</t>
  </si>
  <si>
    <t>False</t>
  </si>
  <si>
    <t>{b4e3ea14-7031-4719-a7de-f0a5b70af0b6}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</si>
  <si>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</si>
  <si>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</si>
  <si>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</si>
  <si>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</si>
  <si>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</si>
  <si>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</si>
  <si>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</si>
  <si>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</si>
  <si>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</si>
  <si>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</si>
  <si>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</si>
  <si>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MDK - rekonstrukce sociálních zařízení II. NP</t>
  </si>
  <si>
    <t>KSO:</t>
  </si>
  <si>
    <t/>
  </si>
  <si>
    <t>CC-CZ:</t>
  </si>
  <si>
    <t>Místo:</t>
  </si>
  <si>
    <t xml:space="preserve"> </t>
  </si>
  <si>
    <t>Datum:</t>
  </si>
  <si>
    <t>4. 2. 2024</t>
  </si>
  <si>
    <t>Zadavatel:</t>
  </si>
  <si>
    <t>IČ:</t>
  </si>
  <si>
    <t>Město Sokolov</t>
  </si>
  <si>
    <t>DIČ:</t>
  </si>
  <si>
    <t>Uchazeč:</t>
  </si>
  <si>
    <t>Vyplň údaj</t>
  </si>
  <si>
    <t>Projektant:</t>
  </si>
  <si>
    <t>True</t>
  </si>
  <si>
    <t>Zpracovatel:</t>
  </si>
  <si>
    <t>Michal Kubelka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</si>
  <si>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</si>
  <si>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</si>
  <si>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</si>
  <si>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</si>
  <si>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</si>
  <si>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</si>
  <si>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</si>
  <si>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</si>
  <si>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</si>
  <si>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</si>
  <si>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</si>
  <si>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</si>
  <si>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</si>
  <si>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</si>
  <si>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</si>
  <si>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</si>
  <si>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</si>
  <si>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</si>
  <si>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</si>
  <si>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</si>
  <si>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</si>
  <si>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</si>
  <si>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</si>
  <si>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</si>
  <si>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</si>
  <si>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</si>
  <si>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</si>
  <si>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</si>
  <si>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</si>
  <si>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</si>
  <si>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</si>
  <si>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</si>
  <si>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</si>
  <si>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</si>
  <si>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</si>
  <si>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</si>
  <si>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</si>
  <si>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</si>
  <si>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</si>
  <si>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</si>
  <si>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</si>
  <si>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</si>
  <si>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WC ženy</t>
  </si>
  <si>
    <t>STA</t>
  </si>
  <si>
    <t>1</t>
  </si>
  <si>
    <t>{ee85b7b0-4f6b-443e-9e67-f5fe79fbe415}</t>
  </si>
  <si>
    <t>2</t>
  </si>
  <si>
    <t>02</t>
  </si>
  <si>
    <t>WC muži</t>
  </si>
  <si>
    <t>{5a806d37-dcf9-467c-9d5c-2f14da339b9c}</t>
  </si>
  <si>
    <t>03</t>
  </si>
  <si>
    <t>Sklad</t>
  </si>
  <si>
    <t>{55518c5e-4a11-4ddc-9db3-44193984ec18}</t>
  </si>
  <si>
    <t>04</t>
  </si>
  <si>
    <t>Chodba</t>
  </si>
  <si>
    <t>{6f6273b0-79e2-4329-be0f-4122629c3938}</t>
  </si>
  <si>
    <t>KRYCÍ LIST SOUPISU PRACÍ</t>
  </si>
  <si>
    <t>Objekt:</t>
  </si>
  <si>
    <t>01 - WC ženy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</si>
  <si>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</si>
  <si>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</si>
  <si>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</si>
  <si>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</si>
  <si>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</si>
  <si>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</si>
  <si>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</si>
  <si>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</si>
  <si>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</si>
  <si>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</si>
  <si>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</si>
  <si>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722 - Zdravotechnika - vnitřní vodovod a kanalizace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</si>
  <si>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</si>
  <si>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</si>
  <si>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</si>
  <si>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</si>
  <si>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</si>
  <si>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</si>
  <si>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</si>
  <si>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</si>
  <si>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</si>
  <si>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</si>
  <si>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</si>
  <si>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</si>
  <si>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</si>
  <si>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</si>
  <si>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</si>
  <si>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</si>
  <si>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</si>
  <si>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</si>
  <si>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</si>
  <si>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</si>
  <si>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</si>
  <si>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</si>
  <si>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</si>
  <si>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</si>
  <si>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</si>
  <si>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</si>
  <si>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</si>
  <si>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</si>
  <si>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</si>
  <si>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342272225</t>
  </si>
  <si>
    <t>Příčky z pórobetonových tvárnic hladkých na tenké maltové lože objemová hmotnost do 500 kg/m3, tloušťka příčky 100 mm</t>
  </si>
  <si>
    <t>m2</t>
  </si>
  <si>
    <t>CS ÚRS 2024 01</t>
  </si>
  <si>
    <t>4</t>
  </si>
  <si>
    <t>-1269020710</t>
  </si>
  <si>
    <t>Online PSC</t>
  </si>
  <si>
    <t>https://podminky.urs.cz/item/CS_URS_2024_01/342272225</t>
  </si>
  <si>
    <t>VV</t>
  </si>
  <si>
    <t>(3,78+1,45+1,45+1,45)*2,25</t>
  </si>
  <si>
    <t>-(0,7*2)*4</t>
  </si>
  <si>
    <t>-(1,25*0,25)*4</t>
  </si>
  <si>
    <t>Součet</t>
  </si>
  <si>
    <t>342291121</t>
  </si>
  <si>
    <t>Ukotvení příček plochými kotvami, do konstrukce cihelné</t>
  </si>
  <si>
    <t>m</t>
  </si>
  <si>
    <t>1946622559</t>
  </si>
  <si>
    <t>https://podminky.urs.cz/item/CS_URS_2024_01/342291121</t>
  </si>
  <si>
    <t>2,25*5</t>
  </si>
  <si>
    <t>317142422</t>
  </si>
  <si>
    <t>Překlady nenosné z pórobetonu osazené do tenkého maltového lože, výšky do 250 mm, šířky překladu 100 mm, délky překladu přes 1000 do 1250 mm</t>
  </si>
  <si>
    <t>kus</t>
  </si>
  <si>
    <t>92218469</t>
  </si>
  <si>
    <t>https://podminky.urs.cz/item/CS_URS_2024_01/317142422</t>
  </si>
  <si>
    <t>6</t>
  </si>
  <si>
    <t>Úpravy povrchů, podlahy a osazování výplní</t>
  </si>
  <si>
    <t>612325111</t>
  </si>
  <si>
    <t>Vápenocementová omítka rýh hladká ve stěnách, šířky rýhy do 150 mm</t>
  </si>
  <si>
    <t>576212238</t>
  </si>
  <si>
    <t>https://podminky.urs.cz/item/CS_URS_2024_01/612325111</t>
  </si>
  <si>
    <t>Po vybourání stěn</t>
  </si>
  <si>
    <t>(2,12*0,1)*5</t>
  </si>
  <si>
    <t>5</t>
  </si>
  <si>
    <t>612135001</t>
  </si>
  <si>
    <t>Vyrovnání nerovností podkladu vnitřních omítaných ploch maltou, tloušťky do 10 mm vápenocementovou stěn</t>
  </si>
  <si>
    <t>-187699197</t>
  </si>
  <si>
    <t>https://podminky.urs.cz/item/CS_URS_2024_01/612135001</t>
  </si>
  <si>
    <t>Pod obklady na stávajících stěnách</t>
  </si>
  <si>
    <t>(2,46+2,46+2,09+2,09-0,9-0,9+3,78+2,16+2,16-0,9+3,48+1,45*2)*1,8</t>
  </si>
  <si>
    <t>-2,23*0,45</t>
  </si>
  <si>
    <t>2,23*0,37</t>
  </si>
  <si>
    <t>(0,45*0,37)*2</t>
  </si>
  <si>
    <t>612142001</t>
  </si>
  <si>
    <t>Pletivo vnitřních ploch v ploše nebo pruzích, na plném podkladu sklovláknité vtlačené do tmelu včetně tmelu stěn</t>
  </si>
  <si>
    <t>-952754213</t>
  </si>
  <si>
    <t>https://podminky.urs.cz/item/CS_URS_2024_01/612142001</t>
  </si>
  <si>
    <t>Nové stěny</t>
  </si>
  <si>
    <t>(3,78+3,48+1,45*6)*2,25</t>
  </si>
  <si>
    <t>-(0,7*2)*8</t>
  </si>
  <si>
    <t>7</t>
  </si>
  <si>
    <t>612131121</t>
  </si>
  <si>
    <t>Podkladní a spojovací vrstva vnitřních omítaných ploch penetrace disperzní nanášená ručně stěn</t>
  </si>
  <si>
    <t>-1642873924</t>
  </si>
  <si>
    <t>https://podminky.urs.cz/item/CS_URS_2024_01/612131121</t>
  </si>
  <si>
    <t>100mm nad obkladem a nové stěny komplet nad obkladem</t>
  </si>
  <si>
    <t>(2,46+2,46+2,09+2,09+3,78+1,93+1,93+1,45+1,45+3,48+0,37+0,37-0,9-0,9-0,9-2,23)*0,1</t>
  </si>
  <si>
    <t>(3,78+3,48+1,45*6)*0,45</t>
  </si>
  <si>
    <t>-(0,7*0,2)*8</t>
  </si>
  <si>
    <t>8</t>
  </si>
  <si>
    <t>612311131</t>
  </si>
  <si>
    <t>Vápenný štuk vnitřních ploch tloušťky do 3 mm svislých konstrukcí stěn</t>
  </si>
  <si>
    <t>-1612045795</t>
  </si>
  <si>
    <t>https://podminky.urs.cz/item/CS_URS_2024_01/612311131</t>
  </si>
  <si>
    <t>9</t>
  </si>
  <si>
    <t>642942111</t>
  </si>
  <si>
    <t>Osazování zárubní nebo rámů kovových dveřních lisovaných nebo z úhelníků bez dveřních křídel na cementovou maltu, plochy otvoru do 2,5 m2</t>
  </si>
  <si>
    <t>-677030785</t>
  </si>
  <si>
    <t>https://podminky.urs.cz/item/CS_URS_2024_01/642942111</t>
  </si>
  <si>
    <t>10</t>
  </si>
  <si>
    <t>M</t>
  </si>
  <si>
    <t>55331485</t>
  </si>
  <si>
    <t>zárubeň jednokřídlá ocelová pro zdění tl stěny 110-150mm rozměru 600/1970, 2100mm</t>
  </si>
  <si>
    <t>-1682983023</t>
  </si>
  <si>
    <t>Ostatní konstrukce a práce, bourání</t>
  </si>
  <si>
    <t>11</t>
  </si>
  <si>
    <t>962031132</t>
  </si>
  <si>
    <t>Bourání příček nebo přizdívek z cihel pálených plných nebo dutých, tl. do 100 mm</t>
  </si>
  <si>
    <t>-1226389532</t>
  </si>
  <si>
    <t>https://podminky.urs.cz/item/CS_URS_2024_01/962031132</t>
  </si>
  <si>
    <t>(3,78+1,15*3)*2,12</t>
  </si>
  <si>
    <t>965046111</t>
  </si>
  <si>
    <t>Broušení stávajících betonových podlah úběr do 3 mm</t>
  </si>
  <si>
    <t>-1072614180</t>
  </si>
  <si>
    <t>https://podminky.urs.cz/item/CS_URS_2024_01/965046111</t>
  </si>
  <si>
    <t>13</t>
  </si>
  <si>
    <t>965046119</t>
  </si>
  <si>
    <t>Broušení stávajících betonových podlah Příplatek k ceně za každý další 1 mm úběru</t>
  </si>
  <si>
    <t>541996696</t>
  </si>
  <si>
    <t>https://podminky.urs.cz/item/CS_URS_2024_01/965046119</t>
  </si>
  <si>
    <t>17,942*2</t>
  </si>
  <si>
    <t>14</t>
  </si>
  <si>
    <t>968062455</t>
  </si>
  <si>
    <t>Vybourání dřevěných rámů oken s křídly, dveřních zárubní, vrat, stěn, ostění nebo obkladů dveřních zárubní, plochy do 2 m2</t>
  </si>
  <si>
    <t>1335716500</t>
  </si>
  <si>
    <t>https://podminky.urs.cz/item/CS_URS_2024_01/968062455</t>
  </si>
  <si>
    <t>(0,6*2)*4</t>
  </si>
  <si>
    <t>15</t>
  </si>
  <si>
    <t>949101112</t>
  </si>
  <si>
    <t>Lešení pomocné pracovní pro objekty pozemních staveb pro zatížení do 150 kg/m2, o výšce lešeňové podlahy přes 1,9 do 3,5 m</t>
  </si>
  <si>
    <t>1488162907</t>
  </si>
  <si>
    <t>https://podminky.urs.cz/item/CS_URS_2024_01/949101112</t>
  </si>
  <si>
    <t>16</t>
  </si>
  <si>
    <t>952901114</t>
  </si>
  <si>
    <t>Vyčištění budov nebo objektů před předáním do užívání budov bytové nebo občanské výstavby, světlé výšky podlaží přes 4 m</t>
  </si>
  <si>
    <t>-104539295</t>
  </si>
  <si>
    <t>https://podminky.urs.cz/item/CS_URS_2024_01/952901114</t>
  </si>
  <si>
    <t>997</t>
  </si>
  <si>
    <t>Přesun sutě</t>
  </si>
  <si>
    <t>17</t>
  </si>
  <si>
    <t>997002611</t>
  </si>
  <si>
    <t>Nakládání suti a vybouraných hmot na dopravní prostředek pro vodorovné přemístění</t>
  </si>
  <si>
    <t>t</t>
  </si>
  <si>
    <t>1399363233</t>
  </si>
  <si>
    <t>https://podminky.urs.cz/item/CS_URS_2024_01/997002611</t>
  </si>
  <si>
    <t>18</t>
  </si>
  <si>
    <t>997013213</t>
  </si>
  <si>
    <t>Vnitrostaveništní doprava suti a vybouraných hmot vodorovně do 50 m s naložením ručně pro budovy a haly výšky přes 9 do 12 m</t>
  </si>
  <si>
    <t>-396178601</t>
  </si>
  <si>
    <t>https://podminky.urs.cz/item/CS_URS_2024_01/997013213</t>
  </si>
  <si>
    <t>19</t>
  </si>
  <si>
    <t>997013501</t>
  </si>
  <si>
    <t>Odvoz suti a vybouraných hmot na skládku nebo meziskládku se složením, na vzdálenost do 1 km</t>
  </si>
  <si>
    <t>-140703736</t>
  </si>
  <si>
    <t>https://podminky.urs.cz/item/CS_URS_2024_01/997013501</t>
  </si>
  <si>
    <t>20</t>
  </si>
  <si>
    <t>997013509</t>
  </si>
  <si>
    <t>Odvoz suti a vybouraných hmot na skládku nebo meziskládku se složením, na vzdálenost Příplatek k ceně za každý další započatý 1 km přes 1 km</t>
  </si>
  <si>
    <t>659728410</t>
  </si>
  <si>
    <t>https://podminky.urs.cz/item/CS_URS_2024_01/997013509</t>
  </si>
  <si>
    <t>4,4*7</t>
  </si>
  <si>
    <t>997013871</t>
  </si>
  <si>
    <t>Poplatek za uložení stavebního odpadu na recyklační skládce (skládkovné) směsného stavebního a demoličního zatříděného do Katalogu odpadů pod kódem 17 09 04</t>
  </si>
  <si>
    <t>2019932891</t>
  </si>
  <si>
    <t>https://podminky.urs.cz/item/CS_URS_2024_01/997013871</t>
  </si>
  <si>
    <t>998</t>
  </si>
  <si>
    <t>Přesun hmot</t>
  </si>
  <si>
    <t>22</t>
  </si>
  <si>
    <t>998018002</t>
  </si>
  <si>
    <t>Přesun hmot pro budovy občanské výstavby, bydlení, výrobu a služby ruční (bez užití mechanizace) vodorovná dopravní vzdálenost do 100 m pro budovy s jakoukoliv nosnou konstrukcí výšky přes 6 do 12 m</t>
  </si>
  <si>
    <t>-1325034280</t>
  </si>
  <si>
    <t>https://podminky.urs.cz/item/CS_URS_2024_01/998018002</t>
  </si>
  <si>
    <t>PSV</t>
  </si>
  <si>
    <t>Práce a dodávky PSV</t>
  </si>
  <si>
    <t>722</t>
  </si>
  <si>
    <t>Zdravotechnika - vnitřní vodovod a kanalizace</t>
  </si>
  <si>
    <t>23</t>
  </si>
  <si>
    <t>722-x1</t>
  </si>
  <si>
    <t>D+M Dopojení vodovodu a kanalizace do WC modulu</t>
  </si>
  <si>
    <t>-584754106</t>
  </si>
  <si>
    <t>725</t>
  </si>
  <si>
    <t>Zdravotechnika - zařizovací předměty</t>
  </si>
  <si>
    <t>24</t>
  </si>
  <si>
    <t>725110814</t>
  </si>
  <si>
    <t>Demontáž klozetů kombi</t>
  </si>
  <si>
    <t>soubor</t>
  </si>
  <si>
    <t>945339093</t>
  </si>
  <si>
    <t>https://podminky.urs.cz/item/CS_URS_2024_01/725110814</t>
  </si>
  <si>
    <t>25</t>
  </si>
  <si>
    <t>725210821</t>
  </si>
  <si>
    <t>Demontáž umyvadel bez výtokových armatur umyvadel</t>
  </si>
  <si>
    <t>-1757297808</t>
  </si>
  <si>
    <t>https://podminky.urs.cz/item/CS_URS_2024_01/725210821</t>
  </si>
  <si>
    <t>26</t>
  </si>
  <si>
    <t>725820802</t>
  </si>
  <si>
    <t>Demontáž baterií stojánkových do 1 otvoru</t>
  </si>
  <si>
    <t>74881590</t>
  </si>
  <si>
    <t>https://podminky.urs.cz/item/CS_URS_2024_01/725820802</t>
  </si>
  <si>
    <t>27</t>
  </si>
  <si>
    <t>725860811</t>
  </si>
  <si>
    <t>Demontáž zápachových uzávěrek pro zařizovací předměty jednoduchých</t>
  </si>
  <si>
    <t>-2126923790</t>
  </si>
  <si>
    <t>https://podminky.urs.cz/item/CS_URS_2024_01/725860811</t>
  </si>
  <si>
    <t>28</t>
  </si>
  <si>
    <t>725-x2</t>
  </si>
  <si>
    <t>Demontáž tlačného ventilu vč. likvidace</t>
  </si>
  <si>
    <t>-1110354854</t>
  </si>
  <si>
    <t>29</t>
  </si>
  <si>
    <t>725-x3</t>
  </si>
  <si>
    <t>Demontáž rohového ventilu vč. likvidace</t>
  </si>
  <si>
    <t>67390380</t>
  </si>
  <si>
    <t>30</t>
  </si>
  <si>
    <t>725-x1</t>
  </si>
  <si>
    <t>Demontáž příslušenství vč. likvidace - 4x zásobník toal. papíru, 1x zásobník papírových ručníků, 2x zrcadlo</t>
  </si>
  <si>
    <t>63095936</t>
  </si>
  <si>
    <t>31</t>
  </si>
  <si>
    <t>725112022</t>
  </si>
  <si>
    <t>Zařízení záchodů klozety keramické závěsné na nosné stěny s hlubokým splachováním odpad vodorovný - SEDÁTKO DUROPLASTOVÉ</t>
  </si>
  <si>
    <t>-457602752</t>
  </si>
  <si>
    <t>https://podminky.urs.cz/item/CS_URS_2024_01/725112022</t>
  </si>
  <si>
    <t>32</t>
  </si>
  <si>
    <t>725211617</t>
  </si>
  <si>
    <t>Umyvadla keramická bílá bez výtokových armatur připevněná na stěnu šrouby s krytem na sifon (polosloupem), šířka umyvadla 600 mm</t>
  </si>
  <si>
    <t>1047029310</t>
  </si>
  <si>
    <t>https://podminky.urs.cz/item/CS_URS_2024_01/725211617</t>
  </si>
  <si>
    <t>33</t>
  </si>
  <si>
    <t>725822611</t>
  </si>
  <si>
    <t>Baterie umyvadlové stojánkové pákové bez výpusti</t>
  </si>
  <si>
    <t>655510819</t>
  </si>
  <si>
    <t>https://podminky.urs.cz/item/CS_URS_2024_01/725822611</t>
  </si>
  <si>
    <t>34</t>
  </si>
  <si>
    <t>725861102</t>
  </si>
  <si>
    <t>Zápachové uzávěrky zařizovacích předmětů pro umyvadla DN 40</t>
  </si>
  <si>
    <t>-926465268</t>
  </si>
  <si>
    <t>https://podminky.urs.cz/item/CS_URS_2024_01/725861102</t>
  </si>
  <si>
    <t>35</t>
  </si>
  <si>
    <t>725813111</t>
  </si>
  <si>
    <t>Ventily rohové bez připojovací trubičky nebo flexi hadičky G 1/2"</t>
  </si>
  <si>
    <t>945605144</t>
  </si>
  <si>
    <t>https://podminky.urs.cz/item/CS_URS_2024_01/725813111</t>
  </si>
  <si>
    <t>36</t>
  </si>
  <si>
    <t>725291652</t>
  </si>
  <si>
    <t>Montáž doplňků zařízení koupelen a záchodů dávkovače tekutého mýdla</t>
  </si>
  <si>
    <t>656824605</t>
  </si>
  <si>
    <t>https://podminky.urs.cz/item/CS_URS_2024_01/725291652</t>
  </si>
  <si>
    <t>37</t>
  </si>
  <si>
    <t>55431099</t>
  </si>
  <si>
    <t>dávkovač tekutého mýdla bílý 0,35L</t>
  </si>
  <si>
    <t>1137574512</t>
  </si>
  <si>
    <t>38</t>
  </si>
  <si>
    <t>725291653</t>
  </si>
  <si>
    <t>Montáž doplňků zařízení koupelen a záchodů zásobníku toaletních papírů</t>
  </si>
  <si>
    <t>205319822</t>
  </si>
  <si>
    <t>https://podminky.urs.cz/item/CS_URS_2024_01/725291653</t>
  </si>
  <si>
    <t>39</t>
  </si>
  <si>
    <t>55431090</t>
  </si>
  <si>
    <t>zásobník toaletních papírů nerez D 310mm</t>
  </si>
  <si>
    <t>288949229</t>
  </si>
  <si>
    <t>40</t>
  </si>
  <si>
    <t>725291654</t>
  </si>
  <si>
    <t>Montáž doplňků zařízení koupelen a záchodů zásobníku papírových ručníků</t>
  </si>
  <si>
    <t>409037494</t>
  </si>
  <si>
    <t>https://podminky.urs.cz/item/CS_URS_2024_01/725291654</t>
  </si>
  <si>
    <t>41</t>
  </si>
  <si>
    <t>55431084</t>
  </si>
  <si>
    <t>zásobník papírových ručníků skládaných nerezové provedení</t>
  </si>
  <si>
    <t>983034696</t>
  </si>
  <si>
    <t>42</t>
  </si>
  <si>
    <t>725291664</t>
  </si>
  <si>
    <t>Montáž doplňků zařízení koupelen a záchodů štětky závěsné</t>
  </si>
  <si>
    <t>581674745</t>
  </si>
  <si>
    <t>https://podminky.urs.cz/item/CS_URS_2024_01/725291664</t>
  </si>
  <si>
    <t>43</t>
  </si>
  <si>
    <t>55779013</t>
  </si>
  <si>
    <t>štětka na WC závěsná nebo na podlahu kartáč nylon nerezové záchytné pouzdro mat</t>
  </si>
  <si>
    <t>906007932</t>
  </si>
  <si>
    <t>44</t>
  </si>
  <si>
    <t>725291666</t>
  </si>
  <si>
    <t>Montáž doplňků zařízení koupelen a záchodů háčku</t>
  </si>
  <si>
    <t>1506961979</t>
  </si>
  <si>
    <t>https://podminky.urs.cz/item/CS_URS_2024_01/725291666</t>
  </si>
  <si>
    <t>45</t>
  </si>
  <si>
    <t>SNL.SLZN57X</t>
  </si>
  <si>
    <t>Nerezový dvojitý háček - povrch matný</t>
  </si>
  <si>
    <t>299786990</t>
  </si>
  <si>
    <t>46</t>
  </si>
  <si>
    <t>725291680</t>
  </si>
  <si>
    <t>Montáž doplňků zařízení koupelen a záchodů drobného elektrického zařízení osoušeče rukou</t>
  </si>
  <si>
    <t>2010664544</t>
  </si>
  <si>
    <t>https://podminky.urs.cz/item/CS_URS_2024_01/725291680</t>
  </si>
  <si>
    <t>47</t>
  </si>
  <si>
    <t>35889014/R</t>
  </si>
  <si>
    <t>osoušeč rukou na čidlo skříň kovová - výběr dle investora</t>
  </si>
  <si>
    <t>-1385951691</t>
  </si>
  <si>
    <t>48</t>
  </si>
  <si>
    <t>725-x4</t>
  </si>
  <si>
    <t>D+M Koš nerezový o objemu 40l</t>
  </si>
  <si>
    <t>-464649485</t>
  </si>
  <si>
    <t>49</t>
  </si>
  <si>
    <t>998725312</t>
  </si>
  <si>
    <t>Přesun hmot pro zařizovací předměty stanovený procentní sazbou (%) z ceny vodorovná dopravní vzdálenost do 50 m ruční (bez užití mechanizace) v objektech výšky přes 6 do 12 m</t>
  </si>
  <si>
    <t>%</t>
  </si>
  <si>
    <t>-876488436</t>
  </si>
  <si>
    <t>https://podminky.urs.cz/item/CS_URS_2024_01/998725312</t>
  </si>
  <si>
    <t>726</t>
  </si>
  <si>
    <t>Zdravotechnika - předstěnové instalace</t>
  </si>
  <si>
    <t>50</t>
  </si>
  <si>
    <t>726131041</t>
  </si>
  <si>
    <t>Předstěnové instalační systémy do lehkých stěn s kovovou konstrukcí pro závěsné klozety ovládání zepředu, stavební výšky 1120 mm - TLAČÍTKO V PROVEDENÍ ANTIVANDAL</t>
  </si>
  <si>
    <t>898759038</t>
  </si>
  <si>
    <t>https://podminky.urs.cz/item/CS_URS_2024_01/726131041</t>
  </si>
  <si>
    <t>51</t>
  </si>
  <si>
    <t>998726312</t>
  </si>
  <si>
    <t>Přesun hmot pro instalační prefabrikáty stanovený procentní sazbou (%) z ceny vodorovná dopravní vzdálenost do 50 m ruční (bez užití mechanizace) v objektech výšky přes 6 m do 12 m</t>
  </si>
  <si>
    <t>886928819</t>
  </si>
  <si>
    <t>https://podminky.urs.cz/item/CS_URS_2024_01/998726312</t>
  </si>
  <si>
    <t>741</t>
  </si>
  <si>
    <t>Elektroinstalace - silnoproud</t>
  </si>
  <si>
    <t>52</t>
  </si>
  <si>
    <t>741-x1</t>
  </si>
  <si>
    <t>Demontáž nástěnného svítidla, uschování a zpětná montáž s novým ukotvením po dokončení prací</t>
  </si>
  <si>
    <t>-1120653573</t>
  </si>
  <si>
    <t>53</t>
  </si>
  <si>
    <t>741-x2</t>
  </si>
  <si>
    <t>Demontáž vypínače, likvidace, D+M nového vypínače s rámečkem a krytem po dokončení prací</t>
  </si>
  <si>
    <t>1661676439</t>
  </si>
  <si>
    <t>54</t>
  </si>
  <si>
    <t>741-x4</t>
  </si>
  <si>
    <t>Demontáž zásuvky, likvidace, D+M nové zásuvky s rámečkem po dokončení prací</t>
  </si>
  <si>
    <t>-1554451039</t>
  </si>
  <si>
    <t>55</t>
  </si>
  <si>
    <t>741-x3</t>
  </si>
  <si>
    <t>D+M Elektroinstalace pro vysoušeč rukou vč. stavební přípomoci a revize</t>
  </si>
  <si>
    <t>604102738</t>
  </si>
  <si>
    <t>56</t>
  </si>
  <si>
    <t>998741312</t>
  </si>
  <si>
    <t>Přesun hmot pro silnoproud stanovený procentní sazbou (%) z ceny vodorovná dopravní vzdálenost do 50 m ruční (bez užití mechanizace) v objektech výšky přes 6 do 12 m</t>
  </si>
  <si>
    <t>-799830251</t>
  </si>
  <si>
    <t>https://podminky.urs.cz/item/CS_URS_2024_01/998741312</t>
  </si>
  <si>
    <t>763</t>
  </si>
  <si>
    <t>Konstrukce suché výstavby</t>
  </si>
  <si>
    <t>57</t>
  </si>
  <si>
    <t>763121590</t>
  </si>
  <si>
    <t>Stěna předsazená ze sádrokartonových desek pro osazení závěsného WC s nosnou konstrukcí z ocelových profilů CW, UW dvojitě opláštěná deskami impregnovanými H2 tl. 2x12,5 mm bez izolace, stěna tl. 150 - 250 mm, profil 50</t>
  </si>
  <si>
    <t>242688964</t>
  </si>
  <si>
    <t>https://podminky.urs.cz/item/CS_URS_2024_01/763121590</t>
  </si>
  <si>
    <t>3,48*1,3</t>
  </si>
  <si>
    <t>58</t>
  </si>
  <si>
    <t>763131451</t>
  </si>
  <si>
    <t>Podhled ze sádrokartonových desek dvouvrstvá zavěšená spodní konstrukce z ocelových profilů CD, UD jednoduše opláštěná deskou impregnovanou H2, tl. 12,5 mm, bez izolace</t>
  </si>
  <si>
    <t>-965616976</t>
  </si>
  <si>
    <t>https://podminky.urs.cz/item/CS_URS_2024_01/763131451</t>
  </si>
  <si>
    <t>3,71*3,78</t>
  </si>
  <si>
    <t>2,09*2,46</t>
  </si>
  <si>
    <t>59</t>
  </si>
  <si>
    <t>998763512</t>
  </si>
  <si>
    <t>Přesun hmot pro konstrukce montované z desek sádrokartonových, sádrovláknitých, cementovláknitých nebo cementových stanovený procentní sazbou (%) z ceny vodorovná dopravní vzdálenost do 50 m ruční (bez užití mechanizace) v objektech výšky přes 6 do 12 m</t>
  </si>
  <si>
    <t>1785636441</t>
  </si>
  <si>
    <t>https://podminky.urs.cz/item/CS_URS_2024_01/998763512</t>
  </si>
  <si>
    <t>766</t>
  </si>
  <si>
    <t>Konstrukce truhlářské</t>
  </si>
  <si>
    <t>60</t>
  </si>
  <si>
    <t>766691914</t>
  </si>
  <si>
    <t>Ostatní práce vyvěšení nebo zavěšení křídel dřevěných dveřních, plochy do 2 m2</t>
  </si>
  <si>
    <t>-1785010955</t>
  </si>
  <si>
    <t>https://podminky.urs.cz/item/CS_URS_2024_01/766691914</t>
  </si>
  <si>
    <t>61</t>
  </si>
  <si>
    <t>766660001</t>
  </si>
  <si>
    <t>Montáž dveřních křídel dřevěných nebo plastových otevíravých do ocelové zárubně povrchově upravených jednokřídlových, šířky do 800 mm</t>
  </si>
  <si>
    <t>-806801106</t>
  </si>
  <si>
    <t>https://podminky.urs.cz/item/CS_URS_2024_01/766660001</t>
  </si>
  <si>
    <t>62</t>
  </si>
  <si>
    <t>61162084</t>
  </si>
  <si>
    <t>dveře jednokřídlé dřevotřískové povrch laminátový plné 600x1970-2100mm - výběr dle investora</t>
  </si>
  <si>
    <t>285704771</t>
  </si>
  <si>
    <t>63</t>
  </si>
  <si>
    <t>61162086</t>
  </si>
  <si>
    <t>dveře jednokřídlé dřevotřískové povrch laminátový plné 800x1970-2100mm - výběr dle investora</t>
  </si>
  <si>
    <t>-135911464</t>
  </si>
  <si>
    <t>64</t>
  </si>
  <si>
    <t>766660729</t>
  </si>
  <si>
    <t>Montáž dveřních doplňků dveřního kování interiérového štítku s klikou</t>
  </si>
  <si>
    <t>641004457</t>
  </si>
  <si>
    <t>https://podminky.urs.cz/item/CS_URS_2024_01/766660729</t>
  </si>
  <si>
    <t>65</t>
  </si>
  <si>
    <t>54914123</t>
  </si>
  <si>
    <t>kování rozetové klika/klika - výběr dle investora</t>
  </si>
  <si>
    <t>-1618573302</t>
  </si>
  <si>
    <t>66</t>
  </si>
  <si>
    <t>766660730</t>
  </si>
  <si>
    <t>Montáž dveřních doplňků dveřního kování interiérového WC kliky se zámkem</t>
  </si>
  <si>
    <t>-1078855686</t>
  </si>
  <si>
    <t>https://podminky.urs.cz/item/CS_URS_2024_01/766660730</t>
  </si>
  <si>
    <t>67</t>
  </si>
  <si>
    <t>54914128</t>
  </si>
  <si>
    <t>kování rozetové spodní pro WC - výběr dle investora</t>
  </si>
  <si>
    <t>-1819588142</t>
  </si>
  <si>
    <t>68</t>
  </si>
  <si>
    <t>766-x1</t>
  </si>
  <si>
    <t>D+M Dveřní zarážka do podlahy nerez (dveře u radiátoru)</t>
  </si>
  <si>
    <t>-801234439</t>
  </si>
  <si>
    <t>69</t>
  </si>
  <si>
    <t>998766312</t>
  </si>
  <si>
    <t>Přesun hmot pro konstrukce truhlářské stanovený procentní sazbou (%) z ceny vodorovná dopravní vzdálenost do 50 m ruční (bez užití mechanizace) v objektech výšky přes 6 do 12 m</t>
  </si>
  <si>
    <t>-671863601</t>
  </si>
  <si>
    <t>https://podminky.urs.cz/item/CS_URS_2024_01/998766312</t>
  </si>
  <si>
    <t>771</t>
  </si>
  <si>
    <t>Podlahy z dlaždic</t>
  </si>
  <si>
    <t>70</t>
  </si>
  <si>
    <t>771573810</t>
  </si>
  <si>
    <t>Demontáž podlah z dlaždic keramických lepených</t>
  </si>
  <si>
    <t>-552666878</t>
  </si>
  <si>
    <t>https://podminky.urs.cz/item/CS_URS_2024_01/771573810</t>
  </si>
  <si>
    <t>3,48*1,15</t>
  </si>
  <si>
    <t>(0,7*0,1)*4</t>
  </si>
  <si>
    <t>3,78*2,46</t>
  </si>
  <si>
    <t>0,9*0,2</t>
  </si>
  <si>
    <t>71</t>
  </si>
  <si>
    <t>771121011</t>
  </si>
  <si>
    <t>Příprava podkladu před provedením dlažby nátěr penetrační na podlahu</t>
  </si>
  <si>
    <t>1493158985</t>
  </si>
  <si>
    <t>https://podminky.urs.cz/item/CS_URS_2024_01/771121011</t>
  </si>
  <si>
    <t>Pod samonivelační stěrku</t>
  </si>
  <si>
    <t>3,78*2,16</t>
  </si>
  <si>
    <t>3,48*1,2</t>
  </si>
  <si>
    <t>Mezisoučet</t>
  </si>
  <si>
    <t>Pod dlažbu</t>
  </si>
  <si>
    <t>17,942</t>
  </si>
  <si>
    <t>72</t>
  </si>
  <si>
    <t>771151014</t>
  </si>
  <si>
    <t>Příprava podkladu před provedením dlažby samonivelační stěrka min.pevnosti 20 MPa, tloušťky přes 8 do 10 mm</t>
  </si>
  <si>
    <t>-400845046</t>
  </si>
  <si>
    <t>https://podminky.urs.cz/item/CS_URS_2024_01/771151014</t>
  </si>
  <si>
    <t>73</t>
  </si>
  <si>
    <t>771574416</t>
  </si>
  <si>
    <t>Montáž podlah z dlaždic keramických lepených cementovým flexibilním lepidlem hladkých, tloušťky do 10 mm přes 9 do 12 ks/m2</t>
  </si>
  <si>
    <t>101349013</t>
  </si>
  <si>
    <t>https://podminky.urs.cz/item/CS_URS_2024_01/771574416</t>
  </si>
  <si>
    <t>74</t>
  </si>
  <si>
    <t>59761127</t>
  </si>
  <si>
    <t>dlažba keramická, protiskluznost R10 - výběr dle investora</t>
  </si>
  <si>
    <t>619406945</t>
  </si>
  <si>
    <t>17,942*1,1 'Přepočtené koeficientem množství</t>
  </si>
  <si>
    <t>75</t>
  </si>
  <si>
    <t>771591115</t>
  </si>
  <si>
    <t>Podlahy - dokončovací práce spárování silikonem</t>
  </si>
  <si>
    <t>1595647664</t>
  </si>
  <si>
    <t>https://podminky.urs.cz/item/CS_URS_2024_01/771591115</t>
  </si>
  <si>
    <t>2,46+2,46+2,09+2,09-0,9-0,9+0,2+0,2+3,78+3,78+2,16+2,16-0,9-0,7*4+0,1*8+1,3*8+3,48*2-0,7*4</t>
  </si>
  <si>
    <t>76</t>
  </si>
  <si>
    <t>771161021</t>
  </si>
  <si>
    <t>Příprava podkladu před provedením dlažby montáž profilu ukončujícího profilu pro plynulý přechod (dlažba-koberec apod.)</t>
  </si>
  <si>
    <t>-1382347372</t>
  </si>
  <si>
    <t>https://podminky.urs.cz/item/CS_URS_2024_01/771161021</t>
  </si>
  <si>
    <t>77</t>
  </si>
  <si>
    <t>55343120/R</t>
  </si>
  <si>
    <t>profil přechodový Al vrtaný - výběr dle investora</t>
  </si>
  <si>
    <t>-2088617262</t>
  </si>
  <si>
    <t>0,8*1,1 'Přepočtené koeficientem množství</t>
  </si>
  <si>
    <t>78</t>
  </si>
  <si>
    <t>998771312</t>
  </si>
  <si>
    <t>Přesun hmot pro podlahy z dlaždic stanovený procentní sazbou (%) z ceny vodorovná dopravní vzdálenost do 50 m ruční (bez užití mechanizace) v objektech výšky přes 6 do 12 m</t>
  </si>
  <si>
    <t>2135356750</t>
  </si>
  <si>
    <t>https://podminky.urs.cz/item/CS_URS_2024_01/998771312</t>
  </si>
  <si>
    <t>781</t>
  </si>
  <si>
    <t>Dokončovací práce - obklady</t>
  </si>
  <si>
    <t>79</t>
  </si>
  <si>
    <t>781473810</t>
  </si>
  <si>
    <t>Demontáž obkladů z dlaždic keramických lepených</t>
  </si>
  <si>
    <t>-1528624822</t>
  </si>
  <si>
    <t>https://podminky.urs.cz/item/CS_URS_2024_01/781473810</t>
  </si>
  <si>
    <t>(1,41+0,12+2,09+3,78+3,78+2,46+2,46+1,15*8+3,48+3,48-0,7*8)*1,83</t>
  </si>
  <si>
    <t>-2,23*0,48</t>
  </si>
  <si>
    <t>80</t>
  </si>
  <si>
    <t>781121011</t>
  </si>
  <si>
    <t>Příprava podkladu před provedením obkladu nátěr penetrační na stěnu</t>
  </si>
  <si>
    <t>181627354</t>
  </si>
  <si>
    <t>https://podminky.urs.cz/item/CS_URS_2024_01/781121011</t>
  </si>
  <si>
    <t>(2,46+2,46+2,09+2,09-0,9-0,9+3,78+3,78+2,16+2,16-0,9-0,7*4+3,48+3,48+1,45*6-0,7*4)*1,8</t>
  </si>
  <si>
    <t>-(1,3*0,15)*8</t>
  </si>
  <si>
    <t>3,48*0,2</t>
  </si>
  <si>
    <t>81</t>
  </si>
  <si>
    <t>781472219</t>
  </si>
  <si>
    <t>Montáž keramických obkladů stěn lepených cementovým flexibilním lepidlem hladkých přes 22 do 25 ks/m2</t>
  </si>
  <si>
    <t>-1076341636</t>
  </si>
  <si>
    <t>https://podminky.urs.cz/item/CS_URS_2024_01/781472219</t>
  </si>
  <si>
    <t>82</t>
  </si>
  <si>
    <t>781571141</t>
  </si>
  <si>
    <t>Montáž keramických obkladů ostění lepených flexibilním lepidlem šířky ostění přes 200 do 400 mm</t>
  </si>
  <si>
    <t>1470064175</t>
  </si>
  <si>
    <t>https://podminky.urs.cz/item/CS_URS_2024_01/781571141</t>
  </si>
  <si>
    <t>0,45+0,45</t>
  </si>
  <si>
    <t>83</t>
  </si>
  <si>
    <t>781674113/R</t>
  </si>
  <si>
    <t>Montáž keramických obkladů parapetů lepených flexibilním lepidlem, šířky parapetu přes 300 do 400 mm</t>
  </si>
  <si>
    <t>-190863690</t>
  </si>
  <si>
    <t>2,23</t>
  </si>
  <si>
    <t>84</t>
  </si>
  <si>
    <t>59761714</t>
  </si>
  <si>
    <t>obklad keramický - výběr dle investora</t>
  </si>
  <si>
    <t>-2084919719</t>
  </si>
  <si>
    <t>50,302*1,1 'Přepočtené koeficientem množství</t>
  </si>
  <si>
    <t>85</t>
  </si>
  <si>
    <t>781492211</t>
  </si>
  <si>
    <t>Obklad - dokončující práce montáž profilu lepeného flexibilním cementovým lepidlem rohového</t>
  </si>
  <si>
    <t>-868878963</t>
  </si>
  <si>
    <t>https://podminky.urs.cz/item/CS_URS_2024_01/781492211</t>
  </si>
  <si>
    <t>3,48+2,23+0,45+0,45</t>
  </si>
  <si>
    <t>86</t>
  </si>
  <si>
    <t>781492251</t>
  </si>
  <si>
    <t>Obklad - dokončující práce montáž profilu lepeného flexibilním cementovým lepidlem ukončovacího</t>
  </si>
  <si>
    <t>1937001845</t>
  </si>
  <si>
    <t>https://podminky.urs.cz/item/CS_URS_2024_01/781492251</t>
  </si>
  <si>
    <t>2,46+2,46+2,09+2,09-0,9-0,9+3,78+3,78+2,16+2,16-0,9-0,7*4-2,23+0,37+0,37+0,45+0,45+3,48+3,48+1,45*8-0,7*4</t>
  </si>
  <si>
    <t>87</t>
  </si>
  <si>
    <t>19416005</t>
  </si>
  <si>
    <t>lišta ukončovací z eloxovaného hliníku</t>
  </si>
  <si>
    <t>-947829799</t>
  </si>
  <si>
    <t>6,61+30,65</t>
  </si>
  <si>
    <t>37,26*1,1 'Přepočtené koeficientem množství</t>
  </si>
  <si>
    <t>88</t>
  </si>
  <si>
    <t>781495115</t>
  </si>
  <si>
    <t>Obklad - dokončující práce ostatní práce spárování silikonem</t>
  </si>
  <si>
    <t>-1328031837</t>
  </si>
  <si>
    <t>https://podminky.urs.cz/item/CS_URS_2024_01/781495115</t>
  </si>
  <si>
    <t>3,48+0,2*8+0,37*2+0,45*2+1,8*24</t>
  </si>
  <si>
    <t>89</t>
  </si>
  <si>
    <t>781491021</t>
  </si>
  <si>
    <t>Montáž zrcadel lepených silikonovým tmelem na keramický obklad, plochy do 1 m2</t>
  </si>
  <si>
    <t>-1205040753</t>
  </si>
  <si>
    <t>https://podminky.urs.cz/item/CS_URS_2024_01/781491021</t>
  </si>
  <si>
    <t>1,5*0,5</t>
  </si>
  <si>
    <t>90</t>
  </si>
  <si>
    <t>63465122</t>
  </si>
  <si>
    <t>zrcadlo nemontované čiré tl 3mm max rozměr 3210x2250mm</t>
  </si>
  <si>
    <t>-1754822422</t>
  </si>
  <si>
    <t>0,75*1,1 'Přepočtené koeficientem množství</t>
  </si>
  <si>
    <t>91</t>
  </si>
  <si>
    <t>998781312</t>
  </si>
  <si>
    <t>Přesun hmot pro obklady keramické stanovený procentní sazbou (%) z ceny vodorovná dopravní vzdálenost do 50 m ruční (bez užití mechanizace) v objektech výšky přes 6 do 12 m</t>
  </si>
  <si>
    <t>-1585804869</t>
  </si>
  <si>
    <t>https://podminky.urs.cz/item/CS_URS_2024_01/998781312</t>
  </si>
  <si>
    <t>783</t>
  </si>
  <si>
    <t>Dokončovací práce - nátěry</t>
  </si>
  <si>
    <t>92</t>
  </si>
  <si>
    <t>783306801</t>
  </si>
  <si>
    <t>Odstranění nátěrů ze zámečnických konstrukcí obroušením</t>
  </si>
  <si>
    <t>1844074867</t>
  </si>
  <si>
    <t>https://podminky.urs.cz/item/CS_URS_2024_01/783306801</t>
  </si>
  <si>
    <t>Ponechané zárubně</t>
  </si>
  <si>
    <t>((0,8+2+2)*0,3)*2</t>
  </si>
  <si>
    <t>93</t>
  </si>
  <si>
    <t>783315103</t>
  </si>
  <si>
    <t>Mezinátěr zámečnických konstrukcí jednonásobný syntetický samozákladující</t>
  </si>
  <si>
    <t>529560258</t>
  </si>
  <si>
    <t>https://podminky.urs.cz/item/CS_URS_2024_01/783315103</t>
  </si>
  <si>
    <t>Ponechané i nové zárubně</t>
  </si>
  <si>
    <t>((0,6+2+2)*0,25)*4</t>
  </si>
  <si>
    <t>94</t>
  </si>
  <si>
    <t>783317101</t>
  </si>
  <si>
    <t>Krycí nátěr (email) zámečnických konstrukcí jednonásobný syntetický standardní</t>
  </si>
  <si>
    <t>1142449550</t>
  </si>
  <si>
    <t>https://podminky.urs.cz/item/CS_URS_2024_01/783317101</t>
  </si>
  <si>
    <t>95</t>
  </si>
  <si>
    <t>783-x1</t>
  </si>
  <si>
    <t>Obroušení a nátěr radiátoru vč. potrubí</t>
  </si>
  <si>
    <t>1861454049</t>
  </si>
  <si>
    <t>784</t>
  </si>
  <si>
    <t>Dokončovací práce - malby a tapety</t>
  </si>
  <si>
    <t>96</t>
  </si>
  <si>
    <t>784121001</t>
  </si>
  <si>
    <t>Oškrabání malby v místnostech výšky do 3,80 m</t>
  </si>
  <si>
    <t>-996014785</t>
  </si>
  <si>
    <t>https://podminky.urs.cz/item/CS_URS_2024_01/784121001</t>
  </si>
  <si>
    <t>Pod obklady v místě stávajících maleb</t>
  </si>
  <si>
    <t>(2,09+2,46-0,12-0,9+2,46-0,9-1,41)*1,8</t>
  </si>
  <si>
    <t>97</t>
  </si>
  <si>
    <t>784111003</t>
  </si>
  <si>
    <t>Oprášení (ometení) podkladu v místnostech výšky přes 3,80 do 5,00 m</t>
  </si>
  <si>
    <t>1197794723</t>
  </si>
  <si>
    <t>https://podminky.urs.cz/item/CS_URS_2024_01/784111003</t>
  </si>
  <si>
    <t>98</t>
  </si>
  <si>
    <t>784171005</t>
  </si>
  <si>
    <t>Olepování vnitřních ploch (materiál ve specifikaci) včetně pozdějšího odlepení páskou nebo fólií v místnostech výšky přes 5,00 m</t>
  </si>
  <si>
    <t>99894680</t>
  </si>
  <si>
    <t>https://podminky.urs.cz/item/CS_URS_2024_01/784171005</t>
  </si>
  <si>
    <t>1,54+1,54+3,15+3,15</t>
  </si>
  <si>
    <t>99</t>
  </si>
  <si>
    <t>58124840</t>
  </si>
  <si>
    <t>páska malířská z PVC a UV odolná (7 dnů) do š 50mm</t>
  </si>
  <si>
    <t>-1982785877</t>
  </si>
  <si>
    <t>9,38*1,2 'Přepočtené koeficientem množství</t>
  </si>
  <si>
    <t>100</t>
  </si>
  <si>
    <t>784171115</t>
  </si>
  <si>
    <t>Zakrytí nemalovaných ploch (materiál ve specifikaci) včetně pozdějšího odkrytí svislých ploch např. stěn, oken, dveří v místnostech výšky přes 5,00</t>
  </si>
  <si>
    <t>-878144307</t>
  </si>
  <si>
    <t>https://podminky.urs.cz/item/CS_URS_2024_01/784171115</t>
  </si>
  <si>
    <t>Okno</t>
  </si>
  <si>
    <t>1,54*3,15</t>
  </si>
  <si>
    <t>101</t>
  </si>
  <si>
    <t>58124844</t>
  </si>
  <si>
    <t>fólie pro malířské potřeby zakrývací tl 25µ 4x5m</t>
  </si>
  <si>
    <t>-79548559</t>
  </si>
  <si>
    <t>4,851*1,2 'Přepočtené koeficientem množství</t>
  </si>
  <si>
    <t>102</t>
  </si>
  <si>
    <t>784181123</t>
  </si>
  <si>
    <t>Penetrace podkladu jednonásobná hloubková akrylátová bezbarvá v místnostech výšky přes 3,80 do 5,00 m</t>
  </si>
  <si>
    <t>-1094673345</t>
  </si>
  <si>
    <t>https://podminky.urs.cz/item/CS_URS_2024_01/784181123</t>
  </si>
  <si>
    <t>Strop</t>
  </si>
  <si>
    <t>19,165</t>
  </si>
  <si>
    <t>Stěny</t>
  </si>
  <si>
    <t>(2,46+2,46+2,09+2,09+2,46+2,46+0,1+0,1+1,15+1,15+3,78+3,78)*3,2</t>
  </si>
  <si>
    <t>-1,54*2,7</t>
  </si>
  <si>
    <t>(1,54+2,7+2,7)*0,37</t>
  </si>
  <si>
    <t>(3,78+3,48+1,15*6)*0,45</t>
  </si>
  <si>
    <t>-(0,45*0,1)*5</t>
  </si>
  <si>
    <t>103</t>
  </si>
  <si>
    <t>784211103</t>
  </si>
  <si>
    <t>Malby z malířských směsí oděruvzdorných za mokra dvojnásobné, bílé za mokra oděruvzdorné výborně v místnostech výšky přes 3,80 do 5,00 m</t>
  </si>
  <si>
    <t>-799913344</t>
  </si>
  <si>
    <t>https://podminky.urs.cz/item/CS_URS_2024_01/784211103</t>
  </si>
  <si>
    <t>VRN</t>
  </si>
  <si>
    <t>Vedlejší rozpočtové náklady</t>
  </si>
  <si>
    <t>104</t>
  </si>
  <si>
    <t>VRN-x1</t>
  </si>
  <si>
    <t>-2131515983</t>
  </si>
  <si>
    <t>02 - WC muži</t>
  </si>
  <si>
    <t>-43897727</t>
  </si>
  <si>
    <t>(4,6+1,5*4)*2,25</t>
  </si>
  <si>
    <t>-(0,7*2)*5</t>
  </si>
  <si>
    <t>-(1,25*0,25)*5</t>
  </si>
  <si>
    <t>1378124947</t>
  </si>
  <si>
    <t>2,25*6</t>
  </si>
  <si>
    <t>-1065219658</t>
  </si>
  <si>
    <t>640169944</t>
  </si>
  <si>
    <t>(2,12*0,1)*6</t>
  </si>
  <si>
    <t>-87245382</t>
  </si>
  <si>
    <t>(3,3+3,3+2,5+2,5-0,9-0,9+4,6+4,2+1,5+1,5+2,4+2,4-0,9)*1,8</t>
  </si>
  <si>
    <t>-0,82*0,55</t>
  </si>
  <si>
    <t>-345838388</t>
  </si>
  <si>
    <t>(4,6+4,2+1,5*8)*2,25</t>
  </si>
  <si>
    <t>-(0,7*2)*10</t>
  </si>
  <si>
    <t>1118186153</t>
  </si>
  <si>
    <t>(3,3+3,3+2,5+2,5-0,9-0,9+4,6+4,4+1,5+1,5+2,4+2,4-0,9-2,23+0,37+0,37-0,82)*0,1</t>
  </si>
  <si>
    <t>(4,6+4,2+1,5*8)*0,45</t>
  </si>
  <si>
    <t>-(0,7*0,2)*10</t>
  </si>
  <si>
    <t>cca. 10% ostatních ploch</t>
  </si>
  <si>
    <t>-702300858</t>
  </si>
  <si>
    <t>292192730</t>
  </si>
  <si>
    <t>-99508360</t>
  </si>
  <si>
    <t>716674058</t>
  </si>
  <si>
    <t>(4,6+1,19*4)*2,12</t>
  </si>
  <si>
    <t>1459059214</t>
  </si>
  <si>
    <t>1956990593</t>
  </si>
  <si>
    <t>26,12*2</t>
  </si>
  <si>
    <t>-1562849955</t>
  </si>
  <si>
    <t>(0,6*2)*5</t>
  </si>
  <si>
    <t>110078719</t>
  </si>
  <si>
    <t>-2140621183</t>
  </si>
  <si>
    <t>-1463037749</t>
  </si>
  <si>
    <t>-1717168171</t>
  </si>
  <si>
    <t>-1674778210</t>
  </si>
  <si>
    <t>-1259036044</t>
  </si>
  <si>
    <t>5,687*7</t>
  </si>
  <si>
    <t>-755585572</t>
  </si>
  <si>
    <t>-178603744</t>
  </si>
  <si>
    <t>247655014</t>
  </si>
  <si>
    <t>722-x2</t>
  </si>
  <si>
    <t>D+M Dopojení vodovodu a kanalizace k pisoáru</t>
  </si>
  <si>
    <t>-914635364</t>
  </si>
  <si>
    <t>1553774449</t>
  </si>
  <si>
    <t>725122817/R</t>
  </si>
  <si>
    <t>Demontáž pisoárů vč. senzoru</t>
  </si>
  <si>
    <t>-195275926</t>
  </si>
  <si>
    <t>1763271213</t>
  </si>
  <si>
    <t>555235794</t>
  </si>
  <si>
    <t>1913577151</t>
  </si>
  <si>
    <t>-1479549768</t>
  </si>
  <si>
    <t>825519767</t>
  </si>
  <si>
    <t>Demontáž příslušenství vč. likvidace - 5x zásobník toal. papíru, 1x zásobník papírových ručníků, 1x zrcadlo</t>
  </si>
  <si>
    <t>1778167625</t>
  </si>
  <si>
    <t>201865527</t>
  </si>
  <si>
    <t>725121525</t>
  </si>
  <si>
    <t>Pisoárové záchodky keramické automatické s radarovým senzorem</t>
  </si>
  <si>
    <t>-1681995722</t>
  </si>
  <si>
    <t>https://podminky.urs.cz/item/CS_URS_2024_01/725121525</t>
  </si>
  <si>
    <t>1084962993</t>
  </si>
  <si>
    <t>1720110295</t>
  </si>
  <si>
    <t>1317844117</t>
  </si>
  <si>
    <t>1877456017</t>
  </si>
  <si>
    <t>-1738095637</t>
  </si>
  <si>
    <t>-1635605814</t>
  </si>
  <si>
    <t>1360896727</t>
  </si>
  <si>
    <t>915745421</t>
  </si>
  <si>
    <t>-41781044</t>
  </si>
  <si>
    <t>-818231572</t>
  </si>
  <si>
    <t>1556048508</t>
  </si>
  <si>
    <t>1579634631</t>
  </si>
  <si>
    <t>-1659480819</t>
  </si>
  <si>
    <t>-722487464</t>
  </si>
  <si>
    <t>-376409894</t>
  </si>
  <si>
    <t>-630548897</t>
  </si>
  <si>
    <t>1431789736</t>
  </si>
  <si>
    <t>227176442</t>
  </si>
  <si>
    <t>-1892774936</t>
  </si>
  <si>
    <t>1086417538</t>
  </si>
  <si>
    <t>-910587653</t>
  </si>
  <si>
    <t>904264111</t>
  </si>
  <si>
    <t>1110550255</t>
  </si>
  <si>
    <t>4,2*1,3</t>
  </si>
  <si>
    <t>725837489</t>
  </si>
  <si>
    <t>3,3*2,5</t>
  </si>
  <si>
    <t>4,6*3,99</t>
  </si>
  <si>
    <t>-601045108</t>
  </si>
  <si>
    <t>-1442118901</t>
  </si>
  <si>
    <t>-1801133365</t>
  </si>
  <si>
    <t>1436511454</t>
  </si>
  <si>
    <t>-266371826</t>
  </si>
  <si>
    <t>-1829379109</t>
  </si>
  <si>
    <t>-958368923</t>
  </si>
  <si>
    <t>-2128662506</t>
  </si>
  <si>
    <t>-1620490305</t>
  </si>
  <si>
    <t>D+M Dveřní zarážka do podlahy (dveře u radiátoru)</t>
  </si>
  <si>
    <t>1248850412</t>
  </si>
  <si>
    <t>1582645255</t>
  </si>
  <si>
    <t>-252953937</t>
  </si>
  <si>
    <t>4,6*2,7</t>
  </si>
  <si>
    <t>4,2*1,19</t>
  </si>
  <si>
    <t>(0,7*0,1)*5</t>
  </si>
  <si>
    <t>-1490865606</t>
  </si>
  <si>
    <t>4,6*2,4</t>
  </si>
  <si>
    <t>4,2*1,5</t>
  </si>
  <si>
    <t>26,12</t>
  </si>
  <si>
    <t>-1962968925</t>
  </si>
  <si>
    <t>-2005840715</t>
  </si>
  <si>
    <t>-426827579</t>
  </si>
  <si>
    <t>26,12*1,1 'Přepočtené koeficientem množství</t>
  </si>
  <si>
    <t>1678699722</t>
  </si>
  <si>
    <t>3,3+3,3+2,5+2,5-0,9-0,9+0,2+0,2+4,6+4,6+2,4+2,4-0,9-0,7*5+0,1*10+1,5*10+4,2+4,2-0,7*5</t>
  </si>
  <si>
    <t>-2097444759</t>
  </si>
  <si>
    <t>-2028463189</t>
  </si>
  <si>
    <t>263357865</t>
  </si>
  <si>
    <t>-158405393</t>
  </si>
  <si>
    <t>(0,61+3,3+1,7+4,6+4,6+4,2+4,2+2,7+2,7+1,19*10-0,9-0,7*10)*1,83</t>
  </si>
  <si>
    <t>-0,82*0,58</t>
  </si>
  <si>
    <t>-1965488061</t>
  </si>
  <si>
    <t>(3,3+3,3+2,5+2,5+4,6+4,6+2,4+2,4+4,2+4,2+1,5*10-0,7*10-0,9*3)*1,8</t>
  </si>
  <si>
    <t>-(1,3*0,15)*10</t>
  </si>
  <si>
    <t>4,2*0,2</t>
  </si>
  <si>
    <t>711239935</t>
  </si>
  <si>
    <t>-1349774171</t>
  </si>
  <si>
    <t>-1597681552</t>
  </si>
  <si>
    <t>-1014995037</t>
  </si>
  <si>
    <t>69,333*1,1 'Přepočtené koeficientem množství</t>
  </si>
  <si>
    <t>-148725027</t>
  </si>
  <si>
    <t>4,2+2,23+0,45+0,45</t>
  </si>
  <si>
    <t>-1904473356</t>
  </si>
  <si>
    <t>3,3+3,3+2,5+2,5-0,9-0,9-0,82+0,55+0,55+0,82+4,6+4,6+4,2+4,2+2,3+2,3+1,5*10-0,9-2,43+0,45*2-0,7*10</t>
  </si>
  <si>
    <t>1608720582</t>
  </si>
  <si>
    <t>7,33+38,67</t>
  </si>
  <si>
    <t>46*1,1 'Přepočtené koeficientem množství</t>
  </si>
  <si>
    <t>2050642088</t>
  </si>
  <si>
    <t>4,2+0,2*10+0,37*2+0,45*2+1,8*28</t>
  </si>
  <si>
    <t>1884390857</t>
  </si>
  <si>
    <t>-676613685</t>
  </si>
  <si>
    <t>1502991766</t>
  </si>
  <si>
    <t>2038385990</t>
  </si>
  <si>
    <t>1598339341</t>
  </si>
  <si>
    <t>((0,6+2+2)*0,25)*5</t>
  </si>
  <si>
    <t>-323862101</t>
  </si>
  <si>
    <t>726833388</t>
  </si>
  <si>
    <t>-198137735</t>
  </si>
  <si>
    <t>1,54+1,54+3,15+3,15+0,82+0,82+3,15+3,15</t>
  </si>
  <si>
    <t>-632117960</t>
  </si>
  <si>
    <t>17,32*1,2 'Přepočtené koeficientem množství</t>
  </si>
  <si>
    <t>-536070820</t>
  </si>
  <si>
    <t>Okna</t>
  </si>
  <si>
    <t>0,82*3,15</t>
  </si>
  <si>
    <t>-1815029158</t>
  </si>
  <si>
    <t>7,434*1,2 'Přepočtené koeficientem množství</t>
  </si>
  <si>
    <t>1557028800</t>
  </si>
  <si>
    <t>(2,5-0,61+3,3-0,9+2,5-0,9-1,7)*1,8</t>
  </si>
  <si>
    <t>-1685675254</t>
  </si>
  <si>
    <t>-161383751</t>
  </si>
  <si>
    <t>26,604</t>
  </si>
  <si>
    <t>(2,5+2,5+3,3+3,3+2,4+2,4+1,5+1,5+0,1+0,1+4,6+4,6)*3,2</t>
  </si>
  <si>
    <t>-0,82*2,7</t>
  </si>
  <si>
    <t>-(0,45*0,1)*6</t>
  </si>
  <si>
    <t>-333664357</t>
  </si>
  <si>
    <t>371907676</t>
  </si>
  <si>
    <t>03 - Sklad</t>
  </si>
  <si>
    <t>611131121</t>
  </si>
  <si>
    <t>Podkladní a spojovací vrstva vnitřních omítaných ploch penetrace disperzní nanášená ručně stropů</t>
  </si>
  <si>
    <t>415519908</t>
  </si>
  <si>
    <t>https://podminky.urs.cz/item/CS_URS_2024_01/611131121</t>
  </si>
  <si>
    <t>2,15*0,86</t>
  </si>
  <si>
    <t>611311131</t>
  </si>
  <si>
    <t>Vápenný štuk vnitřních ploch tloušťky do 3 mm vodorovných konstrukcí stropů rovných</t>
  </si>
  <si>
    <t>205672605</t>
  </si>
  <si>
    <t>https://podminky.urs.cz/item/CS_URS_2024_01/611311131</t>
  </si>
  <si>
    <t>-1170348266</t>
  </si>
  <si>
    <t>(2,15+2,15+0,86+0,86)*2,85</t>
  </si>
  <si>
    <t>-0,7*2</t>
  </si>
  <si>
    <t>926608441</t>
  </si>
  <si>
    <t>2126201888</t>
  </si>
  <si>
    <t>-45464638</t>
  </si>
  <si>
    <t>1,849*2</t>
  </si>
  <si>
    <t>949101111</t>
  </si>
  <si>
    <t>Lešení pomocné pracovní pro objekty pozemních staveb pro zatížení do 150 kg/m2, o výšce lešeňové podlahy do 1,9 m</t>
  </si>
  <si>
    <t>508314342</t>
  </si>
  <si>
    <t>https://podminky.urs.cz/item/CS_URS_2024_01/949101111</t>
  </si>
  <si>
    <t>952901111</t>
  </si>
  <si>
    <t>Vyčištění budov nebo objektů před předáním do užívání budov bytové nebo občanské výstavby, světlé výšky podlaží do 4 m</t>
  </si>
  <si>
    <t>919614186</t>
  </si>
  <si>
    <t>https://podminky.urs.cz/item/CS_URS_2024_01/952901111</t>
  </si>
  <si>
    <t>1613915727</t>
  </si>
  <si>
    <t>-2106834077</t>
  </si>
  <si>
    <t>-1456812862</t>
  </si>
  <si>
    <t>453169707</t>
  </si>
  <si>
    <t>0,095*7</t>
  </si>
  <si>
    <t>684641025</t>
  </si>
  <si>
    <t>1074324078</t>
  </si>
  <si>
    <t>-1929172763</t>
  </si>
  <si>
    <t>Demontáž vypínače, uschování a zpětná montáž po dokončení prací</t>
  </si>
  <si>
    <t>-1108695189</t>
  </si>
  <si>
    <t>434533177</t>
  </si>
  <si>
    <t>-779253957</t>
  </si>
  <si>
    <t>1739768253</t>
  </si>
  <si>
    <t>527546838</t>
  </si>
  <si>
    <t>-154454164</t>
  </si>
  <si>
    <t>-369245053</t>
  </si>
  <si>
    <t>1590066310</t>
  </si>
  <si>
    <t>-1716498159</t>
  </si>
  <si>
    <t>1985581758</t>
  </si>
  <si>
    <t>1,849</t>
  </si>
  <si>
    <t>-194631950</t>
  </si>
  <si>
    <t>-1203822406</t>
  </si>
  <si>
    <t>-64347242</t>
  </si>
  <si>
    <t>1,849*1,1 'Přepočtené koeficientem množství</t>
  </si>
  <si>
    <t>771474112</t>
  </si>
  <si>
    <t>Montáž soklů z dlaždic keramických lepených cementovým flexibilním lepidlem rovných, výšky přes 65 do 90 mm</t>
  </si>
  <si>
    <t>64977027</t>
  </si>
  <si>
    <t>https://podminky.urs.cz/item/CS_URS_2024_01/771474112</t>
  </si>
  <si>
    <t>2,15+2,15+0,86+0,86-0,7</t>
  </si>
  <si>
    <t>59761184/R</t>
  </si>
  <si>
    <t>sokl keramický výšky přes 65 do 90mm - výběr dle investora</t>
  </si>
  <si>
    <t>795838947</t>
  </si>
  <si>
    <t>5,32*1,1 'Přepočtené koeficientem množství</t>
  </si>
  <si>
    <t>1080121544</t>
  </si>
  <si>
    <t>1907425087</t>
  </si>
  <si>
    <t>0,6*1,1 'Přepočtené koeficientem množství</t>
  </si>
  <si>
    <t>-240397543</t>
  </si>
  <si>
    <t>1503437008</t>
  </si>
  <si>
    <t>(0,6+2+2)*0,3</t>
  </si>
  <si>
    <t>-1831695750</t>
  </si>
  <si>
    <t>1,38</t>
  </si>
  <si>
    <t>-1455167951</t>
  </si>
  <si>
    <t>-1880356890</t>
  </si>
  <si>
    <t>-480965527</t>
  </si>
  <si>
    <t>17,606</t>
  </si>
  <si>
    <t>1909034947</t>
  </si>
  <si>
    <t>1839314291</t>
  </si>
  <si>
    <t>04 - Chodba</t>
  </si>
  <si>
    <t>1596819313</t>
  </si>
  <si>
    <t>Pod obklady</t>
  </si>
  <si>
    <t>(1,07+3,9-0,7-0,9-0,9)*2</t>
  </si>
  <si>
    <t>-1468756037</t>
  </si>
  <si>
    <t>Stěna nad mozaikou + 100mm nad novým obkladem</t>
  </si>
  <si>
    <t>3,9*1,19</t>
  </si>
  <si>
    <t>(1,07+3,9)*0,1</t>
  </si>
  <si>
    <t>-1960085548</t>
  </si>
  <si>
    <t>1929396703</t>
  </si>
  <si>
    <t>3,9*1,07</t>
  </si>
  <si>
    <t>(0,9+0,9+0,7)*0,2</t>
  </si>
  <si>
    <t>-17782663</t>
  </si>
  <si>
    <t>4,673*2</t>
  </si>
  <si>
    <t>-759905190</t>
  </si>
  <si>
    <t>-47083824</t>
  </si>
  <si>
    <t>700536046</t>
  </si>
  <si>
    <t>-59632304</t>
  </si>
  <si>
    <t>-1229783160</t>
  </si>
  <si>
    <t>-1984187127</t>
  </si>
  <si>
    <t>1175851310</t>
  </si>
  <si>
    <t>1341193336</t>
  </si>
  <si>
    <t>-1023761697</t>
  </si>
  <si>
    <t>-1729410540</t>
  </si>
  <si>
    <t>1137686344</t>
  </si>
  <si>
    <t>643868806</t>
  </si>
  <si>
    <t>4,673</t>
  </si>
  <si>
    <t>-1219778542</t>
  </si>
  <si>
    <t>-874429585</t>
  </si>
  <si>
    <t>-1174283778</t>
  </si>
  <si>
    <t>4,673*1,1 'Přepočtené koeficientem množství</t>
  </si>
  <si>
    <t>-1375982331</t>
  </si>
  <si>
    <t>3,9+3,9+1,07-0,9-0,9-0,7</t>
  </si>
  <si>
    <t>274921891</t>
  </si>
  <si>
    <t>-797294673</t>
  </si>
  <si>
    <t>1,07*1,1 'Přepočtené koeficientem množství</t>
  </si>
  <si>
    <t>1395204345</t>
  </si>
  <si>
    <t>-214720827</t>
  </si>
  <si>
    <t>(3,9+1,07-0,9-0,9-0,7)*2</t>
  </si>
  <si>
    <t>-1436500133</t>
  </si>
  <si>
    <t>4,94</t>
  </si>
  <si>
    <t>-1291194396</t>
  </si>
  <si>
    <t>-1015520259</t>
  </si>
  <si>
    <t>5,05640322318086*1,1 'Přepočtené koeficientem množství</t>
  </si>
  <si>
    <t>740464109</t>
  </si>
  <si>
    <t>3,9+1,07-0,9-0,9-0,7+2</t>
  </si>
  <si>
    <t>2139123865</t>
  </si>
  <si>
    <t>4,47</t>
  </si>
  <si>
    <t>4,47*1,1 'Přepočtené koeficientem množství</t>
  </si>
  <si>
    <t>1633686855</t>
  </si>
  <si>
    <t>-2051602025</t>
  </si>
  <si>
    <t>108</t>
  </si>
  <si>
    <t>784171001</t>
  </si>
  <si>
    <t>Olepování vnitřních ploch (materiál ve specifikaci) včetně pozdějšího odlepení páskou nebo fólií v místnostech výšky do 3,80 m</t>
  </si>
  <si>
    <t>781617645</t>
  </si>
  <si>
    <t>https://podminky.urs.cz/item/CS_URS_2024_01/784171001</t>
  </si>
  <si>
    <t>0,6*2+0,8*4+2*6+3,9*2+1,7*2</t>
  </si>
  <si>
    <t>109</t>
  </si>
  <si>
    <t>-764269483</t>
  </si>
  <si>
    <t>27,6*1,2 'Přepočtené koeficientem množství</t>
  </si>
  <si>
    <t>784171111</t>
  </si>
  <si>
    <t>Zakrytí nemalovaných ploch (materiál ve specifikaci) včetně pozdějšího odkrytí svislých ploch např. stěn, oken, dveří v místnostech výšky do 3,80</t>
  </si>
  <si>
    <t>1727127669</t>
  </si>
  <si>
    <t>https://podminky.urs.cz/item/CS_URS_2024_01/784171111</t>
  </si>
  <si>
    <t>Dveře</t>
  </si>
  <si>
    <t>0,6*2</t>
  </si>
  <si>
    <t>(0,8*2)*2</t>
  </si>
  <si>
    <t>105</t>
  </si>
  <si>
    <t>898460099</t>
  </si>
  <si>
    <t>4,4*1,2 'Přepočtené koeficientem množství</t>
  </si>
  <si>
    <t>106</t>
  </si>
  <si>
    <t>784171121</t>
  </si>
  <si>
    <t>Zakrytí nemalovaných ploch (materiál ve specifikaci) včetně pozdějšího odkrytí konstrukcí nebo samostatných prvků např. schodišť, nábytku, radiátorů, zábradlí v místnostech výšky do 3,80</t>
  </si>
  <si>
    <t>-1228951664</t>
  </si>
  <si>
    <t>https://podminky.urs.cz/item/CS_URS_2024_01/784171121</t>
  </si>
  <si>
    <t>Mozaika</t>
  </si>
  <si>
    <t>3,9*1,7</t>
  </si>
  <si>
    <t>107</t>
  </si>
  <si>
    <t>-860632709</t>
  </si>
  <si>
    <t>6,63*1,2 'Přepočtené koeficientem množství</t>
  </si>
  <si>
    <t>784111001</t>
  </si>
  <si>
    <t>Oprášení (ometení) podkladu v místnostech výšky do 3,80 m</t>
  </si>
  <si>
    <t>1674912789</t>
  </si>
  <si>
    <t>https://podminky.urs.cz/item/CS_URS_2024_01/784111001</t>
  </si>
  <si>
    <t>(3,9+1,7)*1,85</t>
  </si>
  <si>
    <t>1,07*0,85</t>
  </si>
  <si>
    <t>-329873162</t>
  </si>
  <si>
    <t>Nad mozaikou</t>
  </si>
  <si>
    <t>784181121</t>
  </si>
  <si>
    <t>Penetrace podkladu jednonásobná hloubková akrylátová bezbarvá v místnostech výšky do 3,80 m</t>
  </si>
  <si>
    <t>-1202876674</t>
  </si>
  <si>
    <t>https://podminky.urs.cz/item/CS_URS_2024_01/784181121</t>
  </si>
  <si>
    <t>784211101</t>
  </si>
  <si>
    <t>Malby z malířských směsí oděruvzdorných za mokra dvojnásobné, bílé za mokra oděruvzdorné výborně v místnostech výšky do 3,80 m</t>
  </si>
  <si>
    <t>1503646488</t>
  </si>
  <si>
    <t>https://podminky.urs.cz/item/CS_URS_2024_01/784211101</t>
  </si>
  <si>
    <t>110</t>
  </si>
  <si>
    <t>-1670799575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</si>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</sst>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7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3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3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342272225" TargetMode="External" /><Relationship Id="rId2" Type="http://schemas.openxmlformats.org/officeDocument/2006/relationships/hyperlink" Target="https://podminky.urs.cz/item/CS_URS_2024_01/342291121" TargetMode="External" /><Relationship Id="rId3" Type="http://schemas.openxmlformats.org/officeDocument/2006/relationships/hyperlink" Target="https://podminky.urs.cz/item/CS_URS_2024_01/317142422" TargetMode="External" /><Relationship Id="rId4" Type="http://schemas.openxmlformats.org/officeDocument/2006/relationships/hyperlink" Target="https://podminky.urs.cz/item/CS_URS_2024_01/612325111" TargetMode="External" /><Relationship Id="rId5" Type="http://schemas.openxmlformats.org/officeDocument/2006/relationships/hyperlink" Target="https://podminky.urs.cz/item/CS_URS_2024_01/612135001" TargetMode="External" /><Relationship Id="rId6" Type="http://schemas.openxmlformats.org/officeDocument/2006/relationships/hyperlink" Target="https://podminky.urs.cz/item/CS_URS_2024_01/612142001" TargetMode="External" /><Relationship Id="rId7" Type="http://schemas.openxmlformats.org/officeDocument/2006/relationships/hyperlink" Target="https://podminky.urs.cz/item/CS_URS_2024_01/612131121" TargetMode="External" /><Relationship Id="rId8" Type="http://schemas.openxmlformats.org/officeDocument/2006/relationships/hyperlink" Target="https://podminky.urs.cz/item/CS_URS_2024_01/612311131" TargetMode="External" /><Relationship Id="rId9" Type="http://schemas.openxmlformats.org/officeDocument/2006/relationships/hyperlink" Target="https://podminky.urs.cz/item/CS_URS_2024_01/642942111" TargetMode="External" /><Relationship Id="rId10" Type="http://schemas.openxmlformats.org/officeDocument/2006/relationships/hyperlink" Target="https://podminky.urs.cz/item/CS_URS_2024_01/962031132" TargetMode="External" /><Relationship Id="rId11" Type="http://schemas.openxmlformats.org/officeDocument/2006/relationships/hyperlink" Target="https://podminky.urs.cz/item/CS_URS_2024_01/965046111" TargetMode="External" /><Relationship Id="rId12" Type="http://schemas.openxmlformats.org/officeDocument/2006/relationships/hyperlink" Target="https://podminky.urs.cz/item/CS_URS_2024_01/965046119" TargetMode="External" /><Relationship Id="rId13" Type="http://schemas.openxmlformats.org/officeDocument/2006/relationships/hyperlink" Target="https://podminky.urs.cz/item/CS_URS_2024_01/968062455" TargetMode="External" /><Relationship Id="rId14" Type="http://schemas.openxmlformats.org/officeDocument/2006/relationships/hyperlink" Target="https://podminky.urs.cz/item/CS_URS_2024_01/949101112" TargetMode="External" /><Relationship Id="rId15" Type="http://schemas.openxmlformats.org/officeDocument/2006/relationships/hyperlink" Target="https://podminky.urs.cz/item/CS_URS_2024_01/952901114" TargetMode="External" /><Relationship Id="rId16" Type="http://schemas.openxmlformats.org/officeDocument/2006/relationships/hyperlink" Target="https://podminky.urs.cz/item/CS_URS_2024_01/997002611" TargetMode="External" /><Relationship Id="rId17" Type="http://schemas.openxmlformats.org/officeDocument/2006/relationships/hyperlink" Target="https://podminky.urs.cz/item/CS_URS_2024_01/997013213" TargetMode="External" /><Relationship Id="rId18" Type="http://schemas.openxmlformats.org/officeDocument/2006/relationships/hyperlink" Target="https://podminky.urs.cz/item/CS_URS_2024_01/997013501" TargetMode="External" /><Relationship Id="rId19" Type="http://schemas.openxmlformats.org/officeDocument/2006/relationships/hyperlink" Target="https://podminky.urs.cz/item/CS_URS_2024_01/997013509" TargetMode="External" /><Relationship Id="rId20" Type="http://schemas.openxmlformats.org/officeDocument/2006/relationships/hyperlink" Target="https://podminky.urs.cz/item/CS_URS_2024_01/997013871" TargetMode="External" /><Relationship Id="rId21" Type="http://schemas.openxmlformats.org/officeDocument/2006/relationships/hyperlink" Target="https://podminky.urs.cz/item/CS_URS_2024_01/998018002" TargetMode="External" /><Relationship Id="rId22" Type="http://schemas.openxmlformats.org/officeDocument/2006/relationships/hyperlink" Target="https://podminky.urs.cz/item/CS_URS_2024_01/725110814" TargetMode="External" /><Relationship Id="rId23" Type="http://schemas.openxmlformats.org/officeDocument/2006/relationships/hyperlink" Target="https://podminky.urs.cz/item/CS_URS_2024_01/725210821" TargetMode="External" /><Relationship Id="rId24" Type="http://schemas.openxmlformats.org/officeDocument/2006/relationships/hyperlink" Target="https://podminky.urs.cz/item/CS_URS_2024_01/725820802" TargetMode="External" /><Relationship Id="rId25" Type="http://schemas.openxmlformats.org/officeDocument/2006/relationships/hyperlink" Target="https://podminky.urs.cz/item/CS_URS_2024_01/725860811" TargetMode="External" /><Relationship Id="rId26" Type="http://schemas.openxmlformats.org/officeDocument/2006/relationships/hyperlink" Target="https://podminky.urs.cz/item/CS_URS_2024_01/725112022" TargetMode="External" /><Relationship Id="rId27" Type="http://schemas.openxmlformats.org/officeDocument/2006/relationships/hyperlink" Target="https://podminky.urs.cz/item/CS_URS_2024_01/725211617" TargetMode="External" /><Relationship Id="rId28" Type="http://schemas.openxmlformats.org/officeDocument/2006/relationships/hyperlink" Target="https://podminky.urs.cz/item/CS_URS_2024_01/725822611" TargetMode="External" /><Relationship Id="rId29" Type="http://schemas.openxmlformats.org/officeDocument/2006/relationships/hyperlink" Target="https://podminky.urs.cz/item/CS_URS_2024_01/725861102" TargetMode="External" /><Relationship Id="rId30" Type="http://schemas.openxmlformats.org/officeDocument/2006/relationships/hyperlink" Target="https://podminky.urs.cz/item/CS_URS_2024_01/725813111" TargetMode="External" /><Relationship Id="rId31" Type="http://schemas.openxmlformats.org/officeDocument/2006/relationships/hyperlink" Target="https://podminky.urs.cz/item/CS_URS_2024_01/725291652" TargetMode="External" /><Relationship Id="rId32" Type="http://schemas.openxmlformats.org/officeDocument/2006/relationships/hyperlink" Target="https://podminky.urs.cz/item/CS_URS_2024_01/725291653" TargetMode="External" /><Relationship Id="rId33" Type="http://schemas.openxmlformats.org/officeDocument/2006/relationships/hyperlink" Target="https://podminky.urs.cz/item/CS_URS_2024_01/725291654" TargetMode="External" /><Relationship Id="rId34" Type="http://schemas.openxmlformats.org/officeDocument/2006/relationships/hyperlink" Target="https://podminky.urs.cz/item/CS_URS_2024_01/725291664" TargetMode="External" /><Relationship Id="rId35" Type="http://schemas.openxmlformats.org/officeDocument/2006/relationships/hyperlink" Target="https://podminky.urs.cz/item/CS_URS_2024_01/725291666" TargetMode="External" /><Relationship Id="rId36" Type="http://schemas.openxmlformats.org/officeDocument/2006/relationships/hyperlink" Target="https://podminky.urs.cz/item/CS_URS_2024_01/725291680" TargetMode="External" /><Relationship Id="rId37" Type="http://schemas.openxmlformats.org/officeDocument/2006/relationships/hyperlink" Target="https://podminky.urs.cz/item/CS_URS_2024_01/998725312" TargetMode="External" /><Relationship Id="rId38" Type="http://schemas.openxmlformats.org/officeDocument/2006/relationships/hyperlink" Target="https://podminky.urs.cz/item/CS_URS_2024_01/726131041" TargetMode="External" /><Relationship Id="rId39" Type="http://schemas.openxmlformats.org/officeDocument/2006/relationships/hyperlink" Target="https://podminky.urs.cz/item/CS_URS_2024_01/998726312" TargetMode="External" /><Relationship Id="rId40" Type="http://schemas.openxmlformats.org/officeDocument/2006/relationships/hyperlink" Target="https://podminky.urs.cz/item/CS_URS_2024_01/998741312" TargetMode="External" /><Relationship Id="rId41" Type="http://schemas.openxmlformats.org/officeDocument/2006/relationships/hyperlink" Target="https://podminky.urs.cz/item/CS_URS_2024_01/763121590" TargetMode="External" /><Relationship Id="rId42" Type="http://schemas.openxmlformats.org/officeDocument/2006/relationships/hyperlink" Target="https://podminky.urs.cz/item/CS_URS_2024_01/763131451" TargetMode="External" /><Relationship Id="rId43" Type="http://schemas.openxmlformats.org/officeDocument/2006/relationships/hyperlink" Target="https://podminky.urs.cz/item/CS_URS_2024_01/998763512" TargetMode="External" /><Relationship Id="rId44" Type="http://schemas.openxmlformats.org/officeDocument/2006/relationships/hyperlink" Target="https://podminky.urs.cz/item/CS_URS_2024_01/766691914" TargetMode="External" /><Relationship Id="rId45" Type="http://schemas.openxmlformats.org/officeDocument/2006/relationships/hyperlink" Target="https://podminky.urs.cz/item/CS_URS_2024_01/766660001" TargetMode="External" /><Relationship Id="rId46" Type="http://schemas.openxmlformats.org/officeDocument/2006/relationships/hyperlink" Target="https://podminky.urs.cz/item/CS_URS_2024_01/766660729" TargetMode="External" /><Relationship Id="rId47" Type="http://schemas.openxmlformats.org/officeDocument/2006/relationships/hyperlink" Target="https://podminky.urs.cz/item/CS_URS_2024_01/766660730" TargetMode="External" /><Relationship Id="rId48" Type="http://schemas.openxmlformats.org/officeDocument/2006/relationships/hyperlink" Target="https://podminky.urs.cz/item/CS_URS_2024_01/998766312" TargetMode="External" /><Relationship Id="rId49" Type="http://schemas.openxmlformats.org/officeDocument/2006/relationships/hyperlink" Target="https://podminky.urs.cz/item/CS_URS_2024_01/771573810" TargetMode="External" /><Relationship Id="rId50" Type="http://schemas.openxmlformats.org/officeDocument/2006/relationships/hyperlink" Target="https://podminky.urs.cz/item/CS_URS_2024_01/771121011" TargetMode="External" /><Relationship Id="rId51" Type="http://schemas.openxmlformats.org/officeDocument/2006/relationships/hyperlink" Target="https://podminky.urs.cz/item/CS_URS_2024_01/771151014" TargetMode="External" /><Relationship Id="rId52" Type="http://schemas.openxmlformats.org/officeDocument/2006/relationships/hyperlink" Target="https://podminky.urs.cz/item/CS_URS_2024_01/771574416" TargetMode="External" /><Relationship Id="rId53" Type="http://schemas.openxmlformats.org/officeDocument/2006/relationships/hyperlink" Target="https://podminky.urs.cz/item/CS_URS_2024_01/771591115" TargetMode="External" /><Relationship Id="rId54" Type="http://schemas.openxmlformats.org/officeDocument/2006/relationships/hyperlink" Target="https://podminky.urs.cz/item/CS_URS_2024_01/771161021" TargetMode="External" /><Relationship Id="rId55" Type="http://schemas.openxmlformats.org/officeDocument/2006/relationships/hyperlink" Target="https://podminky.urs.cz/item/CS_URS_2024_01/998771312" TargetMode="External" /><Relationship Id="rId56" Type="http://schemas.openxmlformats.org/officeDocument/2006/relationships/hyperlink" Target="https://podminky.urs.cz/item/CS_URS_2024_01/781473810" TargetMode="External" /><Relationship Id="rId57" Type="http://schemas.openxmlformats.org/officeDocument/2006/relationships/hyperlink" Target="https://podminky.urs.cz/item/CS_URS_2024_01/781121011" TargetMode="External" /><Relationship Id="rId58" Type="http://schemas.openxmlformats.org/officeDocument/2006/relationships/hyperlink" Target="https://podminky.urs.cz/item/CS_URS_2024_01/781472219" TargetMode="External" /><Relationship Id="rId59" Type="http://schemas.openxmlformats.org/officeDocument/2006/relationships/hyperlink" Target="https://podminky.urs.cz/item/CS_URS_2024_01/781571141" TargetMode="External" /><Relationship Id="rId60" Type="http://schemas.openxmlformats.org/officeDocument/2006/relationships/hyperlink" Target="https://podminky.urs.cz/item/CS_URS_2024_01/781492211" TargetMode="External" /><Relationship Id="rId61" Type="http://schemas.openxmlformats.org/officeDocument/2006/relationships/hyperlink" Target="https://podminky.urs.cz/item/CS_URS_2024_01/781492251" TargetMode="External" /><Relationship Id="rId62" Type="http://schemas.openxmlformats.org/officeDocument/2006/relationships/hyperlink" Target="https://podminky.urs.cz/item/CS_URS_2024_01/781495115" TargetMode="External" /><Relationship Id="rId63" Type="http://schemas.openxmlformats.org/officeDocument/2006/relationships/hyperlink" Target="https://podminky.urs.cz/item/CS_URS_2024_01/781491021" TargetMode="External" /><Relationship Id="rId64" Type="http://schemas.openxmlformats.org/officeDocument/2006/relationships/hyperlink" Target="https://podminky.urs.cz/item/CS_URS_2024_01/998781312" TargetMode="External" /><Relationship Id="rId65" Type="http://schemas.openxmlformats.org/officeDocument/2006/relationships/hyperlink" Target="https://podminky.urs.cz/item/CS_URS_2024_01/783306801" TargetMode="External" /><Relationship Id="rId66" Type="http://schemas.openxmlformats.org/officeDocument/2006/relationships/hyperlink" Target="https://podminky.urs.cz/item/CS_URS_2024_01/783315103" TargetMode="External" /><Relationship Id="rId67" Type="http://schemas.openxmlformats.org/officeDocument/2006/relationships/hyperlink" Target="https://podminky.urs.cz/item/CS_URS_2024_01/783317101" TargetMode="External" /><Relationship Id="rId68" Type="http://schemas.openxmlformats.org/officeDocument/2006/relationships/hyperlink" Target="https://podminky.urs.cz/item/CS_URS_2024_01/784121001" TargetMode="External" /><Relationship Id="rId69" Type="http://schemas.openxmlformats.org/officeDocument/2006/relationships/hyperlink" Target="https://podminky.urs.cz/item/CS_URS_2024_01/784111003" TargetMode="External" /><Relationship Id="rId70" Type="http://schemas.openxmlformats.org/officeDocument/2006/relationships/hyperlink" Target="https://podminky.urs.cz/item/CS_URS_2024_01/784171005" TargetMode="External" /><Relationship Id="rId71" Type="http://schemas.openxmlformats.org/officeDocument/2006/relationships/hyperlink" Target="https://podminky.urs.cz/item/CS_URS_2024_01/784171115" TargetMode="External" /><Relationship Id="rId72" Type="http://schemas.openxmlformats.org/officeDocument/2006/relationships/hyperlink" Target="https://podminky.urs.cz/item/CS_URS_2024_01/784181123" TargetMode="External" /><Relationship Id="rId73" Type="http://schemas.openxmlformats.org/officeDocument/2006/relationships/hyperlink" Target="https://podminky.urs.cz/item/CS_URS_2024_01/784211103" TargetMode="External" /><Relationship Id="rId7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342272225" TargetMode="External" /><Relationship Id="rId2" Type="http://schemas.openxmlformats.org/officeDocument/2006/relationships/hyperlink" Target="https://podminky.urs.cz/item/CS_URS_2024_01/342291121" TargetMode="External" /><Relationship Id="rId3" Type="http://schemas.openxmlformats.org/officeDocument/2006/relationships/hyperlink" Target="https://podminky.urs.cz/item/CS_URS_2024_01/317142422" TargetMode="External" /><Relationship Id="rId4" Type="http://schemas.openxmlformats.org/officeDocument/2006/relationships/hyperlink" Target="https://podminky.urs.cz/item/CS_URS_2024_01/612325111" TargetMode="External" /><Relationship Id="rId5" Type="http://schemas.openxmlformats.org/officeDocument/2006/relationships/hyperlink" Target="https://podminky.urs.cz/item/CS_URS_2024_01/612135001" TargetMode="External" /><Relationship Id="rId6" Type="http://schemas.openxmlformats.org/officeDocument/2006/relationships/hyperlink" Target="https://podminky.urs.cz/item/CS_URS_2024_01/612142001" TargetMode="External" /><Relationship Id="rId7" Type="http://schemas.openxmlformats.org/officeDocument/2006/relationships/hyperlink" Target="https://podminky.urs.cz/item/CS_URS_2024_01/612131121" TargetMode="External" /><Relationship Id="rId8" Type="http://schemas.openxmlformats.org/officeDocument/2006/relationships/hyperlink" Target="https://podminky.urs.cz/item/CS_URS_2024_01/612311131" TargetMode="External" /><Relationship Id="rId9" Type="http://schemas.openxmlformats.org/officeDocument/2006/relationships/hyperlink" Target="https://podminky.urs.cz/item/CS_URS_2024_01/642942111" TargetMode="External" /><Relationship Id="rId10" Type="http://schemas.openxmlformats.org/officeDocument/2006/relationships/hyperlink" Target="https://podminky.urs.cz/item/CS_URS_2024_01/962031132" TargetMode="External" /><Relationship Id="rId11" Type="http://schemas.openxmlformats.org/officeDocument/2006/relationships/hyperlink" Target="https://podminky.urs.cz/item/CS_URS_2024_01/965046111" TargetMode="External" /><Relationship Id="rId12" Type="http://schemas.openxmlformats.org/officeDocument/2006/relationships/hyperlink" Target="https://podminky.urs.cz/item/CS_URS_2024_01/965046119" TargetMode="External" /><Relationship Id="rId13" Type="http://schemas.openxmlformats.org/officeDocument/2006/relationships/hyperlink" Target="https://podminky.urs.cz/item/CS_URS_2024_01/968062455" TargetMode="External" /><Relationship Id="rId14" Type="http://schemas.openxmlformats.org/officeDocument/2006/relationships/hyperlink" Target="https://podminky.urs.cz/item/CS_URS_2024_01/949101112" TargetMode="External" /><Relationship Id="rId15" Type="http://schemas.openxmlformats.org/officeDocument/2006/relationships/hyperlink" Target="https://podminky.urs.cz/item/CS_URS_2024_01/952901114" TargetMode="External" /><Relationship Id="rId16" Type="http://schemas.openxmlformats.org/officeDocument/2006/relationships/hyperlink" Target="https://podminky.urs.cz/item/CS_URS_2024_01/997002611" TargetMode="External" /><Relationship Id="rId17" Type="http://schemas.openxmlformats.org/officeDocument/2006/relationships/hyperlink" Target="https://podminky.urs.cz/item/CS_URS_2024_01/997013213" TargetMode="External" /><Relationship Id="rId18" Type="http://schemas.openxmlformats.org/officeDocument/2006/relationships/hyperlink" Target="https://podminky.urs.cz/item/CS_URS_2024_01/997013501" TargetMode="External" /><Relationship Id="rId19" Type="http://schemas.openxmlformats.org/officeDocument/2006/relationships/hyperlink" Target="https://podminky.urs.cz/item/CS_URS_2024_01/997013509" TargetMode="External" /><Relationship Id="rId20" Type="http://schemas.openxmlformats.org/officeDocument/2006/relationships/hyperlink" Target="https://podminky.urs.cz/item/CS_URS_2024_01/997013871" TargetMode="External" /><Relationship Id="rId21" Type="http://schemas.openxmlformats.org/officeDocument/2006/relationships/hyperlink" Target="https://podminky.urs.cz/item/CS_URS_2024_01/998018002" TargetMode="External" /><Relationship Id="rId22" Type="http://schemas.openxmlformats.org/officeDocument/2006/relationships/hyperlink" Target="https://podminky.urs.cz/item/CS_URS_2024_01/725110814" TargetMode="External" /><Relationship Id="rId23" Type="http://schemas.openxmlformats.org/officeDocument/2006/relationships/hyperlink" Target="https://podminky.urs.cz/item/CS_URS_2024_01/725210821" TargetMode="External" /><Relationship Id="rId24" Type="http://schemas.openxmlformats.org/officeDocument/2006/relationships/hyperlink" Target="https://podminky.urs.cz/item/CS_URS_2024_01/725820802" TargetMode="External" /><Relationship Id="rId25" Type="http://schemas.openxmlformats.org/officeDocument/2006/relationships/hyperlink" Target="https://podminky.urs.cz/item/CS_URS_2024_01/725860811" TargetMode="External" /><Relationship Id="rId26" Type="http://schemas.openxmlformats.org/officeDocument/2006/relationships/hyperlink" Target="https://podminky.urs.cz/item/CS_URS_2024_01/725112022" TargetMode="External" /><Relationship Id="rId27" Type="http://schemas.openxmlformats.org/officeDocument/2006/relationships/hyperlink" Target="https://podminky.urs.cz/item/CS_URS_2024_01/725121525" TargetMode="External" /><Relationship Id="rId28" Type="http://schemas.openxmlformats.org/officeDocument/2006/relationships/hyperlink" Target="https://podminky.urs.cz/item/CS_URS_2024_01/725211617" TargetMode="External" /><Relationship Id="rId29" Type="http://schemas.openxmlformats.org/officeDocument/2006/relationships/hyperlink" Target="https://podminky.urs.cz/item/CS_URS_2024_01/725822611" TargetMode="External" /><Relationship Id="rId30" Type="http://schemas.openxmlformats.org/officeDocument/2006/relationships/hyperlink" Target="https://podminky.urs.cz/item/CS_URS_2024_01/725861102" TargetMode="External" /><Relationship Id="rId31" Type="http://schemas.openxmlformats.org/officeDocument/2006/relationships/hyperlink" Target="https://podminky.urs.cz/item/CS_URS_2024_01/725813111" TargetMode="External" /><Relationship Id="rId32" Type="http://schemas.openxmlformats.org/officeDocument/2006/relationships/hyperlink" Target="https://podminky.urs.cz/item/CS_URS_2024_01/725291652" TargetMode="External" /><Relationship Id="rId33" Type="http://schemas.openxmlformats.org/officeDocument/2006/relationships/hyperlink" Target="https://podminky.urs.cz/item/CS_URS_2024_01/725291653" TargetMode="External" /><Relationship Id="rId34" Type="http://schemas.openxmlformats.org/officeDocument/2006/relationships/hyperlink" Target="https://podminky.urs.cz/item/CS_URS_2024_01/725291654" TargetMode="External" /><Relationship Id="rId35" Type="http://schemas.openxmlformats.org/officeDocument/2006/relationships/hyperlink" Target="https://podminky.urs.cz/item/CS_URS_2024_01/725291664" TargetMode="External" /><Relationship Id="rId36" Type="http://schemas.openxmlformats.org/officeDocument/2006/relationships/hyperlink" Target="https://podminky.urs.cz/item/CS_URS_2024_01/725291680" TargetMode="External" /><Relationship Id="rId37" Type="http://schemas.openxmlformats.org/officeDocument/2006/relationships/hyperlink" Target="https://podminky.urs.cz/item/CS_URS_2024_01/998725312" TargetMode="External" /><Relationship Id="rId38" Type="http://schemas.openxmlformats.org/officeDocument/2006/relationships/hyperlink" Target="https://podminky.urs.cz/item/CS_URS_2024_01/726131041" TargetMode="External" /><Relationship Id="rId39" Type="http://schemas.openxmlformats.org/officeDocument/2006/relationships/hyperlink" Target="https://podminky.urs.cz/item/CS_URS_2024_01/998726312" TargetMode="External" /><Relationship Id="rId40" Type="http://schemas.openxmlformats.org/officeDocument/2006/relationships/hyperlink" Target="https://podminky.urs.cz/item/CS_URS_2024_01/998741312" TargetMode="External" /><Relationship Id="rId41" Type="http://schemas.openxmlformats.org/officeDocument/2006/relationships/hyperlink" Target="https://podminky.urs.cz/item/CS_URS_2024_01/763121590" TargetMode="External" /><Relationship Id="rId42" Type="http://schemas.openxmlformats.org/officeDocument/2006/relationships/hyperlink" Target="https://podminky.urs.cz/item/CS_URS_2024_01/763131451" TargetMode="External" /><Relationship Id="rId43" Type="http://schemas.openxmlformats.org/officeDocument/2006/relationships/hyperlink" Target="https://podminky.urs.cz/item/CS_URS_2024_01/998763512" TargetMode="External" /><Relationship Id="rId44" Type="http://schemas.openxmlformats.org/officeDocument/2006/relationships/hyperlink" Target="https://podminky.urs.cz/item/CS_URS_2024_01/766691914" TargetMode="External" /><Relationship Id="rId45" Type="http://schemas.openxmlformats.org/officeDocument/2006/relationships/hyperlink" Target="https://podminky.urs.cz/item/CS_URS_2024_01/766660001" TargetMode="External" /><Relationship Id="rId46" Type="http://schemas.openxmlformats.org/officeDocument/2006/relationships/hyperlink" Target="https://podminky.urs.cz/item/CS_URS_2024_01/766660729" TargetMode="External" /><Relationship Id="rId47" Type="http://schemas.openxmlformats.org/officeDocument/2006/relationships/hyperlink" Target="https://podminky.urs.cz/item/CS_URS_2024_01/766660730" TargetMode="External" /><Relationship Id="rId48" Type="http://schemas.openxmlformats.org/officeDocument/2006/relationships/hyperlink" Target="https://podminky.urs.cz/item/CS_URS_2024_01/998766312" TargetMode="External" /><Relationship Id="rId49" Type="http://schemas.openxmlformats.org/officeDocument/2006/relationships/hyperlink" Target="https://podminky.urs.cz/item/CS_URS_2024_01/771573810" TargetMode="External" /><Relationship Id="rId50" Type="http://schemas.openxmlformats.org/officeDocument/2006/relationships/hyperlink" Target="https://podminky.urs.cz/item/CS_URS_2024_01/771121011" TargetMode="External" /><Relationship Id="rId51" Type="http://schemas.openxmlformats.org/officeDocument/2006/relationships/hyperlink" Target="https://podminky.urs.cz/item/CS_URS_2024_01/771151014" TargetMode="External" /><Relationship Id="rId52" Type="http://schemas.openxmlformats.org/officeDocument/2006/relationships/hyperlink" Target="https://podminky.urs.cz/item/CS_URS_2024_01/771574416" TargetMode="External" /><Relationship Id="rId53" Type="http://schemas.openxmlformats.org/officeDocument/2006/relationships/hyperlink" Target="https://podminky.urs.cz/item/CS_URS_2024_01/771591115" TargetMode="External" /><Relationship Id="rId54" Type="http://schemas.openxmlformats.org/officeDocument/2006/relationships/hyperlink" Target="https://podminky.urs.cz/item/CS_URS_2024_01/771161021" TargetMode="External" /><Relationship Id="rId55" Type="http://schemas.openxmlformats.org/officeDocument/2006/relationships/hyperlink" Target="https://podminky.urs.cz/item/CS_URS_2024_01/998771312" TargetMode="External" /><Relationship Id="rId56" Type="http://schemas.openxmlformats.org/officeDocument/2006/relationships/hyperlink" Target="https://podminky.urs.cz/item/CS_URS_2024_01/781473810" TargetMode="External" /><Relationship Id="rId57" Type="http://schemas.openxmlformats.org/officeDocument/2006/relationships/hyperlink" Target="https://podminky.urs.cz/item/CS_URS_2024_01/781121011" TargetMode="External" /><Relationship Id="rId58" Type="http://schemas.openxmlformats.org/officeDocument/2006/relationships/hyperlink" Target="https://podminky.urs.cz/item/CS_URS_2024_01/781472219" TargetMode="External" /><Relationship Id="rId59" Type="http://schemas.openxmlformats.org/officeDocument/2006/relationships/hyperlink" Target="https://podminky.urs.cz/item/CS_URS_2024_01/781571141" TargetMode="External" /><Relationship Id="rId60" Type="http://schemas.openxmlformats.org/officeDocument/2006/relationships/hyperlink" Target="https://podminky.urs.cz/item/CS_URS_2024_01/781492211" TargetMode="External" /><Relationship Id="rId61" Type="http://schemas.openxmlformats.org/officeDocument/2006/relationships/hyperlink" Target="https://podminky.urs.cz/item/CS_URS_2024_01/781492251" TargetMode="External" /><Relationship Id="rId62" Type="http://schemas.openxmlformats.org/officeDocument/2006/relationships/hyperlink" Target="https://podminky.urs.cz/item/CS_URS_2024_01/781495115" TargetMode="External" /><Relationship Id="rId63" Type="http://schemas.openxmlformats.org/officeDocument/2006/relationships/hyperlink" Target="https://podminky.urs.cz/item/CS_URS_2024_01/781491021" TargetMode="External" /><Relationship Id="rId64" Type="http://schemas.openxmlformats.org/officeDocument/2006/relationships/hyperlink" Target="https://podminky.urs.cz/item/CS_URS_2024_01/998781312" TargetMode="External" /><Relationship Id="rId65" Type="http://schemas.openxmlformats.org/officeDocument/2006/relationships/hyperlink" Target="https://podminky.urs.cz/item/CS_URS_2024_01/783306801" TargetMode="External" /><Relationship Id="rId66" Type="http://schemas.openxmlformats.org/officeDocument/2006/relationships/hyperlink" Target="https://podminky.urs.cz/item/CS_URS_2024_01/783315103" TargetMode="External" /><Relationship Id="rId67" Type="http://schemas.openxmlformats.org/officeDocument/2006/relationships/hyperlink" Target="https://podminky.urs.cz/item/CS_URS_2024_01/783317101" TargetMode="External" /><Relationship Id="rId68" Type="http://schemas.openxmlformats.org/officeDocument/2006/relationships/hyperlink" Target="https://podminky.urs.cz/item/CS_URS_2024_01/784171005" TargetMode="External" /><Relationship Id="rId69" Type="http://schemas.openxmlformats.org/officeDocument/2006/relationships/hyperlink" Target="https://podminky.urs.cz/item/CS_URS_2024_01/784171115" TargetMode="External" /><Relationship Id="rId70" Type="http://schemas.openxmlformats.org/officeDocument/2006/relationships/hyperlink" Target="https://podminky.urs.cz/item/CS_URS_2024_01/784121001" TargetMode="External" /><Relationship Id="rId71" Type="http://schemas.openxmlformats.org/officeDocument/2006/relationships/hyperlink" Target="https://podminky.urs.cz/item/CS_URS_2024_01/784111003" TargetMode="External" /><Relationship Id="rId72" Type="http://schemas.openxmlformats.org/officeDocument/2006/relationships/hyperlink" Target="https://podminky.urs.cz/item/CS_URS_2024_01/784181123" TargetMode="External" /><Relationship Id="rId73" Type="http://schemas.openxmlformats.org/officeDocument/2006/relationships/hyperlink" Target="https://podminky.urs.cz/item/CS_URS_2024_01/784211103" TargetMode="External" /><Relationship Id="rId74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611131121" TargetMode="External" /><Relationship Id="rId2" Type="http://schemas.openxmlformats.org/officeDocument/2006/relationships/hyperlink" Target="https://podminky.urs.cz/item/CS_URS_2024_01/611311131" TargetMode="External" /><Relationship Id="rId3" Type="http://schemas.openxmlformats.org/officeDocument/2006/relationships/hyperlink" Target="https://podminky.urs.cz/item/CS_URS_2024_01/612131121" TargetMode="External" /><Relationship Id="rId4" Type="http://schemas.openxmlformats.org/officeDocument/2006/relationships/hyperlink" Target="https://podminky.urs.cz/item/CS_URS_2024_01/612311131" TargetMode="External" /><Relationship Id="rId5" Type="http://schemas.openxmlformats.org/officeDocument/2006/relationships/hyperlink" Target="https://podminky.urs.cz/item/CS_URS_2024_01/965046111" TargetMode="External" /><Relationship Id="rId6" Type="http://schemas.openxmlformats.org/officeDocument/2006/relationships/hyperlink" Target="https://podminky.urs.cz/item/CS_URS_2024_01/965046119" TargetMode="External" /><Relationship Id="rId7" Type="http://schemas.openxmlformats.org/officeDocument/2006/relationships/hyperlink" Target="https://podminky.urs.cz/item/CS_URS_2024_01/949101111" TargetMode="External" /><Relationship Id="rId8" Type="http://schemas.openxmlformats.org/officeDocument/2006/relationships/hyperlink" Target="https://podminky.urs.cz/item/CS_URS_2024_01/952901111" TargetMode="External" /><Relationship Id="rId9" Type="http://schemas.openxmlformats.org/officeDocument/2006/relationships/hyperlink" Target="https://podminky.urs.cz/item/CS_URS_2024_01/997002611" TargetMode="External" /><Relationship Id="rId10" Type="http://schemas.openxmlformats.org/officeDocument/2006/relationships/hyperlink" Target="https://podminky.urs.cz/item/CS_URS_2024_01/997013213" TargetMode="External" /><Relationship Id="rId11" Type="http://schemas.openxmlformats.org/officeDocument/2006/relationships/hyperlink" Target="https://podminky.urs.cz/item/CS_URS_2024_01/997013501" TargetMode="External" /><Relationship Id="rId12" Type="http://schemas.openxmlformats.org/officeDocument/2006/relationships/hyperlink" Target="https://podminky.urs.cz/item/CS_URS_2024_01/997013509" TargetMode="External" /><Relationship Id="rId13" Type="http://schemas.openxmlformats.org/officeDocument/2006/relationships/hyperlink" Target="https://podminky.urs.cz/item/CS_URS_2024_01/997013871" TargetMode="External" /><Relationship Id="rId14" Type="http://schemas.openxmlformats.org/officeDocument/2006/relationships/hyperlink" Target="https://podminky.urs.cz/item/CS_URS_2024_01/998018002" TargetMode="External" /><Relationship Id="rId15" Type="http://schemas.openxmlformats.org/officeDocument/2006/relationships/hyperlink" Target="https://podminky.urs.cz/item/CS_URS_2024_01/998741312" TargetMode="External" /><Relationship Id="rId16" Type="http://schemas.openxmlformats.org/officeDocument/2006/relationships/hyperlink" Target="https://podminky.urs.cz/item/CS_URS_2024_01/766691914" TargetMode="External" /><Relationship Id="rId17" Type="http://schemas.openxmlformats.org/officeDocument/2006/relationships/hyperlink" Target="https://podminky.urs.cz/item/CS_URS_2024_01/766660001" TargetMode="External" /><Relationship Id="rId18" Type="http://schemas.openxmlformats.org/officeDocument/2006/relationships/hyperlink" Target="https://podminky.urs.cz/item/CS_URS_2024_01/766660729" TargetMode="External" /><Relationship Id="rId19" Type="http://schemas.openxmlformats.org/officeDocument/2006/relationships/hyperlink" Target="https://podminky.urs.cz/item/CS_URS_2024_01/998766312" TargetMode="External" /><Relationship Id="rId20" Type="http://schemas.openxmlformats.org/officeDocument/2006/relationships/hyperlink" Target="https://podminky.urs.cz/item/CS_URS_2024_01/771573810" TargetMode="External" /><Relationship Id="rId21" Type="http://schemas.openxmlformats.org/officeDocument/2006/relationships/hyperlink" Target="https://podminky.urs.cz/item/CS_URS_2024_01/771121011" TargetMode="External" /><Relationship Id="rId22" Type="http://schemas.openxmlformats.org/officeDocument/2006/relationships/hyperlink" Target="https://podminky.urs.cz/item/CS_URS_2024_01/771151014" TargetMode="External" /><Relationship Id="rId23" Type="http://schemas.openxmlformats.org/officeDocument/2006/relationships/hyperlink" Target="https://podminky.urs.cz/item/CS_URS_2024_01/771574416" TargetMode="External" /><Relationship Id="rId24" Type="http://schemas.openxmlformats.org/officeDocument/2006/relationships/hyperlink" Target="https://podminky.urs.cz/item/CS_URS_2024_01/771474112" TargetMode="External" /><Relationship Id="rId25" Type="http://schemas.openxmlformats.org/officeDocument/2006/relationships/hyperlink" Target="https://podminky.urs.cz/item/CS_URS_2024_01/771161021" TargetMode="External" /><Relationship Id="rId26" Type="http://schemas.openxmlformats.org/officeDocument/2006/relationships/hyperlink" Target="https://podminky.urs.cz/item/CS_URS_2024_01/998771312" TargetMode="External" /><Relationship Id="rId27" Type="http://schemas.openxmlformats.org/officeDocument/2006/relationships/hyperlink" Target="https://podminky.urs.cz/item/CS_URS_2024_01/783306801" TargetMode="External" /><Relationship Id="rId28" Type="http://schemas.openxmlformats.org/officeDocument/2006/relationships/hyperlink" Target="https://podminky.urs.cz/item/CS_URS_2024_01/783315103" TargetMode="External" /><Relationship Id="rId29" Type="http://schemas.openxmlformats.org/officeDocument/2006/relationships/hyperlink" Target="https://podminky.urs.cz/item/CS_URS_2024_01/783317101" TargetMode="External" /><Relationship Id="rId30" Type="http://schemas.openxmlformats.org/officeDocument/2006/relationships/hyperlink" Target="https://podminky.urs.cz/item/CS_URS_2024_01/784121001" TargetMode="External" /><Relationship Id="rId31" Type="http://schemas.openxmlformats.org/officeDocument/2006/relationships/hyperlink" Target="https://podminky.urs.cz/item/CS_URS_2024_01/784181123" TargetMode="External" /><Relationship Id="rId32" Type="http://schemas.openxmlformats.org/officeDocument/2006/relationships/hyperlink" Target="https://podminky.urs.cz/item/CS_URS_2024_01/784211103" TargetMode="External" /><Relationship Id="rId3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612135001" TargetMode="External" /><Relationship Id="rId2" Type="http://schemas.openxmlformats.org/officeDocument/2006/relationships/hyperlink" Target="https://podminky.urs.cz/item/CS_URS_2024_01/612131121" TargetMode="External" /><Relationship Id="rId3" Type="http://schemas.openxmlformats.org/officeDocument/2006/relationships/hyperlink" Target="https://podminky.urs.cz/item/CS_URS_2024_01/612311131" TargetMode="External" /><Relationship Id="rId4" Type="http://schemas.openxmlformats.org/officeDocument/2006/relationships/hyperlink" Target="https://podminky.urs.cz/item/CS_URS_2024_01/965046111" TargetMode="External" /><Relationship Id="rId5" Type="http://schemas.openxmlformats.org/officeDocument/2006/relationships/hyperlink" Target="https://podminky.urs.cz/item/CS_URS_2024_01/965046119" TargetMode="External" /><Relationship Id="rId6" Type="http://schemas.openxmlformats.org/officeDocument/2006/relationships/hyperlink" Target="https://podminky.urs.cz/item/CS_URS_2024_01/949101111" TargetMode="External" /><Relationship Id="rId7" Type="http://schemas.openxmlformats.org/officeDocument/2006/relationships/hyperlink" Target="https://podminky.urs.cz/item/CS_URS_2024_01/952901111" TargetMode="External" /><Relationship Id="rId8" Type="http://schemas.openxmlformats.org/officeDocument/2006/relationships/hyperlink" Target="https://podminky.urs.cz/item/CS_URS_2024_01/997002611" TargetMode="External" /><Relationship Id="rId9" Type="http://schemas.openxmlformats.org/officeDocument/2006/relationships/hyperlink" Target="https://podminky.urs.cz/item/CS_URS_2024_01/997013213" TargetMode="External" /><Relationship Id="rId10" Type="http://schemas.openxmlformats.org/officeDocument/2006/relationships/hyperlink" Target="https://podminky.urs.cz/item/CS_URS_2024_01/997013501" TargetMode="External" /><Relationship Id="rId11" Type="http://schemas.openxmlformats.org/officeDocument/2006/relationships/hyperlink" Target="https://podminky.urs.cz/item/CS_URS_2024_01/997013509" TargetMode="External" /><Relationship Id="rId12" Type="http://schemas.openxmlformats.org/officeDocument/2006/relationships/hyperlink" Target="https://podminky.urs.cz/item/CS_URS_2024_01/997013871" TargetMode="External" /><Relationship Id="rId13" Type="http://schemas.openxmlformats.org/officeDocument/2006/relationships/hyperlink" Target="https://podminky.urs.cz/item/CS_URS_2024_01/998018002" TargetMode="External" /><Relationship Id="rId14" Type="http://schemas.openxmlformats.org/officeDocument/2006/relationships/hyperlink" Target="https://podminky.urs.cz/item/CS_URS_2024_01/998741312" TargetMode="External" /><Relationship Id="rId15" Type="http://schemas.openxmlformats.org/officeDocument/2006/relationships/hyperlink" Target="https://podminky.urs.cz/item/CS_URS_2024_01/771573810" TargetMode="External" /><Relationship Id="rId16" Type="http://schemas.openxmlformats.org/officeDocument/2006/relationships/hyperlink" Target="https://podminky.urs.cz/item/CS_URS_2024_01/771121011" TargetMode="External" /><Relationship Id="rId17" Type="http://schemas.openxmlformats.org/officeDocument/2006/relationships/hyperlink" Target="https://podminky.urs.cz/item/CS_URS_2024_01/771151014" TargetMode="External" /><Relationship Id="rId18" Type="http://schemas.openxmlformats.org/officeDocument/2006/relationships/hyperlink" Target="https://podminky.urs.cz/item/CS_URS_2024_01/771574416" TargetMode="External" /><Relationship Id="rId19" Type="http://schemas.openxmlformats.org/officeDocument/2006/relationships/hyperlink" Target="https://podminky.urs.cz/item/CS_URS_2024_01/771591115" TargetMode="External" /><Relationship Id="rId20" Type="http://schemas.openxmlformats.org/officeDocument/2006/relationships/hyperlink" Target="https://podminky.urs.cz/item/CS_URS_2024_01/771161021" TargetMode="External" /><Relationship Id="rId21" Type="http://schemas.openxmlformats.org/officeDocument/2006/relationships/hyperlink" Target="https://podminky.urs.cz/item/CS_URS_2024_01/998771312" TargetMode="External" /><Relationship Id="rId22" Type="http://schemas.openxmlformats.org/officeDocument/2006/relationships/hyperlink" Target="https://podminky.urs.cz/item/CS_URS_2024_01/781473810" TargetMode="External" /><Relationship Id="rId23" Type="http://schemas.openxmlformats.org/officeDocument/2006/relationships/hyperlink" Target="https://podminky.urs.cz/item/CS_URS_2024_01/781121011" TargetMode="External" /><Relationship Id="rId24" Type="http://schemas.openxmlformats.org/officeDocument/2006/relationships/hyperlink" Target="https://podminky.urs.cz/item/CS_URS_2024_01/781472219" TargetMode="External" /><Relationship Id="rId25" Type="http://schemas.openxmlformats.org/officeDocument/2006/relationships/hyperlink" Target="https://podminky.urs.cz/item/CS_URS_2024_01/781492251" TargetMode="External" /><Relationship Id="rId26" Type="http://schemas.openxmlformats.org/officeDocument/2006/relationships/hyperlink" Target="https://podminky.urs.cz/item/CS_URS_2024_01/781495115" TargetMode="External" /><Relationship Id="rId27" Type="http://schemas.openxmlformats.org/officeDocument/2006/relationships/hyperlink" Target="https://podminky.urs.cz/item/CS_URS_2024_01/998781312" TargetMode="External" /><Relationship Id="rId28" Type="http://schemas.openxmlformats.org/officeDocument/2006/relationships/hyperlink" Target="https://podminky.urs.cz/item/CS_URS_2024_01/784171001" TargetMode="External" /><Relationship Id="rId29" Type="http://schemas.openxmlformats.org/officeDocument/2006/relationships/hyperlink" Target="https://podminky.urs.cz/item/CS_URS_2024_01/784171111" TargetMode="External" /><Relationship Id="rId30" Type="http://schemas.openxmlformats.org/officeDocument/2006/relationships/hyperlink" Target="https://podminky.urs.cz/item/CS_URS_2024_01/784171121" TargetMode="External" /><Relationship Id="rId31" Type="http://schemas.openxmlformats.org/officeDocument/2006/relationships/hyperlink" Target="https://podminky.urs.cz/item/CS_URS_2024_01/784111001" TargetMode="External" /><Relationship Id="rId32" Type="http://schemas.openxmlformats.org/officeDocument/2006/relationships/hyperlink" Target="https://podminky.urs.cz/item/CS_URS_2024_01/784121001" TargetMode="External" /><Relationship Id="rId33" Type="http://schemas.openxmlformats.org/officeDocument/2006/relationships/hyperlink" Target="https://podminky.urs.cz/item/CS_URS_2024_01/784181121" TargetMode="External" /><Relationship Id="rId34" Type="http://schemas.openxmlformats.org/officeDocument/2006/relationships/hyperlink" Target="https://podminky.urs.cz/item/CS_URS_2024_01/784211101" TargetMode="External" /><Relationship Id="rId35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9" t="s">
        <v>0</v>
      </c>
      <c r="AZ1" s="19" t="s">
        <v>1</v>
      </c>
      <c r="BA1" s="19" t="s">
        <v>2</v>
      </c>
      <c r="BB1" s="19" t="s">
        <v>3</v>
      </c>
      <c r="BT1" s="19" t="s">
        <v>4</v>
      </c>
      <c r="BU1" s="19" t="s">
        <v>4</v>
      </c>
      <c r="BV1" s="19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20" t="s">
        <v>6</v>
      </c>
      <c r="BT2" s="20" t="s">
        <v>7</v>
      </c>
    </row>
    <row r="3" spans="2:72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3"/>
      <c r="BS3" s="20" t="s">
        <v>6</v>
      </c>
      <c r="BT3" s="20" t="s">
        <v>8</v>
      </c>
    </row>
    <row r="4" spans="2:71" s="1" customFormat="1" ht="24.95" customHeight="1">
      <c r="B4" s="24"/>
      <c r="C4" s="25"/>
      <c r="D4" s="26" t="s">
        <v>9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3"/>
      <c r="AS4" s="27" t="s">
        <v>10</v>
      </c>
      <c r="BE4" s="28" t="s">
        <v>11</v>
      </c>
      <c r="BS4" s="20" t="s">
        <v>12</v>
      </c>
    </row>
    <row r="5" spans="2:71" s="1" customFormat="1" ht="12" customHeight="1">
      <c r="B5" s="24"/>
      <c r="C5" s="25"/>
      <c r="D5" s="29" t="s">
        <v>13</v>
      </c>
      <c r="E5" s="25"/>
      <c r="F5" s="25"/>
      <c r="G5" s="25"/>
      <c r="H5" s="25"/>
      <c r="I5" s="25"/>
      <c r="J5" s="25"/>
      <c r="K5" s="30" t="s">
        <v>14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3"/>
      <c r="BE5" s="31" t="s">
        <v>15</v>
      </c>
      <c r="BS5" s="20" t="s">
        <v>6</v>
      </c>
    </row>
    <row r="6" spans="2:71" s="1" customFormat="1" ht="36.95" customHeight="1">
      <c r="B6" s="24"/>
      <c r="C6" s="25"/>
      <c r="D6" s="32" t="s">
        <v>16</v>
      </c>
      <c r="E6" s="25"/>
      <c r="F6" s="25"/>
      <c r="G6" s="25"/>
      <c r="H6" s="25"/>
      <c r="I6" s="25"/>
      <c r="J6" s="25"/>
      <c r="K6" s="33" t="s">
        <v>17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3"/>
      <c r="BE6" s="34"/>
      <c r="BS6" s="20" t="s">
        <v>6</v>
      </c>
    </row>
    <row r="7" spans="2:71" s="1" customFormat="1" ht="12" customHeight="1">
      <c r="B7" s="24"/>
      <c r="C7" s="25"/>
      <c r="D7" s="35" t="s">
        <v>18</v>
      </c>
      <c r="E7" s="25"/>
      <c r="F7" s="25"/>
      <c r="G7" s="25"/>
      <c r="H7" s="25"/>
      <c r="I7" s="25"/>
      <c r="J7" s="25"/>
      <c r="K7" s="30" t="s">
        <v>19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5" t="s">
        <v>20</v>
      </c>
      <c r="AL7" s="25"/>
      <c r="AM7" s="25"/>
      <c r="AN7" s="30" t="s">
        <v>19</v>
      </c>
      <c r="AO7" s="25"/>
      <c r="AP7" s="25"/>
      <c r="AQ7" s="25"/>
      <c r="AR7" s="23"/>
      <c r="BE7" s="34"/>
      <c r="BS7" s="20" t="s">
        <v>6</v>
      </c>
    </row>
    <row r="8" spans="2:71" s="1" customFormat="1" ht="12" customHeight="1">
      <c r="B8" s="24"/>
      <c r="C8" s="25"/>
      <c r="D8" s="35" t="s">
        <v>21</v>
      </c>
      <c r="E8" s="25"/>
      <c r="F8" s="25"/>
      <c r="G8" s="25"/>
      <c r="H8" s="25"/>
      <c r="I8" s="25"/>
      <c r="J8" s="25"/>
      <c r="K8" s="30" t="s">
        <v>22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5" t="s">
        <v>23</v>
      </c>
      <c r="AL8" s="25"/>
      <c r="AM8" s="25"/>
      <c r="AN8" s="36" t="s">
        <v>24</v>
      </c>
      <c r="AO8" s="25"/>
      <c r="AP8" s="25"/>
      <c r="AQ8" s="25"/>
      <c r="AR8" s="23"/>
      <c r="BE8" s="34"/>
      <c r="BS8" s="20" t="s">
        <v>6</v>
      </c>
    </row>
    <row r="9" spans="2:71" s="1" customFormat="1" ht="14.4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3"/>
      <c r="BE9" s="34"/>
      <c r="BS9" s="20" t="s">
        <v>6</v>
      </c>
    </row>
    <row r="10" spans="2:71" s="1" customFormat="1" ht="12" customHeight="1">
      <c r="B10" s="24"/>
      <c r="C10" s="25"/>
      <c r="D10" s="35" t="s">
        <v>25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5" t="s">
        <v>26</v>
      </c>
      <c r="AL10" s="25"/>
      <c r="AM10" s="25"/>
      <c r="AN10" s="30" t="s">
        <v>19</v>
      </c>
      <c r="AO10" s="25"/>
      <c r="AP10" s="25"/>
      <c r="AQ10" s="25"/>
      <c r="AR10" s="23"/>
      <c r="BE10" s="34"/>
      <c r="BS10" s="20" t="s">
        <v>6</v>
      </c>
    </row>
    <row r="11" spans="2:71" s="1" customFormat="1" ht="18.45" customHeight="1">
      <c r="B11" s="24"/>
      <c r="C11" s="25"/>
      <c r="D11" s="25"/>
      <c r="E11" s="30" t="s">
        <v>27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5" t="s">
        <v>28</v>
      </c>
      <c r="AL11" s="25"/>
      <c r="AM11" s="25"/>
      <c r="AN11" s="30" t="s">
        <v>19</v>
      </c>
      <c r="AO11" s="25"/>
      <c r="AP11" s="25"/>
      <c r="AQ11" s="25"/>
      <c r="AR11" s="23"/>
      <c r="BE11" s="34"/>
      <c r="BS11" s="20" t="s">
        <v>6</v>
      </c>
    </row>
    <row r="12" spans="2:71" s="1" customFormat="1" ht="6.95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3"/>
      <c r="BE12" s="34"/>
      <c r="BS12" s="20" t="s">
        <v>6</v>
      </c>
    </row>
    <row r="13" spans="2:71" s="1" customFormat="1" ht="12" customHeight="1">
      <c r="B13" s="24"/>
      <c r="C13" s="25"/>
      <c r="D13" s="35" t="s">
        <v>29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5" t="s">
        <v>26</v>
      </c>
      <c r="AL13" s="25"/>
      <c r="AM13" s="25"/>
      <c r="AN13" s="37" t="s">
        <v>30</v>
      </c>
      <c r="AO13" s="25"/>
      <c r="AP13" s="25"/>
      <c r="AQ13" s="25"/>
      <c r="AR13" s="23"/>
      <c r="BE13" s="34"/>
      <c r="BS13" s="20" t="s">
        <v>6</v>
      </c>
    </row>
    <row r="14" spans="2:71" ht="12">
      <c r="B14" s="24"/>
      <c r="C14" s="25"/>
      <c r="D14" s="25"/>
      <c r="E14" s="37" t="s">
        <v>30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5" t="s">
        <v>28</v>
      </c>
      <c r="AL14" s="25"/>
      <c r="AM14" s="25"/>
      <c r="AN14" s="37" t="s">
        <v>30</v>
      </c>
      <c r="AO14" s="25"/>
      <c r="AP14" s="25"/>
      <c r="AQ14" s="25"/>
      <c r="AR14" s="23"/>
      <c r="BE14" s="34"/>
      <c r="BS14" s="20" t="s">
        <v>6</v>
      </c>
    </row>
    <row r="15" spans="2:71" s="1" customFormat="1" ht="6.95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3"/>
      <c r="BE15" s="34"/>
      <c r="BS15" s="20" t="s">
        <v>4</v>
      </c>
    </row>
    <row r="16" spans="2:71" s="1" customFormat="1" ht="12" customHeight="1">
      <c r="B16" s="24"/>
      <c r="C16" s="25"/>
      <c r="D16" s="35" t="s">
        <v>31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5" t="s">
        <v>26</v>
      </c>
      <c r="AL16" s="25"/>
      <c r="AM16" s="25"/>
      <c r="AN16" s="30" t="s">
        <v>19</v>
      </c>
      <c r="AO16" s="25"/>
      <c r="AP16" s="25"/>
      <c r="AQ16" s="25"/>
      <c r="AR16" s="23"/>
      <c r="BE16" s="34"/>
      <c r="BS16" s="20" t="s">
        <v>4</v>
      </c>
    </row>
    <row r="17" spans="2:71" s="1" customFormat="1" ht="18.45" customHeight="1">
      <c r="B17" s="24"/>
      <c r="C17" s="25"/>
      <c r="D17" s="25"/>
      <c r="E17" s="30" t="s">
        <v>22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5" t="s">
        <v>28</v>
      </c>
      <c r="AL17" s="25"/>
      <c r="AM17" s="25"/>
      <c r="AN17" s="30" t="s">
        <v>19</v>
      </c>
      <c r="AO17" s="25"/>
      <c r="AP17" s="25"/>
      <c r="AQ17" s="25"/>
      <c r="AR17" s="23"/>
      <c r="BE17" s="34"/>
      <c r="BS17" s="20" t="s">
        <v>32</v>
      </c>
    </row>
    <row r="18" spans="2:71" s="1" customFormat="1" ht="6.95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3"/>
      <c r="BE18" s="34"/>
      <c r="BS18" s="20" t="s">
        <v>6</v>
      </c>
    </row>
    <row r="19" spans="2:71" s="1" customFormat="1" ht="12" customHeight="1">
      <c r="B19" s="24"/>
      <c r="C19" s="25"/>
      <c r="D19" s="35" t="s">
        <v>33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35" t="s">
        <v>26</v>
      </c>
      <c r="AL19" s="25"/>
      <c r="AM19" s="25"/>
      <c r="AN19" s="30" t="s">
        <v>19</v>
      </c>
      <c r="AO19" s="25"/>
      <c r="AP19" s="25"/>
      <c r="AQ19" s="25"/>
      <c r="AR19" s="23"/>
      <c r="BE19" s="34"/>
      <c r="BS19" s="20" t="s">
        <v>6</v>
      </c>
    </row>
    <row r="20" spans="2:71" s="1" customFormat="1" ht="18.45" customHeight="1">
      <c r="B20" s="24"/>
      <c r="C20" s="25"/>
      <c r="D20" s="25"/>
      <c r="E20" s="30" t="s">
        <v>34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35" t="s">
        <v>28</v>
      </c>
      <c r="AL20" s="25"/>
      <c r="AM20" s="25"/>
      <c r="AN20" s="30" t="s">
        <v>19</v>
      </c>
      <c r="AO20" s="25"/>
      <c r="AP20" s="25"/>
      <c r="AQ20" s="25"/>
      <c r="AR20" s="23"/>
      <c r="BE20" s="34"/>
      <c r="BS20" s="20" t="s">
        <v>4</v>
      </c>
    </row>
    <row r="21" spans="2:57" s="1" customFormat="1" ht="6.95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3"/>
      <c r="BE21" s="34"/>
    </row>
    <row r="22" spans="2:57" s="1" customFormat="1" ht="12" customHeight="1">
      <c r="B22" s="24"/>
      <c r="C22" s="25"/>
      <c r="D22" s="35" t="s">
        <v>35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3"/>
      <c r="BE22" s="34"/>
    </row>
    <row r="23" spans="2:57" s="1" customFormat="1" ht="47.25" customHeight="1">
      <c r="B23" s="24"/>
      <c r="C23" s="25"/>
      <c r="D23" s="25"/>
      <c r="E23" s="39" t="s">
        <v>36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25"/>
      <c r="AP23" s="25"/>
      <c r="AQ23" s="25"/>
      <c r="AR23" s="23"/>
      <c r="BE23" s="34"/>
    </row>
    <row r="24" spans="2:57" s="1" customFormat="1" ht="6.95" customHeight="1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3"/>
      <c r="BE24" s="34"/>
    </row>
    <row r="25" spans="2:57" s="1" customFormat="1" ht="6.95" customHeight="1">
      <c r="B25" s="24"/>
      <c r="C25" s="25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25"/>
      <c r="AQ25" s="25"/>
      <c r="AR25" s="23"/>
      <c r="BE25" s="34"/>
    </row>
    <row r="26" spans="1:57" s="2" customFormat="1" ht="25.9" customHeight="1">
      <c r="A26" s="41"/>
      <c r="B26" s="42"/>
      <c r="C26" s="43"/>
      <c r="D26" s="44" t="s">
        <v>37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6">
        <f>ROUND(AG54,2)</f>
        <v>0</v>
      </c>
      <c r="AL26" s="45"/>
      <c r="AM26" s="45"/>
      <c r="AN26" s="45"/>
      <c r="AO26" s="45"/>
      <c r="AP26" s="43"/>
      <c r="AQ26" s="43"/>
      <c r="AR26" s="47"/>
      <c r="BE26" s="34"/>
    </row>
    <row r="27" spans="1:57" s="2" customFormat="1" ht="6.95" customHeight="1">
      <c r="A27" s="41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7"/>
      <c r="BE27" s="34"/>
    </row>
    <row r="28" spans="1:57" s="2" customFormat="1" ht="12">
      <c r="A28" s="41"/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8" t="s">
        <v>38</v>
      </c>
      <c r="M28" s="48"/>
      <c r="N28" s="48"/>
      <c r="O28" s="48"/>
      <c r="P28" s="48"/>
      <c r="Q28" s="43"/>
      <c r="R28" s="43"/>
      <c r="S28" s="43"/>
      <c r="T28" s="43"/>
      <c r="U28" s="43"/>
      <c r="V28" s="43"/>
      <c r="W28" s="48" t="s">
        <v>39</v>
      </c>
      <c r="X28" s="48"/>
      <c r="Y28" s="48"/>
      <c r="Z28" s="48"/>
      <c r="AA28" s="48"/>
      <c r="AB28" s="48"/>
      <c r="AC28" s="48"/>
      <c r="AD28" s="48"/>
      <c r="AE28" s="48"/>
      <c r="AF28" s="43"/>
      <c r="AG28" s="43"/>
      <c r="AH28" s="43"/>
      <c r="AI28" s="43"/>
      <c r="AJ28" s="43"/>
      <c r="AK28" s="48" t="s">
        <v>40</v>
      </c>
      <c r="AL28" s="48"/>
      <c r="AM28" s="48"/>
      <c r="AN28" s="48"/>
      <c r="AO28" s="48"/>
      <c r="AP28" s="43"/>
      <c r="AQ28" s="43"/>
      <c r="AR28" s="47"/>
      <c r="BE28" s="34"/>
    </row>
    <row r="29" spans="1:57" s="3" customFormat="1" ht="14.4" customHeight="1">
      <c r="A29" s="3"/>
      <c r="B29" s="49"/>
      <c r="C29" s="50"/>
      <c r="D29" s="35" t="s">
        <v>41</v>
      </c>
      <c r="E29" s="50"/>
      <c r="F29" s="35" t="s">
        <v>42</v>
      </c>
      <c r="G29" s="50"/>
      <c r="H29" s="50"/>
      <c r="I29" s="50"/>
      <c r="J29" s="50"/>
      <c r="K29" s="50"/>
      <c r="L29" s="51">
        <v>0.21</v>
      </c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2">
        <f>ROUND(AZ54,2)</f>
        <v>0</v>
      </c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2">
        <f>ROUND(AV54,2)</f>
        <v>0</v>
      </c>
      <c r="AL29" s="50"/>
      <c r="AM29" s="50"/>
      <c r="AN29" s="50"/>
      <c r="AO29" s="50"/>
      <c r="AP29" s="50"/>
      <c r="AQ29" s="50"/>
      <c r="AR29" s="53"/>
      <c r="BE29" s="54"/>
    </row>
    <row r="30" spans="1:57" s="3" customFormat="1" ht="14.4" customHeight="1">
      <c r="A30" s="3"/>
      <c r="B30" s="49"/>
      <c r="C30" s="50"/>
      <c r="D30" s="50"/>
      <c r="E30" s="50"/>
      <c r="F30" s="35" t="s">
        <v>43</v>
      </c>
      <c r="G30" s="50"/>
      <c r="H30" s="50"/>
      <c r="I30" s="50"/>
      <c r="J30" s="50"/>
      <c r="K30" s="50"/>
      <c r="L30" s="51">
        <v>0.12</v>
      </c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2">
        <f>ROUND(BA54,2)</f>
        <v>0</v>
      </c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2">
        <f>ROUND(AW54,2)</f>
        <v>0</v>
      </c>
      <c r="AL30" s="50"/>
      <c r="AM30" s="50"/>
      <c r="AN30" s="50"/>
      <c r="AO30" s="50"/>
      <c r="AP30" s="50"/>
      <c r="AQ30" s="50"/>
      <c r="AR30" s="53"/>
      <c r="BE30" s="54"/>
    </row>
    <row r="31" spans="1:57" s="3" customFormat="1" ht="14.4" customHeight="1" hidden="1">
      <c r="A31" s="3"/>
      <c r="B31" s="49"/>
      <c r="C31" s="50"/>
      <c r="D31" s="50"/>
      <c r="E31" s="50"/>
      <c r="F31" s="35" t="s">
        <v>44</v>
      </c>
      <c r="G31" s="50"/>
      <c r="H31" s="50"/>
      <c r="I31" s="50"/>
      <c r="J31" s="50"/>
      <c r="K31" s="50"/>
      <c r="L31" s="51">
        <v>0.21</v>
      </c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2">
        <f>ROUND(BB54,2)</f>
        <v>0</v>
      </c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2">
        <v>0</v>
      </c>
      <c r="AL31" s="50"/>
      <c r="AM31" s="50"/>
      <c r="AN31" s="50"/>
      <c r="AO31" s="50"/>
      <c r="AP31" s="50"/>
      <c r="AQ31" s="50"/>
      <c r="AR31" s="53"/>
      <c r="BE31" s="54"/>
    </row>
    <row r="32" spans="1:57" s="3" customFormat="1" ht="14.4" customHeight="1" hidden="1">
      <c r="A32" s="3"/>
      <c r="B32" s="49"/>
      <c r="C32" s="50"/>
      <c r="D32" s="50"/>
      <c r="E32" s="50"/>
      <c r="F32" s="35" t="s">
        <v>45</v>
      </c>
      <c r="G32" s="50"/>
      <c r="H32" s="50"/>
      <c r="I32" s="50"/>
      <c r="J32" s="50"/>
      <c r="K32" s="50"/>
      <c r="L32" s="51">
        <v>0.12</v>
      </c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2">
        <f>ROUND(BC54,2)</f>
        <v>0</v>
      </c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2">
        <v>0</v>
      </c>
      <c r="AL32" s="50"/>
      <c r="AM32" s="50"/>
      <c r="AN32" s="50"/>
      <c r="AO32" s="50"/>
      <c r="AP32" s="50"/>
      <c r="AQ32" s="50"/>
      <c r="AR32" s="53"/>
      <c r="BE32" s="54"/>
    </row>
    <row r="33" spans="1:57" s="3" customFormat="1" ht="14.4" customHeight="1" hidden="1">
      <c r="A33" s="3"/>
      <c r="B33" s="49"/>
      <c r="C33" s="50"/>
      <c r="D33" s="50"/>
      <c r="E33" s="50"/>
      <c r="F33" s="35" t="s">
        <v>46</v>
      </c>
      <c r="G33" s="50"/>
      <c r="H33" s="50"/>
      <c r="I33" s="50"/>
      <c r="J33" s="50"/>
      <c r="K33" s="50"/>
      <c r="L33" s="51">
        <v>0</v>
      </c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2">
        <f>ROUND(BD54,2)</f>
        <v>0</v>
      </c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2">
        <v>0</v>
      </c>
      <c r="AL33" s="50"/>
      <c r="AM33" s="50"/>
      <c r="AN33" s="50"/>
      <c r="AO33" s="50"/>
      <c r="AP33" s="50"/>
      <c r="AQ33" s="50"/>
      <c r="AR33" s="53"/>
      <c r="BE33" s="3"/>
    </row>
    <row r="34" spans="1:57" s="2" customFormat="1" ht="6.95" customHeight="1">
      <c r="A34" s="41"/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7"/>
      <c r="BE34" s="41"/>
    </row>
    <row r="35" spans="1:57" s="2" customFormat="1" ht="25.9" customHeight="1">
      <c r="A35" s="41"/>
      <c r="B35" s="42"/>
      <c r="C35" s="55"/>
      <c r="D35" s="56" t="s">
        <v>47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8" t="s">
        <v>48</v>
      </c>
      <c r="U35" s="57"/>
      <c r="V35" s="57"/>
      <c r="W35" s="57"/>
      <c r="X35" s="59" t="s">
        <v>49</v>
      </c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0">
        <f>SUM(AK26:AK33)</f>
        <v>0</v>
      </c>
      <c r="AL35" s="57"/>
      <c r="AM35" s="57"/>
      <c r="AN35" s="57"/>
      <c r="AO35" s="61"/>
      <c r="AP35" s="55"/>
      <c r="AQ35" s="55"/>
      <c r="AR35" s="47"/>
      <c r="BE35" s="41"/>
    </row>
    <row r="36" spans="1:57" s="2" customFormat="1" ht="6.95" customHeight="1">
      <c r="A36" s="41"/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7"/>
      <c r="BE36" s="41"/>
    </row>
    <row r="37" spans="1:57" s="2" customFormat="1" ht="6.95" customHeight="1">
      <c r="A37" s="41"/>
      <c r="B37" s="62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47"/>
      <c r="BE37" s="41"/>
    </row>
    <row r="41" spans="1:57" s="2" customFormat="1" ht="6.95" customHeight="1">
      <c r="A41" s="41"/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47"/>
      <c r="BE41" s="41"/>
    </row>
    <row r="42" spans="1:57" s="2" customFormat="1" ht="24.95" customHeight="1">
      <c r="A42" s="41"/>
      <c r="B42" s="42"/>
      <c r="C42" s="26" t="s">
        <v>50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7"/>
      <c r="BE42" s="41"/>
    </row>
    <row r="43" spans="1:57" s="2" customFormat="1" ht="6.95" customHeight="1">
      <c r="A43" s="41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7"/>
      <c r="BE43" s="41"/>
    </row>
    <row r="44" spans="1:57" s="4" customFormat="1" ht="12" customHeight="1">
      <c r="A44" s="4"/>
      <c r="B44" s="66"/>
      <c r="C44" s="35" t="s">
        <v>13</v>
      </c>
      <c r="D44" s="67"/>
      <c r="E44" s="67"/>
      <c r="F44" s="67"/>
      <c r="G44" s="67"/>
      <c r="H44" s="67"/>
      <c r="I44" s="67"/>
      <c r="J44" s="67"/>
      <c r="K44" s="67"/>
      <c r="L44" s="67" t="str">
        <f>K5</f>
        <v>00</v>
      </c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8"/>
      <c r="BE44" s="4"/>
    </row>
    <row r="45" spans="1:57" s="5" customFormat="1" ht="36.95" customHeight="1">
      <c r="A45" s="5"/>
      <c r="B45" s="69"/>
      <c r="C45" s="70" t="s">
        <v>16</v>
      </c>
      <c r="D45" s="71"/>
      <c r="E45" s="71"/>
      <c r="F45" s="71"/>
      <c r="G45" s="71"/>
      <c r="H45" s="71"/>
      <c r="I45" s="71"/>
      <c r="J45" s="71"/>
      <c r="K45" s="71"/>
      <c r="L45" s="72" t="str">
        <f>K6</f>
        <v>MDK - rekonstrukce sociálních zařízení II. NP</v>
      </c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3"/>
      <c r="BE45" s="5"/>
    </row>
    <row r="46" spans="1:57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7"/>
      <c r="BE46" s="41"/>
    </row>
    <row r="47" spans="1:57" s="2" customFormat="1" ht="12" customHeight="1">
      <c r="A47" s="41"/>
      <c r="B47" s="42"/>
      <c r="C47" s="35" t="s">
        <v>21</v>
      </c>
      <c r="D47" s="43"/>
      <c r="E47" s="43"/>
      <c r="F47" s="43"/>
      <c r="G47" s="43"/>
      <c r="H47" s="43"/>
      <c r="I47" s="43"/>
      <c r="J47" s="43"/>
      <c r="K47" s="43"/>
      <c r="L47" s="74" t="str">
        <f>IF(K8="","",K8)</f>
        <v xml:space="preserve"> </v>
      </c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35" t="s">
        <v>23</v>
      </c>
      <c r="AJ47" s="43"/>
      <c r="AK47" s="43"/>
      <c r="AL47" s="43"/>
      <c r="AM47" s="75" t="str">
        <f>IF(AN8="","",AN8)</f>
        <v>4. 2. 2024</v>
      </c>
      <c r="AN47" s="75"/>
      <c r="AO47" s="43"/>
      <c r="AP47" s="43"/>
      <c r="AQ47" s="43"/>
      <c r="AR47" s="47"/>
      <c r="BE47" s="41"/>
    </row>
    <row r="48" spans="1:57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7"/>
      <c r="BE48" s="41"/>
    </row>
    <row r="49" spans="1:57" s="2" customFormat="1" ht="15.15" customHeight="1">
      <c r="A49" s="41"/>
      <c r="B49" s="42"/>
      <c r="C49" s="35" t="s">
        <v>25</v>
      </c>
      <c r="D49" s="43"/>
      <c r="E49" s="43"/>
      <c r="F49" s="43"/>
      <c r="G49" s="43"/>
      <c r="H49" s="43"/>
      <c r="I49" s="43"/>
      <c r="J49" s="43"/>
      <c r="K49" s="43"/>
      <c r="L49" s="67" t="str">
        <f>IF(E11="","",E11)</f>
        <v>Město Sokolov</v>
      </c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35" t="s">
        <v>31</v>
      </c>
      <c r="AJ49" s="43"/>
      <c r="AK49" s="43"/>
      <c r="AL49" s="43"/>
      <c r="AM49" s="76" t="str">
        <f>IF(E17="","",E17)</f>
        <v xml:space="preserve"> </v>
      </c>
      <c r="AN49" s="67"/>
      <c r="AO49" s="67"/>
      <c r="AP49" s="67"/>
      <c r="AQ49" s="43"/>
      <c r="AR49" s="47"/>
      <c r="AS49" s="77" t="s">
        <v>51</v>
      </c>
      <c r="AT49" s="78"/>
      <c r="AU49" s="79"/>
      <c r="AV49" s="79"/>
      <c r="AW49" s="79"/>
      <c r="AX49" s="79"/>
      <c r="AY49" s="79"/>
      <c r="AZ49" s="79"/>
      <c r="BA49" s="79"/>
      <c r="BB49" s="79"/>
      <c r="BC49" s="79"/>
      <c r="BD49" s="80"/>
      <c r="BE49" s="41"/>
    </row>
    <row r="50" spans="1:57" s="2" customFormat="1" ht="15.15" customHeight="1">
      <c r="A50" s="41"/>
      <c r="B50" s="42"/>
      <c r="C50" s="35" t="s">
        <v>29</v>
      </c>
      <c r="D50" s="43"/>
      <c r="E50" s="43"/>
      <c r="F50" s="43"/>
      <c r="G50" s="43"/>
      <c r="H50" s="43"/>
      <c r="I50" s="43"/>
      <c r="J50" s="43"/>
      <c r="K50" s="43"/>
      <c r="L50" s="67" t="str">
        <f>IF(E14="Vyplň údaj","",E14)</f>
        <v/>
      </c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35" t="s">
        <v>33</v>
      </c>
      <c r="AJ50" s="43"/>
      <c r="AK50" s="43"/>
      <c r="AL50" s="43"/>
      <c r="AM50" s="76" t="str">
        <f>IF(E20="","",E20)</f>
        <v>Michal Kubelka</v>
      </c>
      <c r="AN50" s="67"/>
      <c r="AO50" s="67"/>
      <c r="AP50" s="67"/>
      <c r="AQ50" s="43"/>
      <c r="AR50" s="47"/>
      <c r="AS50" s="81"/>
      <c r="AT50" s="82"/>
      <c r="AU50" s="83"/>
      <c r="AV50" s="83"/>
      <c r="AW50" s="83"/>
      <c r="AX50" s="83"/>
      <c r="AY50" s="83"/>
      <c r="AZ50" s="83"/>
      <c r="BA50" s="83"/>
      <c r="BB50" s="83"/>
      <c r="BC50" s="83"/>
      <c r="BD50" s="84"/>
      <c r="BE50" s="41"/>
    </row>
    <row r="51" spans="1:57" s="2" customFormat="1" ht="10.8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7"/>
      <c r="AS51" s="85"/>
      <c r="AT51" s="86"/>
      <c r="AU51" s="87"/>
      <c r="AV51" s="87"/>
      <c r="AW51" s="87"/>
      <c r="AX51" s="87"/>
      <c r="AY51" s="87"/>
      <c r="AZ51" s="87"/>
      <c r="BA51" s="87"/>
      <c r="BB51" s="87"/>
      <c r="BC51" s="87"/>
      <c r="BD51" s="88"/>
      <c r="BE51" s="41"/>
    </row>
    <row r="52" spans="1:57" s="2" customFormat="1" ht="29.25" customHeight="1">
      <c r="A52" s="41"/>
      <c r="B52" s="42"/>
      <c r="C52" s="89" t="s">
        <v>52</v>
      </c>
      <c r="D52" s="90"/>
      <c r="E52" s="90"/>
      <c r="F52" s="90"/>
      <c r="G52" s="90"/>
      <c r="H52" s="91"/>
      <c r="I52" s="92" t="s">
        <v>53</v>
      </c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3" t="s">
        <v>54</v>
      </c>
      <c r="AH52" s="90"/>
      <c r="AI52" s="90"/>
      <c r="AJ52" s="90"/>
      <c r="AK52" s="90"/>
      <c r="AL52" s="90"/>
      <c r="AM52" s="90"/>
      <c r="AN52" s="92" t="s">
        <v>55</v>
      </c>
      <c r="AO52" s="90"/>
      <c r="AP52" s="90"/>
      <c r="AQ52" s="94" t="s">
        <v>56</v>
      </c>
      <c r="AR52" s="47"/>
      <c r="AS52" s="95" t="s">
        <v>57</v>
      </c>
      <c r="AT52" s="96" t="s">
        <v>58</v>
      </c>
      <c r="AU52" s="96" t="s">
        <v>59</v>
      </c>
      <c r="AV52" s="96" t="s">
        <v>60</v>
      </c>
      <c r="AW52" s="96" t="s">
        <v>61</v>
      </c>
      <c r="AX52" s="96" t="s">
        <v>62</v>
      </c>
      <c r="AY52" s="96" t="s">
        <v>63</v>
      </c>
      <c r="AZ52" s="96" t="s">
        <v>64</v>
      </c>
      <c r="BA52" s="96" t="s">
        <v>65</v>
      </c>
      <c r="BB52" s="96" t="s">
        <v>66</v>
      </c>
      <c r="BC52" s="96" t="s">
        <v>67</v>
      </c>
      <c r="BD52" s="97" t="s">
        <v>68</v>
      </c>
      <c r="BE52" s="41"/>
    </row>
    <row r="53" spans="1:57" s="2" customFormat="1" ht="10.8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7"/>
      <c r="AS53" s="98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100"/>
      <c r="BE53" s="41"/>
    </row>
    <row r="54" spans="1:90" s="6" customFormat="1" ht="32.4" customHeight="1">
      <c r="A54" s="6"/>
      <c r="B54" s="101"/>
      <c r="C54" s="102" t="s">
        <v>69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4">
        <f>ROUND(SUM(AG55:AG58),2)</f>
        <v>0</v>
      </c>
      <c r="AH54" s="104"/>
      <c r="AI54" s="104"/>
      <c r="AJ54" s="104"/>
      <c r="AK54" s="104"/>
      <c r="AL54" s="104"/>
      <c r="AM54" s="104"/>
      <c r="AN54" s="105">
        <f>SUM(AG54,AT54)</f>
        <v>0</v>
      </c>
      <c r="AO54" s="105"/>
      <c r="AP54" s="105"/>
      <c r="AQ54" s="106" t="s">
        <v>19</v>
      </c>
      <c r="AR54" s="107"/>
      <c r="AS54" s="108">
        <f>ROUND(SUM(AS55:AS58),2)</f>
        <v>0</v>
      </c>
      <c r="AT54" s="109">
        <f>ROUND(SUM(AV54:AW54),2)</f>
        <v>0</v>
      </c>
      <c r="AU54" s="110">
        <f>ROUND(SUM(AU55:AU58),5)</f>
        <v>0</v>
      </c>
      <c r="AV54" s="109">
        <f>ROUND(AZ54*L29,2)</f>
        <v>0</v>
      </c>
      <c r="AW54" s="109">
        <f>ROUND(BA54*L30,2)</f>
        <v>0</v>
      </c>
      <c r="AX54" s="109">
        <f>ROUND(BB54*L29,2)</f>
        <v>0</v>
      </c>
      <c r="AY54" s="109">
        <f>ROUND(BC54*L30,2)</f>
        <v>0</v>
      </c>
      <c r="AZ54" s="109">
        <f>ROUND(SUM(AZ55:AZ58),2)</f>
        <v>0</v>
      </c>
      <c r="BA54" s="109">
        <f>ROUND(SUM(BA55:BA58),2)</f>
        <v>0</v>
      </c>
      <c r="BB54" s="109">
        <f>ROUND(SUM(BB55:BB58),2)</f>
        <v>0</v>
      </c>
      <c r="BC54" s="109">
        <f>ROUND(SUM(BC55:BC58),2)</f>
        <v>0</v>
      </c>
      <c r="BD54" s="111">
        <f>ROUND(SUM(BD55:BD58),2)</f>
        <v>0</v>
      </c>
      <c r="BE54" s="6"/>
      <c r="BS54" s="112" t="s">
        <v>70</v>
      </c>
      <c r="BT54" s="112" t="s">
        <v>71</v>
      </c>
      <c r="BU54" s="113" t="s">
        <v>72</v>
      </c>
      <c r="BV54" s="112" t="s">
        <v>73</v>
      </c>
      <c r="BW54" s="112" t="s">
        <v>5</v>
      </c>
      <c r="BX54" s="112" t="s">
        <v>74</v>
      </c>
      <c r="CL54" s="112" t="s">
        <v>19</v>
      </c>
    </row>
    <row r="55" spans="1:91" s="7" customFormat="1" ht="16.5" customHeight="1">
      <c r="A55" s="114" t="s">
        <v>75</v>
      </c>
      <c r="B55" s="115"/>
      <c r="C55" s="116"/>
      <c r="D55" s="117" t="s">
        <v>76</v>
      </c>
      <c r="E55" s="117"/>
      <c r="F55" s="117"/>
      <c r="G55" s="117"/>
      <c r="H55" s="117"/>
      <c r="I55" s="118"/>
      <c r="J55" s="117" t="s">
        <v>77</v>
      </c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9">
        <f>'01 - WC ženy'!J30</f>
        <v>0</v>
      </c>
      <c r="AH55" s="118"/>
      <c r="AI55" s="118"/>
      <c r="AJ55" s="118"/>
      <c r="AK55" s="118"/>
      <c r="AL55" s="118"/>
      <c r="AM55" s="118"/>
      <c r="AN55" s="119">
        <f>SUM(AG55,AT55)</f>
        <v>0</v>
      </c>
      <c r="AO55" s="118"/>
      <c r="AP55" s="118"/>
      <c r="AQ55" s="120" t="s">
        <v>78</v>
      </c>
      <c r="AR55" s="121"/>
      <c r="AS55" s="122">
        <v>0</v>
      </c>
      <c r="AT55" s="123">
        <f>ROUND(SUM(AV55:AW55),2)</f>
        <v>0</v>
      </c>
      <c r="AU55" s="124">
        <f>'01 - WC ženy'!P97</f>
        <v>0</v>
      </c>
      <c r="AV55" s="123">
        <f>'01 - WC ženy'!J33</f>
        <v>0</v>
      </c>
      <c r="AW55" s="123">
        <f>'01 - WC ženy'!J34</f>
        <v>0</v>
      </c>
      <c r="AX55" s="123">
        <f>'01 - WC ženy'!J35</f>
        <v>0</v>
      </c>
      <c r="AY55" s="123">
        <f>'01 - WC ženy'!J36</f>
        <v>0</v>
      </c>
      <c r="AZ55" s="123">
        <f>'01 - WC ženy'!F33</f>
        <v>0</v>
      </c>
      <c r="BA55" s="123">
        <f>'01 - WC ženy'!F34</f>
        <v>0</v>
      </c>
      <c r="BB55" s="123">
        <f>'01 - WC ženy'!F35</f>
        <v>0</v>
      </c>
      <c r="BC55" s="123">
        <f>'01 - WC ženy'!F36</f>
        <v>0</v>
      </c>
      <c r="BD55" s="125">
        <f>'01 - WC ženy'!F37</f>
        <v>0</v>
      </c>
      <c r="BE55" s="7"/>
      <c r="BT55" s="126" t="s">
        <v>79</v>
      </c>
      <c r="BV55" s="126" t="s">
        <v>73</v>
      </c>
      <c r="BW55" s="126" t="s">
        <v>80</v>
      </c>
      <c r="BX55" s="126" t="s">
        <v>5</v>
      </c>
      <c r="CL55" s="126" t="s">
        <v>19</v>
      </c>
      <c r="CM55" s="126" t="s">
        <v>81</v>
      </c>
    </row>
    <row r="56" spans="1:91" s="7" customFormat="1" ht="16.5" customHeight="1">
      <c r="A56" s="114" t="s">
        <v>75</v>
      </c>
      <c r="B56" s="115"/>
      <c r="C56" s="116"/>
      <c r="D56" s="117" t="s">
        <v>82</v>
      </c>
      <c r="E56" s="117"/>
      <c r="F56" s="117"/>
      <c r="G56" s="117"/>
      <c r="H56" s="117"/>
      <c r="I56" s="118"/>
      <c r="J56" s="117" t="s">
        <v>83</v>
      </c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9">
        <f>'02 - WC muži'!J30</f>
        <v>0</v>
      </c>
      <c r="AH56" s="118"/>
      <c r="AI56" s="118"/>
      <c r="AJ56" s="118"/>
      <c r="AK56" s="118"/>
      <c r="AL56" s="118"/>
      <c r="AM56" s="118"/>
      <c r="AN56" s="119">
        <f>SUM(AG56,AT56)</f>
        <v>0</v>
      </c>
      <c r="AO56" s="118"/>
      <c r="AP56" s="118"/>
      <c r="AQ56" s="120" t="s">
        <v>78</v>
      </c>
      <c r="AR56" s="121"/>
      <c r="AS56" s="122">
        <v>0</v>
      </c>
      <c r="AT56" s="123">
        <f>ROUND(SUM(AV56:AW56),2)</f>
        <v>0</v>
      </c>
      <c r="AU56" s="124">
        <f>'02 - WC muži'!P97</f>
        <v>0</v>
      </c>
      <c r="AV56" s="123">
        <f>'02 - WC muži'!J33</f>
        <v>0</v>
      </c>
      <c r="AW56" s="123">
        <f>'02 - WC muži'!J34</f>
        <v>0</v>
      </c>
      <c r="AX56" s="123">
        <f>'02 - WC muži'!J35</f>
        <v>0</v>
      </c>
      <c r="AY56" s="123">
        <f>'02 - WC muži'!J36</f>
        <v>0</v>
      </c>
      <c r="AZ56" s="123">
        <f>'02 - WC muži'!F33</f>
        <v>0</v>
      </c>
      <c r="BA56" s="123">
        <f>'02 - WC muži'!F34</f>
        <v>0</v>
      </c>
      <c r="BB56" s="123">
        <f>'02 - WC muži'!F35</f>
        <v>0</v>
      </c>
      <c r="BC56" s="123">
        <f>'02 - WC muži'!F36</f>
        <v>0</v>
      </c>
      <c r="BD56" s="125">
        <f>'02 - WC muži'!F37</f>
        <v>0</v>
      </c>
      <c r="BE56" s="7"/>
      <c r="BT56" s="126" t="s">
        <v>79</v>
      </c>
      <c r="BV56" s="126" t="s">
        <v>73</v>
      </c>
      <c r="BW56" s="126" t="s">
        <v>84</v>
      </c>
      <c r="BX56" s="126" t="s">
        <v>5</v>
      </c>
      <c r="CL56" s="126" t="s">
        <v>19</v>
      </c>
      <c r="CM56" s="126" t="s">
        <v>81</v>
      </c>
    </row>
    <row r="57" spans="1:91" s="7" customFormat="1" ht="16.5" customHeight="1">
      <c r="A57" s="114" t="s">
        <v>75</v>
      </c>
      <c r="B57" s="115"/>
      <c r="C57" s="116"/>
      <c r="D57" s="117" t="s">
        <v>85</v>
      </c>
      <c r="E57" s="117"/>
      <c r="F57" s="117"/>
      <c r="G57" s="117"/>
      <c r="H57" s="117"/>
      <c r="I57" s="118"/>
      <c r="J57" s="117" t="s">
        <v>86</v>
      </c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9">
        <f>'03 - Sklad'!J30</f>
        <v>0</v>
      </c>
      <c r="AH57" s="118"/>
      <c r="AI57" s="118"/>
      <c r="AJ57" s="118"/>
      <c r="AK57" s="118"/>
      <c r="AL57" s="118"/>
      <c r="AM57" s="118"/>
      <c r="AN57" s="119">
        <f>SUM(AG57,AT57)</f>
        <v>0</v>
      </c>
      <c r="AO57" s="118"/>
      <c r="AP57" s="118"/>
      <c r="AQ57" s="120" t="s">
        <v>78</v>
      </c>
      <c r="AR57" s="121"/>
      <c r="AS57" s="122">
        <v>0</v>
      </c>
      <c r="AT57" s="123">
        <f>ROUND(SUM(AV57:AW57),2)</f>
        <v>0</v>
      </c>
      <c r="AU57" s="124">
        <f>'03 - Sklad'!P91</f>
        <v>0</v>
      </c>
      <c r="AV57" s="123">
        <f>'03 - Sklad'!J33</f>
        <v>0</v>
      </c>
      <c r="AW57" s="123">
        <f>'03 - Sklad'!J34</f>
        <v>0</v>
      </c>
      <c r="AX57" s="123">
        <f>'03 - Sklad'!J35</f>
        <v>0</v>
      </c>
      <c r="AY57" s="123">
        <f>'03 - Sklad'!J36</f>
        <v>0</v>
      </c>
      <c r="AZ57" s="123">
        <f>'03 - Sklad'!F33</f>
        <v>0</v>
      </c>
      <c r="BA57" s="123">
        <f>'03 - Sklad'!F34</f>
        <v>0</v>
      </c>
      <c r="BB57" s="123">
        <f>'03 - Sklad'!F35</f>
        <v>0</v>
      </c>
      <c r="BC57" s="123">
        <f>'03 - Sklad'!F36</f>
        <v>0</v>
      </c>
      <c r="BD57" s="125">
        <f>'03 - Sklad'!F37</f>
        <v>0</v>
      </c>
      <c r="BE57" s="7"/>
      <c r="BT57" s="126" t="s">
        <v>79</v>
      </c>
      <c r="BV57" s="126" t="s">
        <v>73</v>
      </c>
      <c r="BW57" s="126" t="s">
        <v>87</v>
      </c>
      <c r="BX57" s="126" t="s">
        <v>5</v>
      </c>
      <c r="CL57" s="126" t="s">
        <v>19</v>
      </c>
      <c r="CM57" s="126" t="s">
        <v>81</v>
      </c>
    </row>
    <row r="58" spans="1:91" s="7" customFormat="1" ht="16.5" customHeight="1">
      <c r="A58" s="114" t="s">
        <v>75</v>
      </c>
      <c r="B58" s="115"/>
      <c r="C58" s="116"/>
      <c r="D58" s="117" t="s">
        <v>88</v>
      </c>
      <c r="E58" s="117"/>
      <c r="F58" s="117"/>
      <c r="G58" s="117"/>
      <c r="H58" s="117"/>
      <c r="I58" s="118"/>
      <c r="J58" s="117" t="s">
        <v>89</v>
      </c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9">
        <f>'04 - Chodba'!J30</f>
        <v>0</v>
      </c>
      <c r="AH58" s="118"/>
      <c r="AI58" s="118"/>
      <c r="AJ58" s="118"/>
      <c r="AK58" s="118"/>
      <c r="AL58" s="118"/>
      <c r="AM58" s="118"/>
      <c r="AN58" s="119">
        <f>SUM(AG58,AT58)</f>
        <v>0</v>
      </c>
      <c r="AO58" s="118"/>
      <c r="AP58" s="118"/>
      <c r="AQ58" s="120" t="s">
        <v>78</v>
      </c>
      <c r="AR58" s="121"/>
      <c r="AS58" s="127">
        <v>0</v>
      </c>
      <c r="AT58" s="128">
        <f>ROUND(SUM(AV58:AW58),2)</f>
        <v>0</v>
      </c>
      <c r="AU58" s="129">
        <f>'04 - Chodba'!P90</f>
        <v>0</v>
      </c>
      <c r="AV58" s="128">
        <f>'04 - Chodba'!J33</f>
        <v>0</v>
      </c>
      <c r="AW58" s="128">
        <f>'04 - Chodba'!J34</f>
        <v>0</v>
      </c>
      <c r="AX58" s="128">
        <f>'04 - Chodba'!J35</f>
        <v>0</v>
      </c>
      <c r="AY58" s="128">
        <f>'04 - Chodba'!J36</f>
        <v>0</v>
      </c>
      <c r="AZ58" s="128">
        <f>'04 - Chodba'!F33</f>
        <v>0</v>
      </c>
      <c r="BA58" s="128">
        <f>'04 - Chodba'!F34</f>
        <v>0</v>
      </c>
      <c r="BB58" s="128">
        <f>'04 - Chodba'!F35</f>
        <v>0</v>
      </c>
      <c r="BC58" s="128">
        <f>'04 - Chodba'!F36</f>
        <v>0</v>
      </c>
      <c r="BD58" s="130">
        <f>'04 - Chodba'!F37</f>
        <v>0</v>
      </c>
      <c r="BE58" s="7"/>
      <c r="BT58" s="126" t="s">
        <v>79</v>
      </c>
      <c r="BV58" s="126" t="s">
        <v>73</v>
      </c>
      <c r="BW58" s="126" t="s">
        <v>90</v>
      </c>
      <c r="BX58" s="126" t="s">
        <v>5</v>
      </c>
      <c r="CL58" s="126" t="s">
        <v>19</v>
      </c>
      <c r="CM58" s="126" t="s">
        <v>81</v>
      </c>
    </row>
    <row r="59" spans="1:57" s="2" customFormat="1" ht="30" customHeight="1">
      <c r="A59" s="41"/>
      <c r="B59" s="42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7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</row>
    <row r="60" spans="1:57" s="2" customFormat="1" ht="6.95" customHeight="1">
      <c r="A60" s="41"/>
      <c r="B60" s="62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47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</row>
  </sheetData>
  <sheetProtection password="80EB" sheet="1" objects="1" scenarios="1" formatColumns="0" formatRows="0"/>
  <mergeCells count="54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01 - WC ženy'!C2" display="/"/>
    <hyperlink ref="A56" location="'02 - WC muži'!C2" display="/"/>
    <hyperlink ref="A57" location="'03 - Sklad'!C2" display="/"/>
    <hyperlink ref="A58" location="'04 - Chodba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9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80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3"/>
      <c r="AT3" s="20" t="s">
        <v>81</v>
      </c>
    </row>
    <row r="4" spans="2:46" s="1" customFormat="1" ht="24.95" customHeight="1">
      <c r="B4" s="23"/>
      <c r="D4" s="133" t="s">
        <v>91</v>
      </c>
      <c r="L4" s="23"/>
      <c r="M4" s="13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35" t="s">
        <v>16</v>
      </c>
      <c r="L6" s="23"/>
    </row>
    <row r="7" spans="2:12" s="1" customFormat="1" ht="16.5" customHeight="1">
      <c r="B7" s="23"/>
      <c r="E7" s="136" t="str">
        <f>'Rekapitulace stavby'!K6</f>
        <v>MDK - rekonstrukce sociálních zařízení II. NP</v>
      </c>
      <c r="F7" s="135"/>
      <c r="G7" s="135"/>
      <c r="H7" s="135"/>
      <c r="L7" s="23"/>
    </row>
    <row r="8" spans="1:31" s="2" customFormat="1" ht="12" customHeight="1">
      <c r="A8" s="41"/>
      <c r="B8" s="47"/>
      <c r="C8" s="41"/>
      <c r="D8" s="135" t="s">
        <v>92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38" t="s">
        <v>93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19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5" t="s">
        <v>21</v>
      </c>
      <c r="E12" s="41"/>
      <c r="F12" s="139" t="s">
        <v>22</v>
      </c>
      <c r="G12" s="41"/>
      <c r="H12" s="41"/>
      <c r="I12" s="135" t="s">
        <v>23</v>
      </c>
      <c r="J12" s="140" t="str">
        <f>'Rekapitulace stavby'!AN8</f>
        <v>4. 2. 2024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5" t="s">
        <v>25</v>
      </c>
      <c r="E14" s="41"/>
      <c r="F14" s="41"/>
      <c r="G14" s="41"/>
      <c r="H14" s="41"/>
      <c r="I14" s="135" t="s">
        <v>26</v>
      </c>
      <c r="J14" s="139" t="s">
        <v>19</v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9" t="s">
        <v>27</v>
      </c>
      <c r="F15" s="41"/>
      <c r="G15" s="41"/>
      <c r="H15" s="41"/>
      <c r="I15" s="135" t="s">
        <v>28</v>
      </c>
      <c r="J15" s="139" t="s">
        <v>19</v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5" t="s">
        <v>29</v>
      </c>
      <c r="E17" s="41"/>
      <c r="F17" s="41"/>
      <c r="G17" s="41"/>
      <c r="H17" s="41"/>
      <c r="I17" s="135" t="s">
        <v>26</v>
      </c>
      <c r="J17" s="36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9"/>
      <c r="G18" s="139"/>
      <c r="H18" s="139"/>
      <c r="I18" s="135" t="s">
        <v>28</v>
      </c>
      <c r="J18" s="36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5" t="s">
        <v>31</v>
      </c>
      <c r="E20" s="41"/>
      <c r="F20" s="41"/>
      <c r="G20" s="41"/>
      <c r="H20" s="41"/>
      <c r="I20" s="135" t="s">
        <v>26</v>
      </c>
      <c r="J20" s="139" t="str">
        <f>IF('Rekapitulace stavby'!AN16="","",'Rekapitulace stavby'!AN16)</f>
        <v/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9" t="str">
        <f>IF('Rekapitulace stavby'!E17="","",'Rekapitulace stavby'!E17)</f>
        <v xml:space="preserve"> </v>
      </c>
      <c r="F21" s="41"/>
      <c r="G21" s="41"/>
      <c r="H21" s="41"/>
      <c r="I21" s="135" t="s">
        <v>28</v>
      </c>
      <c r="J21" s="139" t="str">
        <f>IF('Rekapitulace stavby'!AN17="","",'Rekapitulace stavby'!AN17)</f>
        <v/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5" t="s">
        <v>33</v>
      </c>
      <c r="E23" s="41"/>
      <c r="F23" s="41"/>
      <c r="G23" s="41"/>
      <c r="H23" s="41"/>
      <c r="I23" s="135" t="s">
        <v>26</v>
      </c>
      <c r="J23" s="139" t="s">
        <v>19</v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9" t="s">
        <v>34</v>
      </c>
      <c r="F24" s="41"/>
      <c r="G24" s="41"/>
      <c r="H24" s="41"/>
      <c r="I24" s="135" t="s">
        <v>28</v>
      </c>
      <c r="J24" s="139" t="s">
        <v>19</v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5" t="s">
        <v>35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6" t="s">
        <v>37</v>
      </c>
      <c r="E30" s="41"/>
      <c r="F30" s="41"/>
      <c r="G30" s="41"/>
      <c r="H30" s="41"/>
      <c r="I30" s="41"/>
      <c r="J30" s="147">
        <f>ROUND(J97,2)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48" t="s">
        <v>39</v>
      </c>
      <c r="G32" s="41"/>
      <c r="H32" s="41"/>
      <c r="I32" s="148" t="s">
        <v>38</v>
      </c>
      <c r="J32" s="148" t="s">
        <v>40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49" t="s">
        <v>41</v>
      </c>
      <c r="E33" s="135" t="s">
        <v>42</v>
      </c>
      <c r="F33" s="150">
        <f>ROUND((SUM(BE97:BE392)),2)</f>
        <v>0</v>
      </c>
      <c r="G33" s="41"/>
      <c r="H33" s="41"/>
      <c r="I33" s="151">
        <v>0.21</v>
      </c>
      <c r="J33" s="150">
        <f>ROUND(((SUM(BE97:BE392))*I33),2)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5" t="s">
        <v>43</v>
      </c>
      <c r="F34" s="150">
        <f>ROUND((SUM(BF97:BF392)),2)</f>
        <v>0</v>
      </c>
      <c r="G34" s="41"/>
      <c r="H34" s="41"/>
      <c r="I34" s="151">
        <v>0.12</v>
      </c>
      <c r="J34" s="150">
        <f>ROUND(((SUM(BF97:BF392))*I34),2)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5" t="s">
        <v>44</v>
      </c>
      <c r="F35" s="150">
        <f>ROUND((SUM(BG97:BG392)),2)</f>
        <v>0</v>
      </c>
      <c r="G35" s="41"/>
      <c r="H35" s="41"/>
      <c r="I35" s="151">
        <v>0.21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5" t="s">
        <v>45</v>
      </c>
      <c r="F36" s="150">
        <f>ROUND((SUM(BH97:BH392)),2)</f>
        <v>0</v>
      </c>
      <c r="G36" s="41"/>
      <c r="H36" s="41"/>
      <c r="I36" s="151">
        <v>0.12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5" t="s">
        <v>46</v>
      </c>
      <c r="F37" s="150">
        <f>ROUND((SUM(BI97:BI392)),2)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2"/>
      <c r="D39" s="153" t="s">
        <v>47</v>
      </c>
      <c r="E39" s="154"/>
      <c r="F39" s="154"/>
      <c r="G39" s="155" t="s">
        <v>48</v>
      </c>
      <c r="H39" s="156" t="s">
        <v>49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94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63" t="str">
        <f>E7</f>
        <v>MDK - rekonstrukce sociálních zařízení II. NP</v>
      </c>
      <c r="F48" s="35"/>
      <c r="G48" s="35"/>
      <c r="H48" s="35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92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01 - WC ženy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21</v>
      </c>
      <c r="D52" s="43"/>
      <c r="E52" s="43"/>
      <c r="F52" s="30" t="str">
        <f>F12</f>
        <v xml:space="preserve"> </v>
      </c>
      <c r="G52" s="43"/>
      <c r="H52" s="43"/>
      <c r="I52" s="35" t="s">
        <v>23</v>
      </c>
      <c r="J52" s="75" t="str">
        <f>IF(J12="","",J12)</f>
        <v>4. 2. 2024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5.15" customHeight="1">
      <c r="A54" s="41"/>
      <c r="B54" s="42"/>
      <c r="C54" s="35" t="s">
        <v>25</v>
      </c>
      <c r="D54" s="43"/>
      <c r="E54" s="43"/>
      <c r="F54" s="30" t="str">
        <f>E15</f>
        <v>Město Sokolov</v>
      </c>
      <c r="G54" s="43"/>
      <c r="H54" s="43"/>
      <c r="I54" s="35" t="s">
        <v>31</v>
      </c>
      <c r="J54" s="39" t="str">
        <f>E21</f>
        <v xml:space="preserve"> 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5" t="s">
        <v>29</v>
      </c>
      <c r="D55" s="43"/>
      <c r="E55" s="43"/>
      <c r="F55" s="30" t="str">
        <f>IF(E18="","",E18)</f>
        <v>Vyplň údaj</v>
      </c>
      <c r="G55" s="43"/>
      <c r="H55" s="43"/>
      <c r="I55" s="35" t="s">
        <v>33</v>
      </c>
      <c r="J55" s="39" t="str">
        <f>E24</f>
        <v>Michal Kubelka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4" t="s">
        <v>95</v>
      </c>
      <c r="D57" s="165"/>
      <c r="E57" s="165"/>
      <c r="F57" s="165"/>
      <c r="G57" s="165"/>
      <c r="H57" s="165"/>
      <c r="I57" s="165"/>
      <c r="J57" s="166" t="s">
        <v>96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7" t="s">
        <v>69</v>
      </c>
      <c r="D59" s="43"/>
      <c r="E59" s="43"/>
      <c r="F59" s="43"/>
      <c r="G59" s="43"/>
      <c r="H59" s="43"/>
      <c r="I59" s="43"/>
      <c r="J59" s="105">
        <f>J97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97</v>
      </c>
    </row>
    <row r="60" spans="1:31" s="9" customFormat="1" ht="24.95" customHeight="1">
      <c r="A60" s="9"/>
      <c r="B60" s="168"/>
      <c r="C60" s="169"/>
      <c r="D60" s="170" t="s">
        <v>98</v>
      </c>
      <c r="E60" s="171"/>
      <c r="F60" s="171"/>
      <c r="G60" s="171"/>
      <c r="H60" s="171"/>
      <c r="I60" s="171"/>
      <c r="J60" s="172">
        <f>J98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99</v>
      </c>
      <c r="E61" s="177"/>
      <c r="F61" s="177"/>
      <c r="G61" s="177"/>
      <c r="H61" s="177"/>
      <c r="I61" s="177"/>
      <c r="J61" s="178">
        <f>J99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100</v>
      </c>
      <c r="E62" s="177"/>
      <c r="F62" s="177"/>
      <c r="G62" s="177"/>
      <c r="H62" s="177"/>
      <c r="I62" s="177"/>
      <c r="J62" s="178">
        <f>J111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101</v>
      </c>
      <c r="E63" s="177"/>
      <c r="F63" s="177"/>
      <c r="G63" s="177"/>
      <c r="H63" s="177"/>
      <c r="I63" s="177"/>
      <c r="J63" s="178">
        <f>J142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102</v>
      </c>
      <c r="E64" s="177"/>
      <c r="F64" s="177"/>
      <c r="G64" s="177"/>
      <c r="H64" s="177"/>
      <c r="I64" s="177"/>
      <c r="J64" s="178">
        <f>J160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4"/>
      <c r="C65" s="175"/>
      <c r="D65" s="176" t="s">
        <v>103</v>
      </c>
      <c r="E65" s="177"/>
      <c r="F65" s="177"/>
      <c r="G65" s="177"/>
      <c r="H65" s="177"/>
      <c r="I65" s="177"/>
      <c r="J65" s="178">
        <f>J172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68"/>
      <c r="C66" s="169"/>
      <c r="D66" s="170" t="s">
        <v>104</v>
      </c>
      <c r="E66" s="171"/>
      <c r="F66" s="171"/>
      <c r="G66" s="171"/>
      <c r="H66" s="171"/>
      <c r="I66" s="171"/>
      <c r="J66" s="172">
        <f>J175</f>
        <v>0</v>
      </c>
      <c r="K66" s="169"/>
      <c r="L66" s="173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74"/>
      <c r="C67" s="175"/>
      <c r="D67" s="176" t="s">
        <v>105</v>
      </c>
      <c r="E67" s="177"/>
      <c r="F67" s="177"/>
      <c r="G67" s="177"/>
      <c r="H67" s="177"/>
      <c r="I67" s="177"/>
      <c r="J67" s="178">
        <f>J176</f>
        <v>0</v>
      </c>
      <c r="K67" s="175"/>
      <c r="L67" s="17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4"/>
      <c r="C68" s="175"/>
      <c r="D68" s="176" t="s">
        <v>106</v>
      </c>
      <c r="E68" s="177"/>
      <c r="F68" s="177"/>
      <c r="G68" s="177"/>
      <c r="H68" s="177"/>
      <c r="I68" s="177"/>
      <c r="J68" s="178">
        <f>J178</f>
        <v>0</v>
      </c>
      <c r="K68" s="175"/>
      <c r="L68" s="17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4"/>
      <c r="C69" s="175"/>
      <c r="D69" s="176" t="s">
        <v>107</v>
      </c>
      <c r="E69" s="177"/>
      <c r="F69" s="177"/>
      <c r="G69" s="177"/>
      <c r="H69" s="177"/>
      <c r="I69" s="177"/>
      <c r="J69" s="178">
        <f>J221</f>
        <v>0</v>
      </c>
      <c r="K69" s="175"/>
      <c r="L69" s="17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4"/>
      <c r="C70" s="175"/>
      <c r="D70" s="176" t="s">
        <v>108</v>
      </c>
      <c r="E70" s="177"/>
      <c r="F70" s="177"/>
      <c r="G70" s="177"/>
      <c r="H70" s="177"/>
      <c r="I70" s="177"/>
      <c r="J70" s="178">
        <f>J226</f>
        <v>0</v>
      </c>
      <c r="K70" s="175"/>
      <c r="L70" s="17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4"/>
      <c r="C71" s="175"/>
      <c r="D71" s="176" t="s">
        <v>109</v>
      </c>
      <c r="E71" s="177"/>
      <c r="F71" s="177"/>
      <c r="G71" s="177"/>
      <c r="H71" s="177"/>
      <c r="I71" s="177"/>
      <c r="J71" s="178">
        <f>J233</f>
        <v>0</v>
      </c>
      <c r="K71" s="175"/>
      <c r="L71" s="17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4"/>
      <c r="C72" s="175"/>
      <c r="D72" s="176" t="s">
        <v>110</v>
      </c>
      <c r="E72" s="177"/>
      <c r="F72" s="177"/>
      <c r="G72" s="177"/>
      <c r="H72" s="177"/>
      <c r="I72" s="177"/>
      <c r="J72" s="178">
        <f>J244</f>
        <v>0</v>
      </c>
      <c r="K72" s="175"/>
      <c r="L72" s="17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4"/>
      <c r="C73" s="175"/>
      <c r="D73" s="176" t="s">
        <v>111</v>
      </c>
      <c r="E73" s="177"/>
      <c r="F73" s="177"/>
      <c r="G73" s="177"/>
      <c r="H73" s="177"/>
      <c r="I73" s="177"/>
      <c r="J73" s="178">
        <f>J260</f>
        <v>0</v>
      </c>
      <c r="K73" s="175"/>
      <c r="L73" s="17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4"/>
      <c r="C74" s="175"/>
      <c r="D74" s="176" t="s">
        <v>112</v>
      </c>
      <c r="E74" s="177"/>
      <c r="F74" s="177"/>
      <c r="G74" s="177"/>
      <c r="H74" s="177"/>
      <c r="I74" s="177"/>
      <c r="J74" s="178">
        <f>J297</f>
        <v>0</v>
      </c>
      <c r="K74" s="175"/>
      <c r="L74" s="179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74"/>
      <c r="C75" s="175"/>
      <c r="D75" s="176" t="s">
        <v>113</v>
      </c>
      <c r="E75" s="177"/>
      <c r="F75" s="177"/>
      <c r="G75" s="177"/>
      <c r="H75" s="177"/>
      <c r="I75" s="177"/>
      <c r="J75" s="178">
        <f>J346</f>
        <v>0</v>
      </c>
      <c r="K75" s="175"/>
      <c r="L75" s="179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74"/>
      <c r="C76" s="175"/>
      <c r="D76" s="176" t="s">
        <v>114</v>
      </c>
      <c r="E76" s="177"/>
      <c r="F76" s="177"/>
      <c r="G76" s="177"/>
      <c r="H76" s="177"/>
      <c r="I76" s="177"/>
      <c r="J76" s="178">
        <f>J360</f>
        <v>0</v>
      </c>
      <c r="K76" s="175"/>
      <c r="L76" s="179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9" customFormat="1" ht="24.95" customHeight="1">
      <c r="A77" s="9"/>
      <c r="B77" s="168"/>
      <c r="C77" s="169"/>
      <c r="D77" s="170" t="s">
        <v>115</v>
      </c>
      <c r="E77" s="171"/>
      <c r="F77" s="171"/>
      <c r="G77" s="171"/>
      <c r="H77" s="171"/>
      <c r="I77" s="171"/>
      <c r="J77" s="172">
        <f>J391</f>
        <v>0</v>
      </c>
      <c r="K77" s="169"/>
      <c r="L77" s="173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</row>
    <row r="78" spans="1:31" s="2" customFormat="1" ht="21.8" customHeight="1">
      <c r="A78" s="41"/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13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6.95" customHeight="1">
      <c r="A79" s="41"/>
      <c r="B79" s="62"/>
      <c r="C79" s="63"/>
      <c r="D79" s="63"/>
      <c r="E79" s="63"/>
      <c r="F79" s="63"/>
      <c r="G79" s="63"/>
      <c r="H79" s="63"/>
      <c r="I79" s="63"/>
      <c r="J79" s="63"/>
      <c r="K79" s="63"/>
      <c r="L79" s="13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3" spans="1:31" s="2" customFormat="1" ht="6.95" customHeight="1">
      <c r="A83" s="41"/>
      <c r="B83" s="64"/>
      <c r="C83" s="65"/>
      <c r="D83" s="65"/>
      <c r="E83" s="65"/>
      <c r="F83" s="65"/>
      <c r="G83" s="65"/>
      <c r="H83" s="65"/>
      <c r="I83" s="65"/>
      <c r="J83" s="65"/>
      <c r="K83" s="65"/>
      <c r="L83" s="13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24.95" customHeight="1">
      <c r="A84" s="41"/>
      <c r="B84" s="42"/>
      <c r="C84" s="26" t="s">
        <v>116</v>
      </c>
      <c r="D84" s="43"/>
      <c r="E84" s="43"/>
      <c r="F84" s="43"/>
      <c r="G84" s="43"/>
      <c r="H84" s="43"/>
      <c r="I84" s="43"/>
      <c r="J84" s="43"/>
      <c r="K84" s="43"/>
      <c r="L84" s="13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6.95" customHeight="1">
      <c r="A85" s="41"/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137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12" customHeight="1">
      <c r="A86" s="41"/>
      <c r="B86" s="42"/>
      <c r="C86" s="35" t="s">
        <v>16</v>
      </c>
      <c r="D86" s="43"/>
      <c r="E86" s="43"/>
      <c r="F86" s="43"/>
      <c r="G86" s="43"/>
      <c r="H86" s="43"/>
      <c r="I86" s="43"/>
      <c r="J86" s="43"/>
      <c r="K86" s="43"/>
      <c r="L86" s="137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16.5" customHeight="1">
      <c r="A87" s="41"/>
      <c r="B87" s="42"/>
      <c r="C87" s="43"/>
      <c r="D87" s="43"/>
      <c r="E87" s="163" t="str">
        <f>E7</f>
        <v>MDK - rekonstrukce sociálních zařízení II. NP</v>
      </c>
      <c r="F87" s="35"/>
      <c r="G87" s="35"/>
      <c r="H87" s="35"/>
      <c r="I87" s="43"/>
      <c r="J87" s="43"/>
      <c r="K87" s="43"/>
      <c r="L87" s="137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12" customHeight="1">
      <c r="A88" s="41"/>
      <c r="B88" s="42"/>
      <c r="C88" s="35" t="s">
        <v>92</v>
      </c>
      <c r="D88" s="43"/>
      <c r="E88" s="43"/>
      <c r="F88" s="43"/>
      <c r="G88" s="43"/>
      <c r="H88" s="43"/>
      <c r="I88" s="43"/>
      <c r="J88" s="43"/>
      <c r="K88" s="43"/>
      <c r="L88" s="137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6.5" customHeight="1">
      <c r="A89" s="41"/>
      <c r="B89" s="42"/>
      <c r="C89" s="43"/>
      <c r="D89" s="43"/>
      <c r="E89" s="72" t="str">
        <f>E9</f>
        <v>01 - WC ženy</v>
      </c>
      <c r="F89" s="43"/>
      <c r="G89" s="43"/>
      <c r="H89" s="43"/>
      <c r="I89" s="43"/>
      <c r="J89" s="43"/>
      <c r="K89" s="43"/>
      <c r="L89" s="137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6.95" customHeight="1">
      <c r="A90" s="41"/>
      <c r="B90" s="42"/>
      <c r="C90" s="43"/>
      <c r="D90" s="43"/>
      <c r="E90" s="43"/>
      <c r="F90" s="43"/>
      <c r="G90" s="43"/>
      <c r="H90" s="43"/>
      <c r="I90" s="43"/>
      <c r="J90" s="43"/>
      <c r="K90" s="43"/>
      <c r="L90" s="137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2" customHeight="1">
      <c r="A91" s="41"/>
      <c r="B91" s="42"/>
      <c r="C91" s="35" t="s">
        <v>21</v>
      </c>
      <c r="D91" s="43"/>
      <c r="E91" s="43"/>
      <c r="F91" s="30" t="str">
        <f>F12</f>
        <v xml:space="preserve"> </v>
      </c>
      <c r="G91" s="43"/>
      <c r="H91" s="43"/>
      <c r="I91" s="35" t="s">
        <v>23</v>
      </c>
      <c r="J91" s="75" t="str">
        <f>IF(J12="","",J12)</f>
        <v>4. 2. 2024</v>
      </c>
      <c r="K91" s="43"/>
      <c r="L91" s="137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6.95" customHeight="1">
      <c r="A92" s="41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137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5.15" customHeight="1">
      <c r="A93" s="41"/>
      <c r="B93" s="42"/>
      <c r="C93" s="35" t="s">
        <v>25</v>
      </c>
      <c r="D93" s="43"/>
      <c r="E93" s="43"/>
      <c r="F93" s="30" t="str">
        <f>E15</f>
        <v>Město Sokolov</v>
      </c>
      <c r="G93" s="43"/>
      <c r="H93" s="43"/>
      <c r="I93" s="35" t="s">
        <v>31</v>
      </c>
      <c r="J93" s="39" t="str">
        <f>E21</f>
        <v xml:space="preserve"> </v>
      </c>
      <c r="K93" s="43"/>
      <c r="L93" s="137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15.15" customHeight="1">
      <c r="A94" s="41"/>
      <c r="B94" s="42"/>
      <c r="C94" s="35" t="s">
        <v>29</v>
      </c>
      <c r="D94" s="43"/>
      <c r="E94" s="43"/>
      <c r="F94" s="30" t="str">
        <f>IF(E18="","",E18)</f>
        <v>Vyplň údaj</v>
      </c>
      <c r="G94" s="43"/>
      <c r="H94" s="43"/>
      <c r="I94" s="35" t="s">
        <v>33</v>
      </c>
      <c r="J94" s="39" t="str">
        <f>E24</f>
        <v>Michal Kubelka</v>
      </c>
      <c r="K94" s="43"/>
      <c r="L94" s="137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10.3" customHeight="1">
      <c r="A95" s="41"/>
      <c r="B95" s="42"/>
      <c r="C95" s="43"/>
      <c r="D95" s="43"/>
      <c r="E95" s="43"/>
      <c r="F95" s="43"/>
      <c r="G95" s="43"/>
      <c r="H95" s="43"/>
      <c r="I95" s="43"/>
      <c r="J95" s="43"/>
      <c r="K95" s="43"/>
      <c r="L95" s="137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31" s="11" customFormat="1" ht="29.25" customHeight="1">
      <c r="A96" s="180"/>
      <c r="B96" s="181"/>
      <c r="C96" s="182" t="s">
        <v>117</v>
      </c>
      <c r="D96" s="183" t="s">
        <v>56</v>
      </c>
      <c r="E96" s="183" t="s">
        <v>52</v>
      </c>
      <c r="F96" s="183" t="s">
        <v>53</v>
      </c>
      <c r="G96" s="183" t="s">
        <v>118</v>
      </c>
      <c r="H96" s="183" t="s">
        <v>119</v>
      </c>
      <c r="I96" s="183" t="s">
        <v>120</v>
      </c>
      <c r="J96" s="183" t="s">
        <v>96</v>
      </c>
      <c r="K96" s="184" t="s">
        <v>121</v>
      </c>
      <c r="L96" s="185"/>
      <c r="M96" s="95" t="s">
        <v>19</v>
      </c>
      <c r="N96" s="96" t="s">
        <v>41</v>
      </c>
      <c r="O96" s="96" t="s">
        <v>122</v>
      </c>
      <c r="P96" s="96" t="s">
        <v>123</v>
      </c>
      <c r="Q96" s="96" t="s">
        <v>124</v>
      </c>
      <c r="R96" s="96" t="s">
        <v>125</v>
      </c>
      <c r="S96" s="96" t="s">
        <v>126</v>
      </c>
      <c r="T96" s="97" t="s">
        <v>127</v>
      </c>
      <c r="U96" s="180"/>
      <c r="V96" s="180"/>
      <c r="W96" s="180"/>
      <c r="X96" s="180"/>
      <c r="Y96" s="180"/>
      <c r="Z96" s="180"/>
      <c r="AA96" s="180"/>
      <c r="AB96" s="180"/>
      <c r="AC96" s="180"/>
      <c r="AD96" s="180"/>
      <c r="AE96" s="180"/>
    </row>
    <row r="97" spans="1:63" s="2" customFormat="1" ht="22.8" customHeight="1">
      <c r="A97" s="41"/>
      <c r="B97" s="42"/>
      <c r="C97" s="102" t="s">
        <v>128</v>
      </c>
      <c r="D97" s="43"/>
      <c r="E97" s="43"/>
      <c r="F97" s="43"/>
      <c r="G97" s="43"/>
      <c r="H97" s="43"/>
      <c r="I97" s="43"/>
      <c r="J97" s="186">
        <f>BK97</f>
        <v>0</v>
      </c>
      <c r="K97" s="43"/>
      <c r="L97" s="47"/>
      <c r="M97" s="98"/>
      <c r="N97" s="187"/>
      <c r="O97" s="99"/>
      <c r="P97" s="188">
        <f>P98+P175+P391</f>
        <v>0</v>
      </c>
      <c r="Q97" s="99"/>
      <c r="R97" s="188">
        <f>R98+R175+R391</f>
        <v>4.38692193</v>
      </c>
      <c r="S97" s="99"/>
      <c r="T97" s="189">
        <f>T98+T175+T391</f>
        <v>4.40011717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T97" s="20" t="s">
        <v>70</v>
      </c>
      <c r="AU97" s="20" t="s">
        <v>97</v>
      </c>
      <c r="BK97" s="190">
        <f>BK98+BK175+BK391</f>
        <v>0</v>
      </c>
    </row>
    <row r="98" spans="1:63" s="12" customFormat="1" ht="25.9" customHeight="1">
      <c r="A98" s="12"/>
      <c r="B98" s="191"/>
      <c r="C98" s="192"/>
      <c r="D98" s="193" t="s">
        <v>70</v>
      </c>
      <c r="E98" s="194" t="s">
        <v>129</v>
      </c>
      <c r="F98" s="194" t="s">
        <v>130</v>
      </c>
      <c r="G98" s="192"/>
      <c r="H98" s="192"/>
      <c r="I98" s="195"/>
      <c r="J98" s="196">
        <f>BK98</f>
        <v>0</v>
      </c>
      <c r="K98" s="192"/>
      <c r="L98" s="197"/>
      <c r="M98" s="198"/>
      <c r="N98" s="199"/>
      <c r="O98" s="199"/>
      <c r="P98" s="200">
        <f>P99+P111+P142+P160+P172</f>
        <v>0</v>
      </c>
      <c r="Q98" s="199"/>
      <c r="R98" s="200">
        <f>R99+R111+R142+R160+R172</f>
        <v>1.9022142999999998</v>
      </c>
      <c r="S98" s="199"/>
      <c r="T98" s="201">
        <f>T99+T111+T142+T160+T172</f>
        <v>2.1831679999999998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2" t="s">
        <v>79</v>
      </c>
      <c r="AT98" s="203" t="s">
        <v>70</v>
      </c>
      <c r="AU98" s="203" t="s">
        <v>71</v>
      </c>
      <c r="AY98" s="202" t="s">
        <v>131</v>
      </c>
      <c r="BK98" s="204">
        <f>BK99+BK111+BK142+BK160+BK172</f>
        <v>0</v>
      </c>
    </row>
    <row r="99" spans="1:63" s="12" customFormat="1" ht="22.8" customHeight="1">
      <c r="A99" s="12"/>
      <c r="B99" s="191"/>
      <c r="C99" s="192"/>
      <c r="D99" s="193" t="s">
        <v>70</v>
      </c>
      <c r="E99" s="205" t="s">
        <v>132</v>
      </c>
      <c r="F99" s="205" t="s">
        <v>133</v>
      </c>
      <c r="G99" s="192"/>
      <c r="H99" s="192"/>
      <c r="I99" s="195"/>
      <c r="J99" s="206">
        <f>BK99</f>
        <v>0</v>
      </c>
      <c r="K99" s="192"/>
      <c r="L99" s="197"/>
      <c r="M99" s="198"/>
      <c r="N99" s="199"/>
      <c r="O99" s="199"/>
      <c r="P99" s="200">
        <f>SUM(P100:P110)</f>
        <v>0</v>
      </c>
      <c r="Q99" s="199"/>
      <c r="R99" s="200">
        <f>SUM(R100:R110)</f>
        <v>0.81284446</v>
      </c>
      <c r="S99" s="199"/>
      <c r="T99" s="201">
        <f>SUM(T100:T110)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2" t="s">
        <v>79</v>
      </c>
      <c r="AT99" s="203" t="s">
        <v>70</v>
      </c>
      <c r="AU99" s="203" t="s">
        <v>79</v>
      </c>
      <c r="AY99" s="202" t="s">
        <v>131</v>
      </c>
      <c r="BK99" s="204">
        <f>SUM(BK100:BK110)</f>
        <v>0</v>
      </c>
    </row>
    <row r="100" spans="1:65" s="2" customFormat="1" ht="24.15" customHeight="1">
      <c r="A100" s="41"/>
      <c r="B100" s="42"/>
      <c r="C100" s="207" t="s">
        <v>79</v>
      </c>
      <c r="D100" s="207" t="s">
        <v>134</v>
      </c>
      <c r="E100" s="208" t="s">
        <v>135</v>
      </c>
      <c r="F100" s="209" t="s">
        <v>136</v>
      </c>
      <c r="G100" s="210" t="s">
        <v>137</v>
      </c>
      <c r="H100" s="211">
        <v>11.443</v>
      </c>
      <c r="I100" s="212"/>
      <c r="J100" s="213">
        <f>ROUND(I100*H100,2)</f>
        <v>0</v>
      </c>
      <c r="K100" s="209" t="s">
        <v>138</v>
      </c>
      <c r="L100" s="47"/>
      <c r="M100" s="214" t="s">
        <v>19</v>
      </c>
      <c r="N100" s="215" t="s">
        <v>42</v>
      </c>
      <c r="O100" s="87"/>
      <c r="P100" s="216">
        <f>O100*H100</f>
        <v>0</v>
      </c>
      <c r="Q100" s="216">
        <v>0.06172</v>
      </c>
      <c r="R100" s="216">
        <f>Q100*H100</f>
        <v>0.70626196</v>
      </c>
      <c r="S100" s="216">
        <v>0</v>
      </c>
      <c r="T100" s="217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18" t="s">
        <v>139</v>
      </c>
      <c r="AT100" s="218" t="s">
        <v>134</v>
      </c>
      <c r="AU100" s="218" t="s">
        <v>81</v>
      </c>
      <c r="AY100" s="20" t="s">
        <v>131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20" t="s">
        <v>79</v>
      </c>
      <c r="BK100" s="219">
        <f>ROUND(I100*H100,2)</f>
        <v>0</v>
      </c>
      <c r="BL100" s="20" t="s">
        <v>139</v>
      </c>
      <c r="BM100" s="218" t="s">
        <v>140</v>
      </c>
    </row>
    <row r="101" spans="1:47" s="2" customFormat="1" ht="12">
      <c r="A101" s="41"/>
      <c r="B101" s="42"/>
      <c r="C101" s="43"/>
      <c r="D101" s="220" t="s">
        <v>141</v>
      </c>
      <c r="E101" s="43"/>
      <c r="F101" s="221" t="s">
        <v>142</v>
      </c>
      <c r="G101" s="43"/>
      <c r="H101" s="43"/>
      <c r="I101" s="222"/>
      <c r="J101" s="43"/>
      <c r="K101" s="43"/>
      <c r="L101" s="47"/>
      <c r="M101" s="223"/>
      <c r="N101" s="224"/>
      <c r="O101" s="87"/>
      <c r="P101" s="87"/>
      <c r="Q101" s="87"/>
      <c r="R101" s="87"/>
      <c r="S101" s="87"/>
      <c r="T101" s="88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T101" s="20" t="s">
        <v>141</v>
      </c>
      <c r="AU101" s="20" t="s">
        <v>81</v>
      </c>
    </row>
    <row r="102" spans="1:51" s="13" customFormat="1" ht="12">
      <c r="A102" s="13"/>
      <c r="B102" s="225"/>
      <c r="C102" s="226"/>
      <c r="D102" s="227" t="s">
        <v>143</v>
      </c>
      <c r="E102" s="228" t="s">
        <v>19</v>
      </c>
      <c r="F102" s="229" t="s">
        <v>144</v>
      </c>
      <c r="G102" s="226"/>
      <c r="H102" s="230">
        <v>18.293</v>
      </c>
      <c r="I102" s="231"/>
      <c r="J102" s="226"/>
      <c r="K102" s="226"/>
      <c r="L102" s="232"/>
      <c r="M102" s="233"/>
      <c r="N102" s="234"/>
      <c r="O102" s="234"/>
      <c r="P102" s="234"/>
      <c r="Q102" s="234"/>
      <c r="R102" s="234"/>
      <c r="S102" s="234"/>
      <c r="T102" s="235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6" t="s">
        <v>143</v>
      </c>
      <c r="AU102" s="236" t="s">
        <v>81</v>
      </c>
      <c r="AV102" s="13" t="s">
        <v>81</v>
      </c>
      <c r="AW102" s="13" t="s">
        <v>32</v>
      </c>
      <c r="AX102" s="13" t="s">
        <v>71</v>
      </c>
      <c r="AY102" s="236" t="s">
        <v>131</v>
      </c>
    </row>
    <row r="103" spans="1:51" s="13" customFormat="1" ht="12">
      <c r="A103" s="13"/>
      <c r="B103" s="225"/>
      <c r="C103" s="226"/>
      <c r="D103" s="227" t="s">
        <v>143</v>
      </c>
      <c r="E103" s="228" t="s">
        <v>19</v>
      </c>
      <c r="F103" s="229" t="s">
        <v>145</v>
      </c>
      <c r="G103" s="226"/>
      <c r="H103" s="230">
        <v>-5.6</v>
      </c>
      <c r="I103" s="231"/>
      <c r="J103" s="226"/>
      <c r="K103" s="226"/>
      <c r="L103" s="232"/>
      <c r="M103" s="233"/>
      <c r="N103" s="234"/>
      <c r="O103" s="234"/>
      <c r="P103" s="234"/>
      <c r="Q103" s="234"/>
      <c r="R103" s="234"/>
      <c r="S103" s="234"/>
      <c r="T103" s="235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6" t="s">
        <v>143</v>
      </c>
      <c r="AU103" s="236" t="s">
        <v>81</v>
      </c>
      <c r="AV103" s="13" t="s">
        <v>81</v>
      </c>
      <c r="AW103" s="13" t="s">
        <v>32</v>
      </c>
      <c r="AX103" s="13" t="s">
        <v>71</v>
      </c>
      <c r="AY103" s="236" t="s">
        <v>131</v>
      </c>
    </row>
    <row r="104" spans="1:51" s="13" customFormat="1" ht="12">
      <c r="A104" s="13"/>
      <c r="B104" s="225"/>
      <c r="C104" s="226"/>
      <c r="D104" s="227" t="s">
        <v>143</v>
      </c>
      <c r="E104" s="228" t="s">
        <v>19</v>
      </c>
      <c r="F104" s="229" t="s">
        <v>146</v>
      </c>
      <c r="G104" s="226"/>
      <c r="H104" s="230">
        <v>-1.25</v>
      </c>
      <c r="I104" s="231"/>
      <c r="J104" s="226"/>
      <c r="K104" s="226"/>
      <c r="L104" s="232"/>
      <c r="M104" s="233"/>
      <c r="N104" s="234"/>
      <c r="O104" s="234"/>
      <c r="P104" s="234"/>
      <c r="Q104" s="234"/>
      <c r="R104" s="234"/>
      <c r="S104" s="234"/>
      <c r="T104" s="235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6" t="s">
        <v>143</v>
      </c>
      <c r="AU104" s="236" t="s">
        <v>81</v>
      </c>
      <c r="AV104" s="13" t="s">
        <v>81</v>
      </c>
      <c r="AW104" s="13" t="s">
        <v>32</v>
      </c>
      <c r="AX104" s="13" t="s">
        <v>71</v>
      </c>
      <c r="AY104" s="236" t="s">
        <v>131</v>
      </c>
    </row>
    <row r="105" spans="1:51" s="14" customFormat="1" ht="12">
      <c r="A105" s="14"/>
      <c r="B105" s="237"/>
      <c r="C105" s="238"/>
      <c r="D105" s="227" t="s">
        <v>143</v>
      </c>
      <c r="E105" s="239" t="s">
        <v>19</v>
      </c>
      <c r="F105" s="240" t="s">
        <v>147</v>
      </c>
      <c r="G105" s="238"/>
      <c r="H105" s="241">
        <v>11.443</v>
      </c>
      <c r="I105" s="242"/>
      <c r="J105" s="238"/>
      <c r="K105" s="238"/>
      <c r="L105" s="243"/>
      <c r="M105" s="244"/>
      <c r="N105" s="245"/>
      <c r="O105" s="245"/>
      <c r="P105" s="245"/>
      <c r="Q105" s="245"/>
      <c r="R105" s="245"/>
      <c r="S105" s="245"/>
      <c r="T105" s="246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7" t="s">
        <v>143</v>
      </c>
      <c r="AU105" s="247" t="s">
        <v>81</v>
      </c>
      <c r="AV105" s="14" t="s">
        <v>139</v>
      </c>
      <c r="AW105" s="14" t="s">
        <v>32</v>
      </c>
      <c r="AX105" s="14" t="s">
        <v>79</v>
      </c>
      <c r="AY105" s="247" t="s">
        <v>131</v>
      </c>
    </row>
    <row r="106" spans="1:65" s="2" customFormat="1" ht="16.5" customHeight="1">
      <c r="A106" s="41"/>
      <c r="B106" s="42"/>
      <c r="C106" s="207" t="s">
        <v>81</v>
      </c>
      <c r="D106" s="207" t="s">
        <v>134</v>
      </c>
      <c r="E106" s="208" t="s">
        <v>148</v>
      </c>
      <c r="F106" s="209" t="s">
        <v>149</v>
      </c>
      <c r="G106" s="210" t="s">
        <v>150</v>
      </c>
      <c r="H106" s="211">
        <v>11.25</v>
      </c>
      <c r="I106" s="212"/>
      <c r="J106" s="213">
        <f>ROUND(I106*H106,2)</f>
        <v>0</v>
      </c>
      <c r="K106" s="209" t="s">
        <v>138</v>
      </c>
      <c r="L106" s="47"/>
      <c r="M106" s="214" t="s">
        <v>19</v>
      </c>
      <c r="N106" s="215" t="s">
        <v>42</v>
      </c>
      <c r="O106" s="87"/>
      <c r="P106" s="216">
        <f>O106*H106</f>
        <v>0</v>
      </c>
      <c r="Q106" s="216">
        <v>0.00013</v>
      </c>
      <c r="R106" s="216">
        <f>Q106*H106</f>
        <v>0.0014624999999999998</v>
      </c>
      <c r="S106" s="216">
        <v>0</v>
      </c>
      <c r="T106" s="217">
        <f>S106*H106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18" t="s">
        <v>139</v>
      </c>
      <c r="AT106" s="218" t="s">
        <v>134</v>
      </c>
      <c r="AU106" s="218" t="s">
        <v>81</v>
      </c>
      <c r="AY106" s="20" t="s">
        <v>131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20" t="s">
        <v>79</v>
      </c>
      <c r="BK106" s="219">
        <f>ROUND(I106*H106,2)</f>
        <v>0</v>
      </c>
      <c r="BL106" s="20" t="s">
        <v>139</v>
      </c>
      <c r="BM106" s="218" t="s">
        <v>151</v>
      </c>
    </row>
    <row r="107" spans="1:47" s="2" customFormat="1" ht="12">
      <c r="A107" s="41"/>
      <c r="B107" s="42"/>
      <c r="C107" s="43"/>
      <c r="D107" s="220" t="s">
        <v>141</v>
      </c>
      <c r="E107" s="43"/>
      <c r="F107" s="221" t="s">
        <v>152</v>
      </c>
      <c r="G107" s="43"/>
      <c r="H107" s="43"/>
      <c r="I107" s="222"/>
      <c r="J107" s="43"/>
      <c r="K107" s="43"/>
      <c r="L107" s="47"/>
      <c r="M107" s="223"/>
      <c r="N107" s="224"/>
      <c r="O107" s="87"/>
      <c r="P107" s="87"/>
      <c r="Q107" s="87"/>
      <c r="R107" s="87"/>
      <c r="S107" s="87"/>
      <c r="T107" s="88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T107" s="20" t="s">
        <v>141</v>
      </c>
      <c r="AU107" s="20" t="s">
        <v>81</v>
      </c>
    </row>
    <row r="108" spans="1:51" s="13" customFormat="1" ht="12">
      <c r="A108" s="13"/>
      <c r="B108" s="225"/>
      <c r="C108" s="226"/>
      <c r="D108" s="227" t="s">
        <v>143</v>
      </c>
      <c r="E108" s="228" t="s">
        <v>19</v>
      </c>
      <c r="F108" s="229" t="s">
        <v>153</v>
      </c>
      <c r="G108" s="226"/>
      <c r="H108" s="230">
        <v>11.25</v>
      </c>
      <c r="I108" s="231"/>
      <c r="J108" s="226"/>
      <c r="K108" s="226"/>
      <c r="L108" s="232"/>
      <c r="M108" s="233"/>
      <c r="N108" s="234"/>
      <c r="O108" s="234"/>
      <c r="P108" s="234"/>
      <c r="Q108" s="234"/>
      <c r="R108" s="234"/>
      <c r="S108" s="234"/>
      <c r="T108" s="235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6" t="s">
        <v>143</v>
      </c>
      <c r="AU108" s="236" t="s">
        <v>81</v>
      </c>
      <c r="AV108" s="13" t="s">
        <v>81</v>
      </c>
      <c r="AW108" s="13" t="s">
        <v>32</v>
      </c>
      <c r="AX108" s="13" t="s">
        <v>79</v>
      </c>
      <c r="AY108" s="236" t="s">
        <v>131</v>
      </c>
    </row>
    <row r="109" spans="1:65" s="2" customFormat="1" ht="24.15" customHeight="1">
      <c r="A109" s="41"/>
      <c r="B109" s="42"/>
      <c r="C109" s="207" t="s">
        <v>132</v>
      </c>
      <c r="D109" s="207" t="s">
        <v>134</v>
      </c>
      <c r="E109" s="208" t="s">
        <v>154</v>
      </c>
      <c r="F109" s="209" t="s">
        <v>155</v>
      </c>
      <c r="G109" s="210" t="s">
        <v>156</v>
      </c>
      <c r="H109" s="211">
        <v>4</v>
      </c>
      <c r="I109" s="212"/>
      <c r="J109" s="213">
        <f>ROUND(I109*H109,2)</f>
        <v>0</v>
      </c>
      <c r="K109" s="209" t="s">
        <v>138</v>
      </c>
      <c r="L109" s="47"/>
      <c r="M109" s="214" t="s">
        <v>19</v>
      </c>
      <c r="N109" s="215" t="s">
        <v>42</v>
      </c>
      <c r="O109" s="87"/>
      <c r="P109" s="216">
        <f>O109*H109</f>
        <v>0</v>
      </c>
      <c r="Q109" s="216">
        <v>0.02628</v>
      </c>
      <c r="R109" s="216">
        <f>Q109*H109</f>
        <v>0.10512</v>
      </c>
      <c r="S109" s="216">
        <v>0</v>
      </c>
      <c r="T109" s="217">
        <f>S109*H109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18" t="s">
        <v>139</v>
      </c>
      <c r="AT109" s="218" t="s">
        <v>134</v>
      </c>
      <c r="AU109" s="218" t="s">
        <v>81</v>
      </c>
      <c r="AY109" s="20" t="s">
        <v>131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20" t="s">
        <v>79</v>
      </c>
      <c r="BK109" s="219">
        <f>ROUND(I109*H109,2)</f>
        <v>0</v>
      </c>
      <c r="BL109" s="20" t="s">
        <v>139</v>
      </c>
      <c r="BM109" s="218" t="s">
        <v>157</v>
      </c>
    </row>
    <row r="110" spans="1:47" s="2" customFormat="1" ht="12">
      <c r="A110" s="41"/>
      <c r="B110" s="42"/>
      <c r="C110" s="43"/>
      <c r="D110" s="220" t="s">
        <v>141</v>
      </c>
      <c r="E110" s="43"/>
      <c r="F110" s="221" t="s">
        <v>158</v>
      </c>
      <c r="G110" s="43"/>
      <c r="H110" s="43"/>
      <c r="I110" s="222"/>
      <c r="J110" s="43"/>
      <c r="K110" s="43"/>
      <c r="L110" s="47"/>
      <c r="M110" s="223"/>
      <c r="N110" s="224"/>
      <c r="O110" s="87"/>
      <c r="P110" s="87"/>
      <c r="Q110" s="87"/>
      <c r="R110" s="87"/>
      <c r="S110" s="87"/>
      <c r="T110" s="88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T110" s="20" t="s">
        <v>141</v>
      </c>
      <c r="AU110" s="20" t="s">
        <v>81</v>
      </c>
    </row>
    <row r="111" spans="1:63" s="12" customFormat="1" ht="22.8" customHeight="1">
      <c r="A111" s="12"/>
      <c r="B111" s="191"/>
      <c r="C111" s="192"/>
      <c r="D111" s="193" t="s">
        <v>70</v>
      </c>
      <c r="E111" s="205" t="s">
        <v>159</v>
      </c>
      <c r="F111" s="205" t="s">
        <v>160</v>
      </c>
      <c r="G111" s="192"/>
      <c r="H111" s="192"/>
      <c r="I111" s="195"/>
      <c r="J111" s="206">
        <f>BK111</f>
        <v>0</v>
      </c>
      <c r="K111" s="192"/>
      <c r="L111" s="197"/>
      <c r="M111" s="198"/>
      <c r="N111" s="199"/>
      <c r="O111" s="199"/>
      <c r="P111" s="200">
        <f>SUM(P112:P141)</f>
        <v>0</v>
      </c>
      <c r="Q111" s="199"/>
      <c r="R111" s="200">
        <f>SUM(R112:R141)</f>
        <v>1.08488434</v>
      </c>
      <c r="S111" s="199"/>
      <c r="T111" s="201">
        <f>SUM(T112:T141)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02" t="s">
        <v>79</v>
      </c>
      <c r="AT111" s="203" t="s">
        <v>70</v>
      </c>
      <c r="AU111" s="203" t="s">
        <v>79</v>
      </c>
      <c r="AY111" s="202" t="s">
        <v>131</v>
      </c>
      <c r="BK111" s="204">
        <f>SUM(BK112:BK141)</f>
        <v>0</v>
      </c>
    </row>
    <row r="112" spans="1:65" s="2" customFormat="1" ht="16.5" customHeight="1">
      <c r="A112" s="41"/>
      <c r="B112" s="42"/>
      <c r="C112" s="207" t="s">
        <v>139</v>
      </c>
      <c r="D112" s="207" t="s">
        <v>134</v>
      </c>
      <c r="E112" s="208" t="s">
        <v>161</v>
      </c>
      <c r="F112" s="209" t="s">
        <v>162</v>
      </c>
      <c r="G112" s="210" t="s">
        <v>137</v>
      </c>
      <c r="H112" s="211">
        <v>1.06</v>
      </c>
      <c r="I112" s="212"/>
      <c r="J112" s="213">
        <f>ROUND(I112*H112,2)</f>
        <v>0</v>
      </c>
      <c r="K112" s="209" t="s">
        <v>138</v>
      </c>
      <c r="L112" s="47"/>
      <c r="M112" s="214" t="s">
        <v>19</v>
      </c>
      <c r="N112" s="215" t="s">
        <v>42</v>
      </c>
      <c r="O112" s="87"/>
      <c r="P112" s="216">
        <f>O112*H112</f>
        <v>0</v>
      </c>
      <c r="Q112" s="216">
        <v>0.0382</v>
      </c>
      <c r="R112" s="216">
        <f>Q112*H112</f>
        <v>0.040492</v>
      </c>
      <c r="S112" s="216">
        <v>0</v>
      </c>
      <c r="T112" s="217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18" t="s">
        <v>139</v>
      </c>
      <c r="AT112" s="218" t="s">
        <v>134</v>
      </c>
      <c r="AU112" s="218" t="s">
        <v>81</v>
      </c>
      <c r="AY112" s="20" t="s">
        <v>131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20" t="s">
        <v>79</v>
      </c>
      <c r="BK112" s="219">
        <f>ROUND(I112*H112,2)</f>
        <v>0</v>
      </c>
      <c r="BL112" s="20" t="s">
        <v>139</v>
      </c>
      <c r="BM112" s="218" t="s">
        <v>163</v>
      </c>
    </row>
    <row r="113" spans="1:47" s="2" customFormat="1" ht="12">
      <c r="A113" s="41"/>
      <c r="B113" s="42"/>
      <c r="C113" s="43"/>
      <c r="D113" s="220" t="s">
        <v>141</v>
      </c>
      <c r="E113" s="43"/>
      <c r="F113" s="221" t="s">
        <v>164</v>
      </c>
      <c r="G113" s="43"/>
      <c r="H113" s="43"/>
      <c r="I113" s="222"/>
      <c r="J113" s="43"/>
      <c r="K113" s="43"/>
      <c r="L113" s="47"/>
      <c r="M113" s="223"/>
      <c r="N113" s="224"/>
      <c r="O113" s="87"/>
      <c r="P113" s="87"/>
      <c r="Q113" s="87"/>
      <c r="R113" s="87"/>
      <c r="S113" s="87"/>
      <c r="T113" s="88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T113" s="20" t="s">
        <v>141</v>
      </c>
      <c r="AU113" s="20" t="s">
        <v>81</v>
      </c>
    </row>
    <row r="114" spans="1:51" s="15" customFormat="1" ht="12">
      <c r="A114" s="15"/>
      <c r="B114" s="248"/>
      <c r="C114" s="249"/>
      <c r="D114" s="227" t="s">
        <v>143</v>
      </c>
      <c r="E114" s="250" t="s">
        <v>19</v>
      </c>
      <c r="F114" s="251" t="s">
        <v>165</v>
      </c>
      <c r="G114" s="249"/>
      <c r="H114" s="250" t="s">
        <v>19</v>
      </c>
      <c r="I114" s="252"/>
      <c r="J114" s="249"/>
      <c r="K114" s="249"/>
      <c r="L114" s="253"/>
      <c r="M114" s="254"/>
      <c r="N114" s="255"/>
      <c r="O114" s="255"/>
      <c r="P114" s="255"/>
      <c r="Q114" s="255"/>
      <c r="R114" s="255"/>
      <c r="S114" s="255"/>
      <c r="T114" s="256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T114" s="257" t="s">
        <v>143</v>
      </c>
      <c r="AU114" s="257" t="s">
        <v>81</v>
      </c>
      <c r="AV114" s="15" t="s">
        <v>79</v>
      </c>
      <c r="AW114" s="15" t="s">
        <v>32</v>
      </c>
      <c r="AX114" s="15" t="s">
        <v>71</v>
      </c>
      <c r="AY114" s="257" t="s">
        <v>131</v>
      </c>
    </row>
    <row r="115" spans="1:51" s="13" customFormat="1" ht="12">
      <c r="A115" s="13"/>
      <c r="B115" s="225"/>
      <c r="C115" s="226"/>
      <c r="D115" s="227" t="s">
        <v>143</v>
      </c>
      <c r="E115" s="228" t="s">
        <v>19</v>
      </c>
      <c r="F115" s="229" t="s">
        <v>166</v>
      </c>
      <c r="G115" s="226"/>
      <c r="H115" s="230">
        <v>1.06</v>
      </c>
      <c r="I115" s="231"/>
      <c r="J115" s="226"/>
      <c r="K115" s="226"/>
      <c r="L115" s="232"/>
      <c r="M115" s="233"/>
      <c r="N115" s="234"/>
      <c r="O115" s="234"/>
      <c r="P115" s="234"/>
      <c r="Q115" s="234"/>
      <c r="R115" s="234"/>
      <c r="S115" s="234"/>
      <c r="T115" s="235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6" t="s">
        <v>143</v>
      </c>
      <c r="AU115" s="236" t="s">
        <v>81</v>
      </c>
      <c r="AV115" s="13" t="s">
        <v>81</v>
      </c>
      <c r="AW115" s="13" t="s">
        <v>32</v>
      </c>
      <c r="AX115" s="13" t="s">
        <v>79</v>
      </c>
      <c r="AY115" s="236" t="s">
        <v>131</v>
      </c>
    </row>
    <row r="116" spans="1:65" s="2" customFormat="1" ht="21.75" customHeight="1">
      <c r="A116" s="41"/>
      <c r="B116" s="42"/>
      <c r="C116" s="207" t="s">
        <v>167</v>
      </c>
      <c r="D116" s="207" t="s">
        <v>134</v>
      </c>
      <c r="E116" s="208" t="s">
        <v>168</v>
      </c>
      <c r="F116" s="209" t="s">
        <v>169</v>
      </c>
      <c r="G116" s="210" t="s">
        <v>137</v>
      </c>
      <c r="H116" s="211">
        <v>37.738</v>
      </c>
      <c r="I116" s="212"/>
      <c r="J116" s="213">
        <f>ROUND(I116*H116,2)</f>
        <v>0</v>
      </c>
      <c r="K116" s="209" t="s">
        <v>138</v>
      </c>
      <c r="L116" s="47"/>
      <c r="M116" s="214" t="s">
        <v>19</v>
      </c>
      <c r="N116" s="215" t="s">
        <v>42</v>
      </c>
      <c r="O116" s="87"/>
      <c r="P116" s="216">
        <f>O116*H116</f>
        <v>0</v>
      </c>
      <c r="Q116" s="216">
        <v>0.02048</v>
      </c>
      <c r="R116" s="216">
        <f>Q116*H116</f>
        <v>0.77287424</v>
      </c>
      <c r="S116" s="216">
        <v>0</v>
      </c>
      <c r="T116" s="217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18" t="s">
        <v>139</v>
      </c>
      <c r="AT116" s="218" t="s">
        <v>134</v>
      </c>
      <c r="AU116" s="218" t="s">
        <v>81</v>
      </c>
      <c r="AY116" s="20" t="s">
        <v>131</v>
      </c>
      <c r="BE116" s="219">
        <f>IF(N116="základní",J116,0)</f>
        <v>0</v>
      </c>
      <c r="BF116" s="219">
        <f>IF(N116="snížená",J116,0)</f>
        <v>0</v>
      </c>
      <c r="BG116" s="219">
        <f>IF(N116="zákl. přenesená",J116,0)</f>
        <v>0</v>
      </c>
      <c r="BH116" s="219">
        <f>IF(N116="sníž. přenesená",J116,0)</f>
        <v>0</v>
      </c>
      <c r="BI116" s="219">
        <f>IF(N116="nulová",J116,0)</f>
        <v>0</v>
      </c>
      <c r="BJ116" s="20" t="s">
        <v>79</v>
      </c>
      <c r="BK116" s="219">
        <f>ROUND(I116*H116,2)</f>
        <v>0</v>
      </c>
      <c r="BL116" s="20" t="s">
        <v>139</v>
      </c>
      <c r="BM116" s="218" t="s">
        <v>170</v>
      </c>
    </row>
    <row r="117" spans="1:47" s="2" customFormat="1" ht="12">
      <c r="A117" s="41"/>
      <c r="B117" s="42"/>
      <c r="C117" s="43"/>
      <c r="D117" s="220" t="s">
        <v>141</v>
      </c>
      <c r="E117" s="43"/>
      <c r="F117" s="221" t="s">
        <v>171</v>
      </c>
      <c r="G117" s="43"/>
      <c r="H117" s="43"/>
      <c r="I117" s="222"/>
      <c r="J117" s="43"/>
      <c r="K117" s="43"/>
      <c r="L117" s="47"/>
      <c r="M117" s="223"/>
      <c r="N117" s="224"/>
      <c r="O117" s="87"/>
      <c r="P117" s="87"/>
      <c r="Q117" s="87"/>
      <c r="R117" s="87"/>
      <c r="S117" s="87"/>
      <c r="T117" s="88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T117" s="20" t="s">
        <v>141</v>
      </c>
      <c r="AU117" s="20" t="s">
        <v>81</v>
      </c>
    </row>
    <row r="118" spans="1:51" s="15" customFormat="1" ht="12">
      <c r="A118" s="15"/>
      <c r="B118" s="248"/>
      <c r="C118" s="249"/>
      <c r="D118" s="227" t="s">
        <v>143</v>
      </c>
      <c r="E118" s="250" t="s">
        <v>19</v>
      </c>
      <c r="F118" s="251" t="s">
        <v>172</v>
      </c>
      <c r="G118" s="249"/>
      <c r="H118" s="250" t="s">
        <v>19</v>
      </c>
      <c r="I118" s="252"/>
      <c r="J118" s="249"/>
      <c r="K118" s="249"/>
      <c r="L118" s="253"/>
      <c r="M118" s="254"/>
      <c r="N118" s="255"/>
      <c r="O118" s="255"/>
      <c r="P118" s="255"/>
      <c r="Q118" s="255"/>
      <c r="R118" s="255"/>
      <c r="S118" s="255"/>
      <c r="T118" s="256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57" t="s">
        <v>143</v>
      </c>
      <c r="AU118" s="257" t="s">
        <v>81</v>
      </c>
      <c r="AV118" s="15" t="s">
        <v>79</v>
      </c>
      <c r="AW118" s="15" t="s">
        <v>32</v>
      </c>
      <c r="AX118" s="15" t="s">
        <v>71</v>
      </c>
      <c r="AY118" s="257" t="s">
        <v>131</v>
      </c>
    </row>
    <row r="119" spans="1:51" s="13" customFormat="1" ht="12">
      <c r="A119" s="13"/>
      <c r="B119" s="225"/>
      <c r="C119" s="226"/>
      <c r="D119" s="227" t="s">
        <v>143</v>
      </c>
      <c r="E119" s="228" t="s">
        <v>19</v>
      </c>
      <c r="F119" s="229" t="s">
        <v>173</v>
      </c>
      <c r="G119" s="226"/>
      <c r="H119" s="230">
        <v>37.584</v>
      </c>
      <c r="I119" s="231"/>
      <c r="J119" s="226"/>
      <c r="K119" s="226"/>
      <c r="L119" s="232"/>
      <c r="M119" s="233"/>
      <c r="N119" s="234"/>
      <c r="O119" s="234"/>
      <c r="P119" s="234"/>
      <c r="Q119" s="234"/>
      <c r="R119" s="234"/>
      <c r="S119" s="234"/>
      <c r="T119" s="235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6" t="s">
        <v>143</v>
      </c>
      <c r="AU119" s="236" t="s">
        <v>81</v>
      </c>
      <c r="AV119" s="13" t="s">
        <v>81</v>
      </c>
      <c r="AW119" s="13" t="s">
        <v>32</v>
      </c>
      <c r="AX119" s="13" t="s">
        <v>71</v>
      </c>
      <c r="AY119" s="236" t="s">
        <v>131</v>
      </c>
    </row>
    <row r="120" spans="1:51" s="13" customFormat="1" ht="12">
      <c r="A120" s="13"/>
      <c r="B120" s="225"/>
      <c r="C120" s="226"/>
      <c r="D120" s="227" t="s">
        <v>143</v>
      </c>
      <c r="E120" s="228" t="s">
        <v>19</v>
      </c>
      <c r="F120" s="229" t="s">
        <v>174</v>
      </c>
      <c r="G120" s="226"/>
      <c r="H120" s="230">
        <v>-1.004</v>
      </c>
      <c r="I120" s="231"/>
      <c r="J120" s="226"/>
      <c r="K120" s="226"/>
      <c r="L120" s="232"/>
      <c r="M120" s="233"/>
      <c r="N120" s="234"/>
      <c r="O120" s="234"/>
      <c r="P120" s="234"/>
      <c r="Q120" s="234"/>
      <c r="R120" s="234"/>
      <c r="S120" s="234"/>
      <c r="T120" s="235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6" t="s">
        <v>143</v>
      </c>
      <c r="AU120" s="236" t="s">
        <v>81</v>
      </c>
      <c r="AV120" s="13" t="s">
        <v>81</v>
      </c>
      <c r="AW120" s="13" t="s">
        <v>32</v>
      </c>
      <c r="AX120" s="13" t="s">
        <v>71</v>
      </c>
      <c r="AY120" s="236" t="s">
        <v>131</v>
      </c>
    </row>
    <row r="121" spans="1:51" s="13" customFormat="1" ht="12">
      <c r="A121" s="13"/>
      <c r="B121" s="225"/>
      <c r="C121" s="226"/>
      <c r="D121" s="227" t="s">
        <v>143</v>
      </c>
      <c r="E121" s="228" t="s">
        <v>19</v>
      </c>
      <c r="F121" s="229" t="s">
        <v>175</v>
      </c>
      <c r="G121" s="226"/>
      <c r="H121" s="230">
        <v>0.825</v>
      </c>
      <c r="I121" s="231"/>
      <c r="J121" s="226"/>
      <c r="K121" s="226"/>
      <c r="L121" s="232"/>
      <c r="M121" s="233"/>
      <c r="N121" s="234"/>
      <c r="O121" s="234"/>
      <c r="P121" s="234"/>
      <c r="Q121" s="234"/>
      <c r="R121" s="234"/>
      <c r="S121" s="234"/>
      <c r="T121" s="235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6" t="s">
        <v>143</v>
      </c>
      <c r="AU121" s="236" t="s">
        <v>81</v>
      </c>
      <c r="AV121" s="13" t="s">
        <v>81</v>
      </c>
      <c r="AW121" s="13" t="s">
        <v>32</v>
      </c>
      <c r="AX121" s="13" t="s">
        <v>71</v>
      </c>
      <c r="AY121" s="236" t="s">
        <v>131</v>
      </c>
    </row>
    <row r="122" spans="1:51" s="13" customFormat="1" ht="12">
      <c r="A122" s="13"/>
      <c r="B122" s="225"/>
      <c r="C122" s="226"/>
      <c r="D122" s="227" t="s">
        <v>143</v>
      </c>
      <c r="E122" s="228" t="s">
        <v>19</v>
      </c>
      <c r="F122" s="229" t="s">
        <v>176</v>
      </c>
      <c r="G122" s="226"/>
      <c r="H122" s="230">
        <v>0.333</v>
      </c>
      <c r="I122" s="231"/>
      <c r="J122" s="226"/>
      <c r="K122" s="226"/>
      <c r="L122" s="232"/>
      <c r="M122" s="233"/>
      <c r="N122" s="234"/>
      <c r="O122" s="234"/>
      <c r="P122" s="234"/>
      <c r="Q122" s="234"/>
      <c r="R122" s="234"/>
      <c r="S122" s="234"/>
      <c r="T122" s="235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6" t="s">
        <v>143</v>
      </c>
      <c r="AU122" s="236" t="s">
        <v>81</v>
      </c>
      <c r="AV122" s="13" t="s">
        <v>81</v>
      </c>
      <c r="AW122" s="13" t="s">
        <v>32</v>
      </c>
      <c r="AX122" s="13" t="s">
        <v>71</v>
      </c>
      <c r="AY122" s="236" t="s">
        <v>131</v>
      </c>
    </row>
    <row r="123" spans="1:51" s="14" customFormat="1" ht="12">
      <c r="A123" s="14"/>
      <c r="B123" s="237"/>
      <c r="C123" s="238"/>
      <c r="D123" s="227" t="s">
        <v>143</v>
      </c>
      <c r="E123" s="239" t="s">
        <v>19</v>
      </c>
      <c r="F123" s="240" t="s">
        <v>147</v>
      </c>
      <c r="G123" s="238"/>
      <c r="H123" s="241">
        <v>37.73800000000001</v>
      </c>
      <c r="I123" s="242"/>
      <c r="J123" s="238"/>
      <c r="K123" s="238"/>
      <c r="L123" s="243"/>
      <c r="M123" s="244"/>
      <c r="N123" s="245"/>
      <c r="O123" s="245"/>
      <c r="P123" s="245"/>
      <c r="Q123" s="245"/>
      <c r="R123" s="245"/>
      <c r="S123" s="245"/>
      <c r="T123" s="246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7" t="s">
        <v>143</v>
      </c>
      <c r="AU123" s="247" t="s">
        <v>81</v>
      </c>
      <c r="AV123" s="14" t="s">
        <v>139</v>
      </c>
      <c r="AW123" s="14" t="s">
        <v>32</v>
      </c>
      <c r="AX123" s="14" t="s">
        <v>79</v>
      </c>
      <c r="AY123" s="247" t="s">
        <v>131</v>
      </c>
    </row>
    <row r="124" spans="1:65" s="2" customFormat="1" ht="24.15" customHeight="1">
      <c r="A124" s="41"/>
      <c r="B124" s="42"/>
      <c r="C124" s="207" t="s">
        <v>159</v>
      </c>
      <c r="D124" s="207" t="s">
        <v>134</v>
      </c>
      <c r="E124" s="208" t="s">
        <v>177</v>
      </c>
      <c r="F124" s="209" t="s">
        <v>178</v>
      </c>
      <c r="G124" s="210" t="s">
        <v>137</v>
      </c>
      <c r="H124" s="211">
        <v>24.71</v>
      </c>
      <c r="I124" s="212"/>
      <c r="J124" s="213">
        <f>ROUND(I124*H124,2)</f>
        <v>0</v>
      </c>
      <c r="K124" s="209" t="s">
        <v>138</v>
      </c>
      <c r="L124" s="47"/>
      <c r="M124" s="214" t="s">
        <v>19</v>
      </c>
      <c r="N124" s="215" t="s">
        <v>42</v>
      </c>
      <c r="O124" s="87"/>
      <c r="P124" s="216">
        <f>O124*H124</f>
        <v>0</v>
      </c>
      <c r="Q124" s="216">
        <v>0.00438</v>
      </c>
      <c r="R124" s="216">
        <f>Q124*H124</f>
        <v>0.10822980000000001</v>
      </c>
      <c r="S124" s="216">
        <v>0</v>
      </c>
      <c r="T124" s="217">
        <f>S124*H124</f>
        <v>0</v>
      </c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R124" s="218" t="s">
        <v>139</v>
      </c>
      <c r="AT124" s="218" t="s">
        <v>134</v>
      </c>
      <c r="AU124" s="218" t="s">
        <v>81</v>
      </c>
      <c r="AY124" s="20" t="s">
        <v>131</v>
      </c>
      <c r="BE124" s="219">
        <f>IF(N124="základní",J124,0)</f>
        <v>0</v>
      </c>
      <c r="BF124" s="219">
        <f>IF(N124="snížená",J124,0)</f>
        <v>0</v>
      </c>
      <c r="BG124" s="219">
        <f>IF(N124="zákl. přenesená",J124,0)</f>
        <v>0</v>
      </c>
      <c r="BH124" s="219">
        <f>IF(N124="sníž. přenesená",J124,0)</f>
        <v>0</v>
      </c>
      <c r="BI124" s="219">
        <f>IF(N124="nulová",J124,0)</f>
        <v>0</v>
      </c>
      <c r="BJ124" s="20" t="s">
        <v>79</v>
      </c>
      <c r="BK124" s="219">
        <f>ROUND(I124*H124,2)</f>
        <v>0</v>
      </c>
      <c r="BL124" s="20" t="s">
        <v>139</v>
      </c>
      <c r="BM124" s="218" t="s">
        <v>179</v>
      </c>
    </row>
    <row r="125" spans="1:47" s="2" customFormat="1" ht="12">
      <c r="A125" s="41"/>
      <c r="B125" s="42"/>
      <c r="C125" s="43"/>
      <c r="D125" s="220" t="s">
        <v>141</v>
      </c>
      <c r="E125" s="43"/>
      <c r="F125" s="221" t="s">
        <v>180</v>
      </c>
      <c r="G125" s="43"/>
      <c r="H125" s="43"/>
      <c r="I125" s="222"/>
      <c r="J125" s="43"/>
      <c r="K125" s="43"/>
      <c r="L125" s="47"/>
      <c r="M125" s="223"/>
      <c r="N125" s="224"/>
      <c r="O125" s="87"/>
      <c r="P125" s="87"/>
      <c r="Q125" s="87"/>
      <c r="R125" s="87"/>
      <c r="S125" s="87"/>
      <c r="T125" s="88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T125" s="20" t="s">
        <v>141</v>
      </c>
      <c r="AU125" s="20" t="s">
        <v>81</v>
      </c>
    </row>
    <row r="126" spans="1:51" s="15" customFormat="1" ht="12">
      <c r="A126" s="15"/>
      <c r="B126" s="248"/>
      <c r="C126" s="249"/>
      <c r="D126" s="227" t="s">
        <v>143</v>
      </c>
      <c r="E126" s="250" t="s">
        <v>19</v>
      </c>
      <c r="F126" s="251" t="s">
        <v>181</v>
      </c>
      <c r="G126" s="249"/>
      <c r="H126" s="250" t="s">
        <v>19</v>
      </c>
      <c r="I126" s="252"/>
      <c r="J126" s="249"/>
      <c r="K126" s="249"/>
      <c r="L126" s="253"/>
      <c r="M126" s="254"/>
      <c r="N126" s="255"/>
      <c r="O126" s="255"/>
      <c r="P126" s="255"/>
      <c r="Q126" s="255"/>
      <c r="R126" s="255"/>
      <c r="S126" s="255"/>
      <c r="T126" s="256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57" t="s">
        <v>143</v>
      </c>
      <c r="AU126" s="257" t="s">
        <v>81</v>
      </c>
      <c r="AV126" s="15" t="s">
        <v>79</v>
      </c>
      <c r="AW126" s="15" t="s">
        <v>32</v>
      </c>
      <c r="AX126" s="15" t="s">
        <v>71</v>
      </c>
      <c r="AY126" s="257" t="s">
        <v>131</v>
      </c>
    </row>
    <row r="127" spans="1:51" s="13" customFormat="1" ht="12">
      <c r="A127" s="13"/>
      <c r="B127" s="225"/>
      <c r="C127" s="226"/>
      <c r="D127" s="227" t="s">
        <v>143</v>
      </c>
      <c r="E127" s="228" t="s">
        <v>19</v>
      </c>
      <c r="F127" s="229" t="s">
        <v>182</v>
      </c>
      <c r="G127" s="226"/>
      <c r="H127" s="230">
        <v>35.91</v>
      </c>
      <c r="I127" s="231"/>
      <c r="J127" s="226"/>
      <c r="K127" s="226"/>
      <c r="L127" s="232"/>
      <c r="M127" s="233"/>
      <c r="N127" s="234"/>
      <c r="O127" s="234"/>
      <c r="P127" s="234"/>
      <c r="Q127" s="234"/>
      <c r="R127" s="234"/>
      <c r="S127" s="234"/>
      <c r="T127" s="23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6" t="s">
        <v>143</v>
      </c>
      <c r="AU127" s="236" t="s">
        <v>81</v>
      </c>
      <c r="AV127" s="13" t="s">
        <v>81</v>
      </c>
      <c r="AW127" s="13" t="s">
        <v>32</v>
      </c>
      <c r="AX127" s="13" t="s">
        <v>71</v>
      </c>
      <c r="AY127" s="236" t="s">
        <v>131</v>
      </c>
    </row>
    <row r="128" spans="1:51" s="13" customFormat="1" ht="12">
      <c r="A128" s="13"/>
      <c r="B128" s="225"/>
      <c r="C128" s="226"/>
      <c r="D128" s="227" t="s">
        <v>143</v>
      </c>
      <c r="E128" s="228" t="s">
        <v>19</v>
      </c>
      <c r="F128" s="229" t="s">
        <v>183</v>
      </c>
      <c r="G128" s="226"/>
      <c r="H128" s="230">
        <v>-11.2</v>
      </c>
      <c r="I128" s="231"/>
      <c r="J128" s="226"/>
      <c r="K128" s="226"/>
      <c r="L128" s="232"/>
      <c r="M128" s="233"/>
      <c r="N128" s="234"/>
      <c r="O128" s="234"/>
      <c r="P128" s="234"/>
      <c r="Q128" s="234"/>
      <c r="R128" s="234"/>
      <c r="S128" s="234"/>
      <c r="T128" s="235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6" t="s">
        <v>143</v>
      </c>
      <c r="AU128" s="236" t="s">
        <v>81</v>
      </c>
      <c r="AV128" s="13" t="s">
        <v>81</v>
      </c>
      <c r="AW128" s="13" t="s">
        <v>32</v>
      </c>
      <c r="AX128" s="13" t="s">
        <v>71</v>
      </c>
      <c r="AY128" s="236" t="s">
        <v>131</v>
      </c>
    </row>
    <row r="129" spans="1:51" s="14" customFormat="1" ht="12">
      <c r="A129" s="14"/>
      <c r="B129" s="237"/>
      <c r="C129" s="238"/>
      <c r="D129" s="227" t="s">
        <v>143</v>
      </c>
      <c r="E129" s="239" t="s">
        <v>19</v>
      </c>
      <c r="F129" s="240" t="s">
        <v>147</v>
      </c>
      <c r="G129" s="238"/>
      <c r="H129" s="241">
        <v>24.709999999999997</v>
      </c>
      <c r="I129" s="242"/>
      <c r="J129" s="238"/>
      <c r="K129" s="238"/>
      <c r="L129" s="243"/>
      <c r="M129" s="244"/>
      <c r="N129" s="245"/>
      <c r="O129" s="245"/>
      <c r="P129" s="245"/>
      <c r="Q129" s="245"/>
      <c r="R129" s="245"/>
      <c r="S129" s="245"/>
      <c r="T129" s="246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7" t="s">
        <v>143</v>
      </c>
      <c r="AU129" s="247" t="s">
        <v>81</v>
      </c>
      <c r="AV129" s="14" t="s">
        <v>139</v>
      </c>
      <c r="AW129" s="14" t="s">
        <v>32</v>
      </c>
      <c r="AX129" s="14" t="s">
        <v>79</v>
      </c>
      <c r="AY129" s="247" t="s">
        <v>131</v>
      </c>
    </row>
    <row r="130" spans="1:65" s="2" customFormat="1" ht="16.5" customHeight="1">
      <c r="A130" s="41"/>
      <c r="B130" s="42"/>
      <c r="C130" s="207" t="s">
        <v>184</v>
      </c>
      <c r="D130" s="207" t="s">
        <v>134</v>
      </c>
      <c r="E130" s="208" t="s">
        <v>185</v>
      </c>
      <c r="F130" s="209" t="s">
        <v>186</v>
      </c>
      <c r="G130" s="210" t="s">
        <v>137</v>
      </c>
      <c r="H130" s="211">
        <v>7.955</v>
      </c>
      <c r="I130" s="212"/>
      <c r="J130" s="213">
        <f>ROUND(I130*H130,2)</f>
        <v>0</v>
      </c>
      <c r="K130" s="209" t="s">
        <v>138</v>
      </c>
      <c r="L130" s="47"/>
      <c r="M130" s="214" t="s">
        <v>19</v>
      </c>
      <c r="N130" s="215" t="s">
        <v>42</v>
      </c>
      <c r="O130" s="87"/>
      <c r="P130" s="216">
        <f>O130*H130</f>
        <v>0</v>
      </c>
      <c r="Q130" s="216">
        <v>0.00026</v>
      </c>
      <c r="R130" s="216">
        <f>Q130*H130</f>
        <v>0.0020683</v>
      </c>
      <c r="S130" s="216">
        <v>0</v>
      </c>
      <c r="T130" s="217">
        <f>S130*H130</f>
        <v>0</v>
      </c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R130" s="218" t="s">
        <v>139</v>
      </c>
      <c r="AT130" s="218" t="s">
        <v>134</v>
      </c>
      <c r="AU130" s="218" t="s">
        <v>81</v>
      </c>
      <c r="AY130" s="20" t="s">
        <v>131</v>
      </c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20" t="s">
        <v>79</v>
      </c>
      <c r="BK130" s="219">
        <f>ROUND(I130*H130,2)</f>
        <v>0</v>
      </c>
      <c r="BL130" s="20" t="s">
        <v>139</v>
      </c>
      <c r="BM130" s="218" t="s">
        <v>187</v>
      </c>
    </row>
    <row r="131" spans="1:47" s="2" customFormat="1" ht="12">
      <c r="A131" s="41"/>
      <c r="B131" s="42"/>
      <c r="C131" s="43"/>
      <c r="D131" s="220" t="s">
        <v>141</v>
      </c>
      <c r="E131" s="43"/>
      <c r="F131" s="221" t="s">
        <v>188</v>
      </c>
      <c r="G131" s="43"/>
      <c r="H131" s="43"/>
      <c r="I131" s="222"/>
      <c r="J131" s="43"/>
      <c r="K131" s="43"/>
      <c r="L131" s="47"/>
      <c r="M131" s="223"/>
      <c r="N131" s="224"/>
      <c r="O131" s="87"/>
      <c r="P131" s="87"/>
      <c r="Q131" s="87"/>
      <c r="R131" s="87"/>
      <c r="S131" s="87"/>
      <c r="T131" s="88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T131" s="20" t="s">
        <v>141</v>
      </c>
      <c r="AU131" s="20" t="s">
        <v>81</v>
      </c>
    </row>
    <row r="132" spans="1:51" s="15" customFormat="1" ht="12">
      <c r="A132" s="15"/>
      <c r="B132" s="248"/>
      <c r="C132" s="249"/>
      <c r="D132" s="227" t="s">
        <v>143</v>
      </c>
      <c r="E132" s="250" t="s">
        <v>19</v>
      </c>
      <c r="F132" s="251" t="s">
        <v>189</v>
      </c>
      <c r="G132" s="249"/>
      <c r="H132" s="250" t="s">
        <v>19</v>
      </c>
      <c r="I132" s="252"/>
      <c r="J132" s="249"/>
      <c r="K132" s="249"/>
      <c r="L132" s="253"/>
      <c r="M132" s="254"/>
      <c r="N132" s="255"/>
      <c r="O132" s="255"/>
      <c r="P132" s="255"/>
      <c r="Q132" s="255"/>
      <c r="R132" s="255"/>
      <c r="S132" s="255"/>
      <c r="T132" s="256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57" t="s">
        <v>143</v>
      </c>
      <c r="AU132" s="257" t="s">
        <v>81</v>
      </c>
      <c r="AV132" s="15" t="s">
        <v>79</v>
      </c>
      <c r="AW132" s="15" t="s">
        <v>32</v>
      </c>
      <c r="AX132" s="15" t="s">
        <v>71</v>
      </c>
      <c r="AY132" s="257" t="s">
        <v>131</v>
      </c>
    </row>
    <row r="133" spans="1:51" s="13" customFormat="1" ht="12">
      <c r="A133" s="13"/>
      <c r="B133" s="225"/>
      <c r="C133" s="226"/>
      <c r="D133" s="227" t="s">
        <v>143</v>
      </c>
      <c r="E133" s="228" t="s">
        <v>19</v>
      </c>
      <c r="F133" s="229" t="s">
        <v>190</v>
      </c>
      <c r="G133" s="226"/>
      <c r="H133" s="230">
        <v>1.893</v>
      </c>
      <c r="I133" s="231"/>
      <c r="J133" s="226"/>
      <c r="K133" s="226"/>
      <c r="L133" s="232"/>
      <c r="M133" s="233"/>
      <c r="N133" s="234"/>
      <c r="O133" s="234"/>
      <c r="P133" s="234"/>
      <c r="Q133" s="234"/>
      <c r="R133" s="234"/>
      <c r="S133" s="234"/>
      <c r="T133" s="23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6" t="s">
        <v>143</v>
      </c>
      <c r="AU133" s="236" t="s">
        <v>81</v>
      </c>
      <c r="AV133" s="13" t="s">
        <v>81</v>
      </c>
      <c r="AW133" s="13" t="s">
        <v>32</v>
      </c>
      <c r="AX133" s="13" t="s">
        <v>71</v>
      </c>
      <c r="AY133" s="236" t="s">
        <v>131</v>
      </c>
    </row>
    <row r="134" spans="1:51" s="13" customFormat="1" ht="12">
      <c r="A134" s="13"/>
      <c r="B134" s="225"/>
      <c r="C134" s="226"/>
      <c r="D134" s="227" t="s">
        <v>143</v>
      </c>
      <c r="E134" s="228" t="s">
        <v>19</v>
      </c>
      <c r="F134" s="229" t="s">
        <v>191</v>
      </c>
      <c r="G134" s="226"/>
      <c r="H134" s="230">
        <v>7.182</v>
      </c>
      <c r="I134" s="231"/>
      <c r="J134" s="226"/>
      <c r="K134" s="226"/>
      <c r="L134" s="232"/>
      <c r="M134" s="233"/>
      <c r="N134" s="234"/>
      <c r="O134" s="234"/>
      <c r="P134" s="234"/>
      <c r="Q134" s="234"/>
      <c r="R134" s="234"/>
      <c r="S134" s="234"/>
      <c r="T134" s="23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6" t="s">
        <v>143</v>
      </c>
      <c r="AU134" s="236" t="s">
        <v>81</v>
      </c>
      <c r="AV134" s="13" t="s">
        <v>81</v>
      </c>
      <c r="AW134" s="13" t="s">
        <v>32</v>
      </c>
      <c r="AX134" s="13" t="s">
        <v>71</v>
      </c>
      <c r="AY134" s="236" t="s">
        <v>131</v>
      </c>
    </row>
    <row r="135" spans="1:51" s="13" customFormat="1" ht="12">
      <c r="A135" s="13"/>
      <c r="B135" s="225"/>
      <c r="C135" s="226"/>
      <c r="D135" s="227" t="s">
        <v>143</v>
      </c>
      <c r="E135" s="228" t="s">
        <v>19</v>
      </c>
      <c r="F135" s="229" t="s">
        <v>192</v>
      </c>
      <c r="G135" s="226"/>
      <c r="H135" s="230">
        <v>-1.12</v>
      </c>
      <c r="I135" s="231"/>
      <c r="J135" s="226"/>
      <c r="K135" s="226"/>
      <c r="L135" s="232"/>
      <c r="M135" s="233"/>
      <c r="N135" s="234"/>
      <c r="O135" s="234"/>
      <c r="P135" s="234"/>
      <c r="Q135" s="234"/>
      <c r="R135" s="234"/>
      <c r="S135" s="234"/>
      <c r="T135" s="23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6" t="s">
        <v>143</v>
      </c>
      <c r="AU135" s="236" t="s">
        <v>81</v>
      </c>
      <c r="AV135" s="13" t="s">
        <v>81</v>
      </c>
      <c r="AW135" s="13" t="s">
        <v>32</v>
      </c>
      <c r="AX135" s="13" t="s">
        <v>71</v>
      </c>
      <c r="AY135" s="236" t="s">
        <v>131</v>
      </c>
    </row>
    <row r="136" spans="1:51" s="14" customFormat="1" ht="12">
      <c r="A136" s="14"/>
      <c r="B136" s="237"/>
      <c r="C136" s="238"/>
      <c r="D136" s="227" t="s">
        <v>143</v>
      </c>
      <c r="E136" s="239" t="s">
        <v>19</v>
      </c>
      <c r="F136" s="240" t="s">
        <v>147</v>
      </c>
      <c r="G136" s="238"/>
      <c r="H136" s="241">
        <v>7.955000000000001</v>
      </c>
      <c r="I136" s="242"/>
      <c r="J136" s="238"/>
      <c r="K136" s="238"/>
      <c r="L136" s="243"/>
      <c r="M136" s="244"/>
      <c r="N136" s="245"/>
      <c r="O136" s="245"/>
      <c r="P136" s="245"/>
      <c r="Q136" s="245"/>
      <c r="R136" s="245"/>
      <c r="S136" s="245"/>
      <c r="T136" s="246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7" t="s">
        <v>143</v>
      </c>
      <c r="AU136" s="247" t="s">
        <v>81</v>
      </c>
      <c r="AV136" s="14" t="s">
        <v>139</v>
      </c>
      <c r="AW136" s="14" t="s">
        <v>32</v>
      </c>
      <c r="AX136" s="14" t="s">
        <v>79</v>
      </c>
      <c r="AY136" s="247" t="s">
        <v>131</v>
      </c>
    </row>
    <row r="137" spans="1:65" s="2" customFormat="1" ht="16.5" customHeight="1">
      <c r="A137" s="41"/>
      <c r="B137" s="42"/>
      <c r="C137" s="207" t="s">
        <v>193</v>
      </c>
      <c r="D137" s="207" t="s">
        <v>134</v>
      </c>
      <c r="E137" s="208" t="s">
        <v>194</v>
      </c>
      <c r="F137" s="209" t="s">
        <v>195</v>
      </c>
      <c r="G137" s="210" t="s">
        <v>137</v>
      </c>
      <c r="H137" s="211">
        <v>7.955</v>
      </c>
      <c r="I137" s="212"/>
      <c r="J137" s="213">
        <f>ROUND(I137*H137,2)</f>
        <v>0</v>
      </c>
      <c r="K137" s="209" t="s">
        <v>138</v>
      </c>
      <c r="L137" s="47"/>
      <c r="M137" s="214" t="s">
        <v>19</v>
      </c>
      <c r="N137" s="215" t="s">
        <v>42</v>
      </c>
      <c r="O137" s="87"/>
      <c r="P137" s="216">
        <f>O137*H137</f>
        <v>0</v>
      </c>
      <c r="Q137" s="216">
        <v>0.004</v>
      </c>
      <c r="R137" s="216">
        <f>Q137*H137</f>
        <v>0.03182</v>
      </c>
      <c r="S137" s="216">
        <v>0</v>
      </c>
      <c r="T137" s="217">
        <f>S137*H137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R137" s="218" t="s">
        <v>139</v>
      </c>
      <c r="AT137" s="218" t="s">
        <v>134</v>
      </c>
      <c r="AU137" s="218" t="s">
        <v>81</v>
      </c>
      <c r="AY137" s="20" t="s">
        <v>131</v>
      </c>
      <c r="BE137" s="219">
        <f>IF(N137="základní",J137,0)</f>
        <v>0</v>
      </c>
      <c r="BF137" s="219">
        <f>IF(N137="snížená",J137,0)</f>
        <v>0</v>
      </c>
      <c r="BG137" s="219">
        <f>IF(N137="zákl. přenesená",J137,0)</f>
        <v>0</v>
      </c>
      <c r="BH137" s="219">
        <f>IF(N137="sníž. přenesená",J137,0)</f>
        <v>0</v>
      </c>
      <c r="BI137" s="219">
        <f>IF(N137="nulová",J137,0)</f>
        <v>0</v>
      </c>
      <c r="BJ137" s="20" t="s">
        <v>79</v>
      </c>
      <c r="BK137" s="219">
        <f>ROUND(I137*H137,2)</f>
        <v>0</v>
      </c>
      <c r="BL137" s="20" t="s">
        <v>139</v>
      </c>
      <c r="BM137" s="218" t="s">
        <v>196</v>
      </c>
    </row>
    <row r="138" spans="1:47" s="2" customFormat="1" ht="12">
      <c r="A138" s="41"/>
      <c r="B138" s="42"/>
      <c r="C138" s="43"/>
      <c r="D138" s="220" t="s">
        <v>141</v>
      </c>
      <c r="E138" s="43"/>
      <c r="F138" s="221" t="s">
        <v>197</v>
      </c>
      <c r="G138" s="43"/>
      <c r="H138" s="43"/>
      <c r="I138" s="222"/>
      <c r="J138" s="43"/>
      <c r="K138" s="43"/>
      <c r="L138" s="47"/>
      <c r="M138" s="223"/>
      <c r="N138" s="224"/>
      <c r="O138" s="87"/>
      <c r="P138" s="87"/>
      <c r="Q138" s="87"/>
      <c r="R138" s="87"/>
      <c r="S138" s="87"/>
      <c r="T138" s="88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T138" s="20" t="s">
        <v>141</v>
      </c>
      <c r="AU138" s="20" t="s">
        <v>81</v>
      </c>
    </row>
    <row r="139" spans="1:65" s="2" customFormat="1" ht="24.15" customHeight="1">
      <c r="A139" s="41"/>
      <c r="B139" s="42"/>
      <c r="C139" s="207" t="s">
        <v>198</v>
      </c>
      <c r="D139" s="207" t="s">
        <v>134</v>
      </c>
      <c r="E139" s="208" t="s">
        <v>199</v>
      </c>
      <c r="F139" s="209" t="s">
        <v>200</v>
      </c>
      <c r="G139" s="210" t="s">
        <v>156</v>
      </c>
      <c r="H139" s="211">
        <v>4</v>
      </c>
      <c r="I139" s="212"/>
      <c r="J139" s="213">
        <f>ROUND(I139*H139,2)</f>
        <v>0</v>
      </c>
      <c r="K139" s="209" t="s">
        <v>138</v>
      </c>
      <c r="L139" s="47"/>
      <c r="M139" s="214" t="s">
        <v>19</v>
      </c>
      <c r="N139" s="215" t="s">
        <v>42</v>
      </c>
      <c r="O139" s="87"/>
      <c r="P139" s="216">
        <f>O139*H139</f>
        <v>0</v>
      </c>
      <c r="Q139" s="216">
        <v>0.01777</v>
      </c>
      <c r="R139" s="216">
        <f>Q139*H139</f>
        <v>0.07108</v>
      </c>
      <c r="S139" s="216">
        <v>0</v>
      </c>
      <c r="T139" s="217">
        <f>S139*H139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18" t="s">
        <v>139</v>
      </c>
      <c r="AT139" s="218" t="s">
        <v>134</v>
      </c>
      <c r="AU139" s="218" t="s">
        <v>81</v>
      </c>
      <c r="AY139" s="20" t="s">
        <v>131</v>
      </c>
      <c r="BE139" s="219">
        <f>IF(N139="základní",J139,0)</f>
        <v>0</v>
      </c>
      <c r="BF139" s="219">
        <f>IF(N139="snížená",J139,0)</f>
        <v>0</v>
      </c>
      <c r="BG139" s="219">
        <f>IF(N139="zákl. přenesená",J139,0)</f>
        <v>0</v>
      </c>
      <c r="BH139" s="219">
        <f>IF(N139="sníž. přenesená",J139,0)</f>
        <v>0</v>
      </c>
      <c r="BI139" s="219">
        <f>IF(N139="nulová",J139,0)</f>
        <v>0</v>
      </c>
      <c r="BJ139" s="20" t="s">
        <v>79</v>
      </c>
      <c r="BK139" s="219">
        <f>ROUND(I139*H139,2)</f>
        <v>0</v>
      </c>
      <c r="BL139" s="20" t="s">
        <v>139</v>
      </c>
      <c r="BM139" s="218" t="s">
        <v>201</v>
      </c>
    </row>
    <row r="140" spans="1:47" s="2" customFormat="1" ht="12">
      <c r="A140" s="41"/>
      <c r="B140" s="42"/>
      <c r="C140" s="43"/>
      <c r="D140" s="220" t="s">
        <v>141</v>
      </c>
      <c r="E140" s="43"/>
      <c r="F140" s="221" t="s">
        <v>202</v>
      </c>
      <c r="G140" s="43"/>
      <c r="H140" s="43"/>
      <c r="I140" s="222"/>
      <c r="J140" s="43"/>
      <c r="K140" s="43"/>
      <c r="L140" s="47"/>
      <c r="M140" s="223"/>
      <c r="N140" s="224"/>
      <c r="O140" s="87"/>
      <c r="P140" s="87"/>
      <c r="Q140" s="87"/>
      <c r="R140" s="87"/>
      <c r="S140" s="87"/>
      <c r="T140" s="88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T140" s="20" t="s">
        <v>141</v>
      </c>
      <c r="AU140" s="20" t="s">
        <v>81</v>
      </c>
    </row>
    <row r="141" spans="1:65" s="2" customFormat="1" ht="16.5" customHeight="1">
      <c r="A141" s="41"/>
      <c r="B141" s="42"/>
      <c r="C141" s="258" t="s">
        <v>203</v>
      </c>
      <c r="D141" s="258" t="s">
        <v>204</v>
      </c>
      <c r="E141" s="259" t="s">
        <v>205</v>
      </c>
      <c r="F141" s="260" t="s">
        <v>206</v>
      </c>
      <c r="G141" s="261" t="s">
        <v>156</v>
      </c>
      <c r="H141" s="262">
        <v>4</v>
      </c>
      <c r="I141" s="263"/>
      <c r="J141" s="264">
        <f>ROUND(I141*H141,2)</f>
        <v>0</v>
      </c>
      <c r="K141" s="260" t="s">
        <v>138</v>
      </c>
      <c r="L141" s="265"/>
      <c r="M141" s="266" t="s">
        <v>19</v>
      </c>
      <c r="N141" s="267" t="s">
        <v>42</v>
      </c>
      <c r="O141" s="87"/>
      <c r="P141" s="216">
        <f>O141*H141</f>
        <v>0</v>
      </c>
      <c r="Q141" s="216">
        <v>0.01458</v>
      </c>
      <c r="R141" s="216">
        <f>Q141*H141</f>
        <v>0.05832</v>
      </c>
      <c r="S141" s="216">
        <v>0</v>
      </c>
      <c r="T141" s="217">
        <f>S141*H141</f>
        <v>0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18" t="s">
        <v>193</v>
      </c>
      <c r="AT141" s="218" t="s">
        <v>204</v>
      </c>
      <c r="AU141" s="218" t="s">
        <v>81</v>
      </c>
      <c r="AY141" s="20" t="s">
        <v>131</v>
      </c>
      <c r="BE141" s="219">
        <f>IF(N141="základní",J141,0)</f>
        <v>0</v>
      </c>
      <c r="BF141" s="219">
        <f>IF(N141="snížená",J141,0)</f>
        <v>0</v>
      </c>
      <c r="BG141" s="219">
        <f>IF(N141="zákl. přenesená",J141,0)</f>
        <v>0</v>
      </c>
      <c r="BH141" s="219">
        <f>IF(N141="sníž. přenesená",J141,0)</f>
        <v>0</v>
      </c>
      <c r="BI141" s="219">
        <f>IF(N141="nulová",J141,0)</f>
        <v>0</v>
      </c>
      <c r="BJ141" s="20" t="s">
        <v>79</v>
      </c>
      <c r="BK141" s="219">
        <f>ROUND(I141*H141,2)</f>
        <v>0</v>
      </c>
      <c r="BL141" s="20" t="s">
        <v>139</v>
      </c>
      <c r="BM141" s="218" t="s">
        <v>207</v>
      </c>
    </row>
    <row r="142" spans="1:63" s="12" customFormat="1" ht="22.8" customHeight="1">
      <c r="A142" s="12"/>
      <c r="B142" s="191"/>
      <c r="C142" s="192"/>
      <c r="D142" s="193" t="s">
        <v>70</v>
      </c>
      <c r="E142" s="205" t="s">
        <v>198</v>
      </c>
      <c r="F142" s="205" t="s">
        <v>208</v>
      </c>
      <c r="G142" s="192"/>
      <c r="H142" s="192"/>
      <c r="I142" s="195"/>
      <c r="J142" s="206">
        <f>BK142</f>
        <v>0</v>
      </c>
      <c r="K142" s="192"/>
      <c r="L142" s="197"/>
      <c r="M142" s="198"/>
      <c r="N142" s="199"/>
      <c r="O142" s="199"/>
      <c r="P142" s="200">
        <f>SUM(P143:P159)</f>
        <v>0</v>
      </c>
      <c r="Q142" s="199"/>
      <c r="R142" s="200">
        <f>SUM(R143:R159)</f>
        <v>0.0044855</v>
      </c>
      <c r="S142" s="199"/>
      <c r="T142" s="201">
        <f>SUM(T143:T159)</f>
        <v>2.1831679999999998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02" t="s">
        <v>79</v>
      </c>
      <c r="AT142" s="203" t="s">
        <v>70</v>
      </c>
      <c r="AU142" s="203" t="s">
        <v>79</v>
      </c>
      <c r="AY142" s="202" t="s">
        <v>131</v>
      </c>
      <c r="BK142" s="204">
        <f>SUM(BK143:BK159)</f>
        <v>0</v>
      </c>
    </row>
    <row r="143" spans="1:65" s="2" customFormat="1" ht="16.5" customHeight="1">
      <c r="A143" s="41"/>
      <c r="B143" s="42"/>
      <c r="C143" s="207" t="s">
        <v>209</v>
      </c>
      <c r="D143" s="207" t="s">
        <v>134</v>
      </c>
      <c r="E143" s="208" t="s">
        <v>210</v>
      </c>
      <c r="F143" s="209" t="s">
        <v>211</v>
      </c>
      <c r="G143" s="210" t="s">
        <v>137</v>
      </c>
      <c r="H143" s="211">
        <v>9.728</v>
      </c>
      <c r="I143" s="212"/>
      <c r="J143" s="213">
        <f>ROUND(I143*H143,2)</f>
        <v>0</v>
      </c>
      <c r="K143" s="209" t="s">
        <v>138</v>
      </c>
      <c r="L143" s="47"/>
      <c r="M143" s="214" t="s">
        <v>19</v>
      </c>
      <c r="N143" s="215" t="s">
        <v>42</v>
      </c>
      <c r="O143" s="87"/>
      <c r="P143" s="216">
        <f>O143*H143</f>
        <v>0</v>
      </c>
      <c r="Q143" s="216">
        <v>0</v>
      </c>
      <c r="R143" s="216">
        <f>Q143*H143</f>
        <v>0</v>
      </c>
      <c r="S143" s="216">
        <v>0.181</v>
      </c>
      <c r="T143" s="217">
        <f>S143*H143</f>
        <v>1.7607679999999999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18" t="s">
        <v>139</v>
      </c>
      <c r="AT143" s="218" t="s">
        <v>134</v>
      </c>
      <c r="AU143" s="218" t="s">
        <v>81</v>
      </c>
      <c r="AY143" s="20" t="s">
        <v>131</v>
      </c>
      <c r="BE143" s="219">
        <f>IF(N143="základní",J143,0)</f>
        <v>0</v>
      </c>
      <c r="BF143" s="219">
        <f>IF(N143="snížená",J143,0)</f>
        <v>0</v>
      </c>
      <c r="BG143" s="219">
        <f>IF(N143="zákl. přenesená",J143,0)</f>
        <v>0</v>
      </c>
      <c r="BH143" s="219">
        <f>IF(N143="sníž. přenesená",J143,0)</f>
        <v>0</v>
      </c>
      <c r="BI143" s="219">
        <f>IF(N143="nulová",J143,0)</f>
        <v>0</v>
      </c>
      <c r="BJ143" s="20" t="s">
        <v>79</v>
      </c>
      <c r="BK143" s="219">
        <f>ROUND(I143*H143,2)</f>
        <v>0</v>
      </c>
      <c r="BL143" s="20" t="s">
        <v>139</v>
      </c>
      <c r="BM143" s="218" t="s">
        <v>212</v>
      </c>
    </row>
    <row r="144" spans="1:47" s="2" customFormat="1" ht="12">
      <c r="A144" s="41"/>
      <c r="B144" s="42"/>
      <c r="C144" s="43"/>
      <c r="D144" s="220" t="s">
        <v>141</v>
      </c>
      <c r="E144" s="43"/>
      <c r="F144" s="221" t="s">
        <v>213</v>
      </c>
      <c r="G144" s="43"/>
      <c r="H144" s="43"/>
      <c r="I144" s="222"/>
      <c r="J144" s="43"/>
      <c r="K144" s="43"/>
      <c r="L144" s="47"/>
      <c r="M144" s="223"/>
      <c r="N144" s="224"/>
      <c r="O144" s="87"/>
      <c r="P144" s="87"/>
      <c r="Q144" s="87"/>
      <c r="R144" s="87"/>
      <c r="S144" s="87"/>
      <c r="T144" s="88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T144" s="20" t="s">
        <v>141</v>
      </c>
      <c r="AU144" s="20" t="s">
        <v>81</v>
      </c>
    </row>
    <row r="145" spans="1:51" s="13" customFormat="1" ht="12">
      <c r="A145" s="13"/>
      <c r="B145" s="225"/>
      <c r="C145" s="226"/>
      <c r="D145" s="227" t="s">
        <v>143</v>
      </c>
      <c r="E145" s="228" t="s">
        <v>19</v>
      </c>
      <c r="F145" s="229" t="s">
        <v>214</v>
      </c>
      <c r="G145" s="226"/>
      <c r="H145" s="230">
        <v>15.328</v>
      </c>
      <c r="I145" s="231"/>
      <c r="J145" s="226"/>
      <c r="K145" s="226"/>
      <c r="L145" s="232"/>
      <c r="M145" s="233"/>
      <c r="N145" s="234"/>
      <c r="O145" s="234"/>
      <c r="P145" s="234"/>
      <c r="Q145" s="234"/>
      <c r="R145" s="234"/>
      <c r="S145" s="234"/>
      <c r="T145" s="23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6" t="s">
        <v>143</v>
      </c>
      <c r="AU145" s="236" t="s">
        <v>81</v>
      </c>
      <c r="AV145" s="13" t="s">
        <v>81</v>
      </c>
      <c r="AW145" s="13" t="s">
        <v>32</v>
      </c>
      <c r="AX145" s="13" t="s">
        <v>71</v>
      </c>
      <c r="AY145" s="236" t="s">
        <v>131</v>
      </c>
    </row>
    <row r="146" spans="1:51" s="13" customFormat="1" ht="12">
      <c r="A146" s="13"/>
      <c r="B146" s="225"/>
      <c r="C146" s="226"/>
      <c r="D146" s="227" t="s">
        <v>143</v>
      </c>
      <c r="E146" s="228" t="s">
        <v>19</v>
      </c>
      <c r="F146" s="229" t="s">
        <v>145</v>
      </c>
      <c r="G146" s="226"/>
      <c r="H146" s="230">
        <v>-5.6</v>
      </c>
      <c r="I146" s="231"/>
      <c r="J146" s="226"/>
      <c r="K146" s="226"/>
      <c r="L146" s="232"/>
      <c r="M146" s="233"/>
      <c r="N146" s="234"/>
      <c r="O146" s="234"/>
      <c r="P146" s="234"/>
      <c r="Q146" s="234"/>
      <c r="R146" s="234"/>
      <c r="S146" s="234"/>
      <c r="T146" s="23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6" t="s">
        <v>143</v>
      </c>
      <c r="AU146" s="236" t="s">
        <v>81</v>
      </c>
      <c r="AV146" s="13" t="s">
        <v>81</v>
      </c>
      <c r="AW146" s="13" t="s">
        <v>32</v>
      </c>
      <c r="AX146" s="13" t="s">
        <v>71</v>
      </c>
      <c r="AY146" s="236" t="s">
        <v>131</v>
      </c>
    </row>
    <row r="147" spans="1:51" s="14" customFormat="1" ht="12">
      <c r="A147" s="14"/>
      <c r="B147" s="237"/>
      <c r="C147" s="238"/>
      <c r="D147" s="227" t="s">
        <v>143</v>
      </c>
      <c r="E147" s="239" t="s">
        <v>19</v>
      </c>
      <c r="F147" s="240" t="s">
        <v>147</v>
      </c>
      <c r="G147" s="238"/>
      <c r="H147" s="241">
        <v>9.728</v>
      </c>
      <c r="I147" s="242"/>
      <c r="J147" s="238"/>
      <c r="K147" s="238"/>
      <c r="L147" s="243"/>
      <c r="M147" s="244"/>
      <c r="N147" s="245"/>
      <c r="O147" s="245"/>
      <c r="P147" s="245"/>
      <c r="Q147" s="245"/>
      <c r="R147" s="245"/>
      <c r="S147" s="245"/>
      <c r="T147" s="246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7" t="s">
        <v>143</v>
      </c>
      <c r="AU147" s="247" t="s">
        <v>81</v>
      </c>
      <c r="AV147" s="14" t="s">
        <v>139</v>
      </c>
      <c r="AW147" s="14" t="s">
        <v>32</v>
      </c>
      <c r="AX147" s="14" t="s">
        <v>79</v>
      </c>
      <c r="AY147" s="247" t="s">
        <v>131</v>
      </c>
    </row>
    <row r="148" spans="1:65" s="2" customFormat="1" ht="16.5" customHeight="1">
      <c r="A148" s="41"/>
      <c r="B148" s="42"/>
      <c r="C148" s="207" t="s">
        <v>8</v>
      </c>
      <c r="D148" s="207" t="s">
        <v>134</v>
      </c>
      <c r="E148" s="208" t="s">
        <v>215</v>
      </c>
      <c r="F148" s="209" t="s">
        <v>216</v>
      </c>
      <c r="G148" s="210" t="s">
        <v>137</v>
      </c>
      <c r="H148" s="211">
        <v>17.942</v>
      </c>
      <c r="I148" s="212"/>
      <c r="J148" s="213">
        <f>ROUND(I148*H148,2)</f>
        <v>0</v>
      </c>
      <c r="K148" s="209" t="s">
        <v>138</v>
      </c>
      <c r="L148" s="47"/>
      <c r="M148" s="214" t="s">
        <v>19</v>
      </c>
      <c r="N148" s="215" t="s">
        <v>42</v>
      </c>
      <c r="O148" s="87"/>
      <c r="P148" s="216">
        <f>O148*H148</f>
        <v>0</v>
      </c>
      <c r="Q148" s="216">
        <v>0</v>
      </c>
      <c r="R148" s="216">
        <f>Q148*H148</f>
        <v>0</v>
      </c>
      <c r="S148" s="216">
        <v>0</v>
      </c>
      <c r="T148" s="217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18" t="s">
        <v>139</v>
      </c>
      <c r="AT148" s="218" t="s">
        <v>134</v>
      </c>
      <c r="AU148" s="218" t="s">
        <v>81</v>
      </c>
      <c r="AY148" s="20" t="s">
        <v>131</v>
      </c>
      <c r="BE148" s="219">
        <f>IF(N148="základní",J148,0)</f>
        <v>0</v>
      </c>
      <c r="BF148" s="219">
        <f>IF(N148="snížená",J148,0)</f>
        <v>0</v>
      </c>
      <c r="BG148" s="219">
        <f>IF(N148="zákl. přenesená",J148,0)</f>
        <v>0</v>
      </c>
      <c r="BH148" s="219">
        <f>IF(N148="sníž. přenesená",J148,0)</f>
        <v>0</v>
      </c>
      <c r="BI148" s="219">
        <f>IF(N148="nulová",J148,0)</f>
        <v>0</v>
      </c>
      <c r="BJ148" s="20" t="s">
        <v>79</v>
      </c>
      <c r="BK148" s="219">
        <f>ROUND(I148*H148,2)</f>
        <v>0</v>
      </c>
      <c r="BL148" s="20" t="s">
        <v>139</v>
      </c>
      <c r="BM148" s="218" t="s">
        <v>217</v>
      </c>
    </row>
    <row r="149" spans="1:47" s="2" customFormat="1" ht="12">
      <c r="A149" s="41"/>
      <c r="B149" s="42"/>
      <c r="C149" s="43"/>
      <c r="D149" s="220" t="s">
        <v>141</v>
      </c>
      <c r="E149" s="43"/>
      <c r="F149" s="221" t="s">
        <v>218</v>
      </c>
      <c r="G149" s="43"/>
      <c r="H149" s="43"/>
      <c r="I149" s="222"/>
      <c r="J149" s="43"/>
      <c r="K149" s="43"/>
      <c r="L149" s="47"/>
      <c r="M149" s="223"/>
      <c r="N149" s="224"/>
      <c r="O149" s="87"/>
      <c r="P149" s="87"/>
      <c r="Q149" s="87"/>
      <c r="R149" s="87"/>
      <c r="S149" s="87"/>
      <c r="T149" s="88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T149" s="20" t="s">
        <v>141</v>
      </c>
      <c r="AU149" s="20" t="s">
        <v>81</v>
      </c>
    </row>
    <row r="150" spans="1:65" s="2" customFormat="1" ht="16.5" customHeight="1">
      <c r="A150" s="41"/>
      <c r="B150" s="42"/>
      <c r="C150" s="207" t="s">
        <v>219</v>
      </c>
      <c r="D150" s="207" t="s">
        <v>134</v>
      </c>
      <c r="E150" s="208" t="s">
        <v>220</v>
      </c>
      <c r="F150" s="209" t="s">
        <v>221</v>
      </c>
      <c r="G150" s="210" t="s">
        <v>137</v>
      </c>
      <c r="H150" s="211">
        <v>35.884</v>
      </c>
      <c r="I150" s="212"/>
      <c r="J150" s="213">
        <f>ROUND(I150*H150,2)</f>
        <v>0</v>
      </c>
      <c r="K150" s="209" t="s">
        <v>138</v>
      </c>
      <c r="L150" s="47"/>
      <c r="M150" s="214" t="s">
        <v>19</v>
      </c>
      <c r="N150" s="215" t="s">
        <v>42</v>
      </c>
      <c r="O150" s="87"/>
      <c r="P150" s="216">
        <f>O150*H150</f>
        <v>0</v>
      </c>
      <c r="Q150" s="216">
        <v>0</v>
      </c>
      <c r="R150" s="216">
        <f>Q150*H150</f>
        <v>0</v>
      </c>
      <c r="S150" s="216">
        <v>0</v>
      </c>
      <c r="T150" s="217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18" t="s">
        <v>139</v>
      </c>
      <c r="AT150" s="218" t="s">
        <v>134</v>
      </c>
      <c r="AU150" s="218" t="s">
        <v>81</v>
      </c>
      <c r="AY150" s="20" t="s">
        <v>131</v>
      </c>
      <c r="BE150" s="219">
        <f>IF(N150="základní",J150,0)</f>
        <v>0</v>
      </c>
      <c r="BF150" s="219">
        <f>IF(N150="snížená",J150,0)</f>
        <v>0</v>
      </c>
      <c r="BG150" s="219">
        <f>IF(N150="zákl. přenesená",J150,0)</f>
        <v>0</v>
      </c>
      <c r="BH150" s="219">
        <f>IF(N150="sníž. přenesená",J150,0)</f>
        <v>0</v>
      </c>
      <c r="BI150" s="219">
        <f>IF(N150="nulová",J150,0)</f>
        <v>0</v>
      </c>
      <c r="BJ150" s="20" t="s">
        <v>79</v>
      </c>
      <c r="BK150" s="219">
        <f>ROUND(I150*H150,2)</f>
        <v>0</v>
      </c>
      <c r="BL150" s="20" t="s">
        <v>139</v>
      </c>
      <c r="BM150" s="218" t="s">
        <v>222</v>
      </c>
    </row>
    <row r="151" spans="1:47" s="2" customFormat="1" ht="12">
      <c r="A151" s="41"/>
      <c r="B151" s="42"/>
      <c r="C151" s="43"/>
      <c r="D151" s="220" t="s">
        <v>141</v>
      </c>
      <c r="E151" s="43"/>
      <c r="F151" s="221" t="s">
        <v>223</v>
      </c>
      <c r="G151" s="43"/>
      <c r="H151" s="43"/>
      <c r="I151" s="222"/>
      <c r="J151" s="43"/>
      <c r="K151" s="43"/>
      <c r="L151" s="47"/>
      <c r="M151" s="223"/>
      <c r="N151" s="224"/>
      <c r="O151" s="87"/>
      <c r="P151" s="87"/>
      <c r="Q151" s="87"/>
      <c r="R151" s="87"/>
      <c r="S151" s="87"/>
      <c r="T151" s="88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T151" s="20" t="s">
        <v>141</v>
      </c>
      <c r="AU151" s="20" t="s">
        <v>81</v>
      </c>
    </row>
    <row r="152" spans="1:51" s="13" customFormat="1" ht="12">
      <c r="A152" s="13"/>
      <c r="B152" s="225"/>
      <c r="C152" s="226"/>
      <c r="D152" s="227" t="s">
        <v>143</v>
      </c>
      <c r="E152" s="228" t="s">
        <v>19</v>
      </c>
      <c r="F152" s="229" t="s">
        <v>224</v>
      </c>
      <c r="G152" s="226"/>
      <c r="H152" s="230">
        <v>35.884</v>
      </c>
      <c r="I152" s="231"/>
      <c r="J152" s="226"/>
      <c r="K152" s="226"/>
      <c r="L152" s="232"/>
      <c r="M152" s="233"/>
      <c r="N152" s="234"/>
      <c r="O152" s="234"/>
      <c r="P152" s="234"/>
      <c r="Q152" s="234"/>
      <c r="R152" s="234"/>
      <c r="S152" s="234"/>
      <c r="T152" s="23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6" t="s">
        <v>143</v>
      </c>
      <c r="AU152" s="236" t="s">
        <v>81</v>
      </c>
      <c r="AV152" s="13" t="s">
        <v>81</v>
      </c>
      <c r="AW152" s="13" t="s">
        <v>32</v>
      </c>
      <c r="AX152" s="13" t="s">
        <v>79</v>
      </c>
      <c r="AY152" s="236" t="s">
        <v>131</v>
      </c>
    </row>
    <row r="153" spans="1:65" s="2" customFormat="1" ht="24.15" customHeight="1">
      <c r="A153" s="41"/>
      <c r="B153" s="42"/>
      <c r="C153" s="207" t="s">
        <v>225</v>
      </c>
      <c r="D153" s="207" t="s">
        <v>134</v>
      </c>
      <c r="E153" s="208" t="s">
        <v>226</v>
      </c>
      <c r="F153" s="209" t="s">
        <v>227</v>
      </c>
      <c r="G153" s="210" t="s">
        <v>137</v>
      </c>
      <c r="H153" s="211">
        <v>4.8</v>
      </c>
      <c r="I153" s="212"/>
      <c r="J153" s="213">
        <f>ROUND(I153*H153,2)</f>
        <v>0</v>
      </c>
      <c r="K153" s="209" t="s">
        <v>138</v>
      </c>
      <c r="L153" s="47"/>
      <c r="M153" s="214" t="s">
        <v>19</v>
      </c>
      <c r="N153" s="215" t="s">
        <v>42</v>
      </c>
      <c r="O153" s="87"/>
      <c r="P153" s="216">
        <f>O153*H153</f>
        <v>0</v>
      </c>
      <c r="Q153" s="216">
        <v>0</v>
      </c>
      <c r="R153" s="216">
        <f>Q153*H153</f>
        <v>0</v>
      </c>
      <c r="S153" s="216">
        <v>0.088</v>
      </c>
      <c r="T153" s="217">
        <f>S153*H153</f>
        <v>0.42239999999999994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18" t="s">
        <v>139</v>
      </c>
      <c r="AT153" s="218" t="s">
        <v>134</v>
      </c>
      <c r="AU153" s="218" t="s">
        <v>81</v>
      </c>
      <c r="AY153" s="20" t="s">
        <v>131</v>
      </c>
      <c r="BE153" s="219">
        <f>IF(N153="základní",J153,0)</f>
        <v>0</v>
      </c>
      <c r="BF153" s="219">
        <f>IF(N153="snížená",J153,0)</f>
        <v>0</v>
      </c>
      <c r="BG153" s="219">
        <f>IF(N153="zákl. přenesená",J153,0)</f>
        <v>0</v>
      </c>
      <c r="BH153" s="219">
        <f>IF(N153="sníž. přenesená",J153,0)</f>
        <v>0</v>
      </c>
      <c r="BI153" s="219">
        <f>IF(N153="nulová",J153,0)</f>
        <v>0</v>
      </c>
      <c r="BJ153" s="20" t="s">
        <v>79</v>
      </c>
      <c r="BK153" s="219">
        <f>ROUND(I153*H153,2)</f>
        <v>0</v>
      </c>
      <c r="BL153" s="20" t="s">
        <v>139</v>
      </c>
      <c r="BM153" s="218" t="s">
        <v>228</v>
      </c>
    </row>
    <row r="154" spans="1:47" s="2" customFormat="1" ht="12">
      <c r="A154" s="41"/>
      <c r="B154" s="42"/>
      <c r="C154" s="43"/>
      <c r="D154" s="220" t="s">
        <v>141</v>
      </c>
      <c r="E154" s="43"/>
      <c r="F154" s="221" t="s">
        <v>229</v>
      </c>
      <c r="G154" s="43"/>
      <c r="H154" s="43"/>
      <c r="I154" s="222"/>
      <c r="J154" s="43"/>
      <c r="K154" s="43"/>
      <c r="L154" s="47"/>
      <c r="M154" s="223"/>
      <c r="N154" s="224"/>
      <c r="O154" s="87"/>
      <c r="P154" s="87"/>
      <c r="Q154" s="87"/>
      <c r="R154" s="87"/>
      <c r="S154" s="87"/>
      <c r="T154" s="88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T154" s="20" t="s">
        <v>141</v>
      </c>
      <c r="AU154" s="20" t="s">
        <v>81</v>
      </c>
    </row>
    <row r="155" spans="1:51" s="13" customFormat="1" ht="12">
      <c r="A155" s="13"/>
      <c r="B155" s="225"/>
      <c r="C155" s="226"/>
      <c r="D155" s="227" t="s">
        <v>143</v>
      </c>
      <c r="E155" s="228" t="s">
        <v>19</v>
      </c>
      <c r="F155" s="229" t="s">
        <v>230</v>
      </c>
      <c r="G155" s="226"/>
      <c r="H155" s="230">
        <v>4.8</v>
      </c>
      <c r="I155" s="231"/>
      <c r="J155" s="226"/>
      <c r="K155" s="226"/>
      <c r="L155" s="232"/>
      <c r="M155" s="233"/>
      <c r="N155" s="234"/>
      <c r="O155" s="234"/>
      <c r="P155" s="234"/>
      <c r="Q155" s="234"/>
      <c r="R155" s="234"/>
      <c r="S155" s="234"/>
      <c r="T155" s="23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6" t="s">
        <v>143</v>
      </c>
      <c r="AU155" s="236" t="s">
        <v>81</v>
      </c>
      <c r="AV155" s="13" t="s">
        <v>81</v>
      </c>
      <c r="AW155" s="13" t="s">
        <v>32</v>
      </c>
      <c r="AX155" s="13" t="s">
        <v>79</v>
      </c>
      <c r="AY155" s="236" t="s">
        <v>131</v>
      </c>
    </row>
    <row r="156" spans="1:65" s="2" customFormat="1" ht="24.15" customHeight="1">
      <c r="A156" s="41"/>
      <c r="B156" s="42"/>
      <c r="C156" s="207" t="s">
        <v>231</v>
      </c>
      <c r="D156" s="207" t="s">
        <v>134</v>
      </c>
      <c r="E156" s="208" t="s">
        <v>232</v>
      </c>
      <c r="F156" s="209" t="s">
        <v>233</v>
      </c>
      <c r="G156" s="210" t="s">
        <v>137</v>
      </c>
      <c r="H156" s="211">
        <v>17.942</v>
      </c>
      <c r="I156" s="212"/>
      <c r="J156" s="213">
        <f>ROUND(I156*H156,2)</f>
        <v>0</v>
      </c>
      <c r="K156" s="209" t="s">
        <v>138</v>
      </c>
      <c r="L156" s="47"/>
      <c r="M156" s="214" t="s">
        <v>19</v>
      </c>
      <c r="N156" s="215" t="s">
        <v>42</v>
      </c>
      <c r="O156" s="87"/>
      <c r="P156" s="216">
        <f>O156*H156</f>
        <v>0</v>
      </c>
      <c r="Q156" s="216">
        <v>0.00021</v>
      </c>
      <c r="R156" s="216">
        <f>Q156*H156</f>
        <v>0.0037678200000000003</v>
      </c>
      <c r="S156" s="216">
        <v>0</v>
      </c>
      <c r="T156" s="217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18" t="s">
        <v>139</v>
      </c>
      <c r="AT156" s="218" t="s">
        <v>134</v>
      </c>
      <c r="AU156" s="218" t="s">
        <v>81</v>
      </c>
      <c r="AY156" s="20" t="s">
        <v>131</v>
      </c>
      <c r="BE156" s="219">
        <f>IF(N156="základní",J156,0)</f>
        <v>0</v>
      </c>
      <c r="BF156" s="219">
        <f>IF(N156="snížená",J156,0)</f>
        <v>0</v>
      </c>
      <c r="BG156" s="219">
        <f>IF(N156="zákl. přenesená",J156,0)</f>
        <v>0</v>
      </c>
      <c r="BH156" s="219">
        <f>IF(N156="sníž. přenesená",J156,0)</f>
        <v>0</v>
      </c>
      <c r="BI156" s="219">
        <f>IF(N156="nulová",J156,0)</f>
        <v>0</v>
      </c>
      <c r="BJ156" s="20" t="s">
        <v>79</v>
      </c>
      <c r="BK156" s="219">
        <f>ROUND(I156*H156,2)</f>
        <v>0</v>
      </c>
      <c r="BL156" s="20" t="s">
        <v>139</v>
      </c>
      <c r="BM156" s="218" t="s">
        <v>234</v>
      </c>
    </row>
    <row r="157" spans="1:47" s="2" customFormat="1" ht="12">
      <c r="A157" s="41"/>
      <c r="B157" s="42"/>
      <c r="C157" s="43"/>
      <c r="D157" s="220" t="s">
        <v>141</v>
      </c>
      <c r="E157" s="43"/>
      <c r="F157" s="221" t="s">
        <v>235</v>
      </c>
      <c r="G157" s="43"/>
      <c r="H157" s="43"/>
      <c r="I157" s="222"/>
      <c r="J157" s="43"/>
      <c r="K157" s="43"/>
      <c r="L157" s="47"/>
      <c r="M157" s="223"/>
      <c r="N157" s="224"/>
      <c r="O157" s="87"/>
      <c r="P157" s="87"/>
      <c r="Q157" s="87"/>
      <c r="R157" s="87"/>
      <c r="S157" s="87"/>
      <c r="T157" s="88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T157" s="20" t="s">
        <v>141</v>
      </c>
      <c r="AU157" s="20" t="s">
        <v>81</v>
      </c>
    </row>
    <row r="158" spans="1:65" s="2" customFormat="1" ht="24.15" customHeight="1">
      <c r="A158" s="41"/>
      <c r="B158" s="42"/>
      <c r="C158" s="207" t="s">
        <v>236</v>
      </c>
      <c r="D158" s="207" t="s">
        <v>134</v>
      </c>
      <c r="E158" s="208" t="s">
        <v>237</v>
      </c>
      <c r="F158" s="209" t="s">
        <v>238</v>
      </c>
      <c r="G158" s="210" t="s">
        <v>137</v>
      </c>
      <c r="H158" s="211">
        <v>17.942</v>
      </c>
      <c r="I158" s="212"/>
      <c r="J158" s="213">
        <f>ROUND(I158*H158,2)</f>
        <v>0</v>
      </c>
      <c r="K158" s="209" t="s">
        <v>138</v>
      </c>
      <c r="L158" s="47"/>
      <c r="M158" s="214" t="s">
        <v>19</v>
      </c>
      <c r="N158" s="215" t="s">
        <v>42</v>
      </c>
      <c r="O158" s="87"/>
      <c r="P158" s="216">
        <f>O158*H158</f>
        <v>0</v>
      </c>
      <c r="Q158" s="216">
        <v>4E-05</v>
      </c>
      <c r="R158" s="216">
        <f>Q158*H158</f>
        <v>0.00071768</v>
      </c>
      <c r="S158" s="216">
        <v>0</v>
      </c>
      <c r="T158" s="217">
        <f>S158*H158</f>
        <v>0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18" t="s">
        <v>139</v>
      </c>
      <c r="AT158" s="218" t="s">
        <v>134</v>
      </c>
      <c r="AU158" s="218" t="s">
        <v>81</v>
      </c>
      <c r="AY158" s="20" t="s">
        <v>131</v>
      </c>
      <c r="BE158" s="219">
        <f>IF(N158="základní",J158,0)</f>
        <v>0</v>
      </c>
      <c r="BF158" s="219">
        <f>IF(N158="snížená",J158,0)</f>
        <v>0</v>
      </c>
      <c r="BG158" s="219">
        <f>IF(N158="zákl. přenesená",J158,0)</f>
        <v>0</v>
      </c>
      <c r="BH158" s="219">
        <f>IF(N158="sníž. přenesená",J158,0)</f>
        <v>0</v>
      </c>
      <c r="BI158" s="219">
        <f>IF(N158="nulová",J158,0)</f>
        <v>0</v>
      </c>
      <c r="BJ158" s="20" t="s">
        <v>79</v>
      </c>
      <c r="BK158" s="219">
        <f>ROUND(I158*H158,2)</f>
        <v>0</v>
      </c>
      <c r="BL158" s="20" t="s">
        <v>139</v>
      </c>
      <c r="BM158" s="218" t="s">
        <v>239</v>
      </c>
    </row>
    <row r="159" spans="1:47" s="2" customFormat="1" ht="12">
      <c r="A159" s="41"/>
      <c r="B159" s="42"/>
      <c r="C159" s="43"/>
      <c r="D159" s="220" t="s">
        <v>141</v>
      </c>
      <c r="E159" s="43"/>
      <c r="F159" s="221" t="s">
        <v>240</v>
      </c>
      <c r="G159" s="43"/>
      <c r="H159" s="43"/>
      <c r="I159" s="222"/>
      <c r="J159" s="43"/>
      <c r="K159" s="43"/>
      <c r="L159" s="47"/>
      <c r="M159" s="223"/>
      <c r="N159" s="224"/>
      <c r="O159" s="87"/>
      <c r="P159" s="87"/>
      <c r="Q159" s="87"/>
      <c r="R159" s="87"/>
      <c r="S159" s="87"/>
      <c r="T159" s="88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T159" s="20" t="s">
        <v>141</v>
      </c>
      <c r="AU159" s="20" t="s">
        <v>81</v>
      </c>
    </row>
    <row r="160" spans="1:63" s="12" customFormat="1" ht="22.8" customHeight="1">
      <c r="A160" s="12"/>
      <c r="B160" s="191"/>
      <c r="C160" s="192"/>
      <c r="D160" s="193" t="s">
        <v>70</v>
      </c>
      <c r="E160" s="205" t="s">
        <v>241</v>
      </c>
      <c r="F160" s="205" t="s">
        <v>242</v>
      </c>
      <c r="G160" s="192"/>
      <c r="H160" s="192"/>
      <c r="I160" s="195"/>
      <c r="J160" s="206">
        <f>BK160</f>
        <v>0</v>
      </c>
      <c r="K160" s="192"/>
      <c r="L160" s="197"/>
      <c r="M160" s="198"/>
      <c r="N160" s="199"/>
      <c r="O160" s="199"/>
      <c r="P160" s="200">
        <f>SUM(P161:P171)</f>
        <v>0</v>
      </c>
      <c r="Q160" s="199"/>
      <c r="R160" s="200">
        <f>SUM(R161:R171)</f>
        <v>0</v>
      </c>
      <c r="S160" s="199"/>
      <c r="T160" s="201">
        <f>SUM(T161:T171)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02" t="s">
        <v>79</v>
      </c>
      <c r="AT160" s="203" t="s">
        <v>70</v>
      </c>
      <c r="AU160" s="203" t="s">
        <v>79</v>
      </c>
      <c r="AY160" s="202" t="s">
        <v>131</v>
      </c>
      <c r="BK160" s="204">
        <f>SUM(BK161:BK171)</f>
        <v>0</v>
      </c>
    </row>
    <row r="161" spans="1:65" s="2" customFormat="1" ht="16.5" customHeight="1">
      <c r="A161" s="41"/>
      <c r="B161" s="42"/>
      <c r="C161" s="207" t="s">
        <v>243</v>
      </c>
      <c r="D161" s="207" t="s">
        <v>134</v>
      </c>
      <c r="E161" s="208" t="s">
        <v>244</v>
      </c>
      <c r="F161" s="209" t="s">
        <v>245</v>
      </c>
      <c r="G161" s="210" t="s">
        <v>246</v>
      </c>
      <c r="H161" s="211">
        <v>4.4</v>
      </c>
      <c r="I161" s="212"/>
      <c r="J161" s="213">
        <f>ROUND(I161*H161,2)</f>
        <v>0</v>
      </c>
      <c r="K161" s="209" t="s">
        <v>138</v>
      </c>
      <c r="L161" s="47"/>
      <c r="M161" s="214" t="s">
        <v>19</v>
      </c>
      <c r="N161" s="215" t="s">
        <v>42</v>
      </c>
      <c r="O161" s="87"/>
      <c r="P161" s="216">
        <f>O161*H161</f>
        <v>0</v>
      </c>
      <c r="Q161" s="216">
        <v>0</v>
      </c>
      <c r="R161" s="216">
        <f>Q161*H161</f>
        <v>0</v>
      </c>
      <c r="S161" s="216">
        <v>0</v>
      </c>
      <c r="T161" s="217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18" t="s">
        <v>139</v>
      </c>
      <c r="AT161" s="218" t="s">
        <v>134</v>
      </c>
      <c r="AU161" s="218" t="s">
        <v>81</v>
      </c>
      <c r="AY161" s="20" t="s">
        <v>131</v>
      </c>
      <c r="BE161" s="219">
        <f>IF(N161="základní",J161,0)</f>
        <v>0</v>
      </c>
      <c r="BF161" s="219">
        <f>IF(N161="snížená",J161,0)</f>
        <v>0</v>
      </c>
      <c r="BG161" s="219">
        <f>IF(N161="zákl. přenesená",J161,0)</f>
        <v>0</v>
      </c>
      <c r="BH161" s="219">
        <f>IF(N161="sníž. přenesená",J161,0)</f>
        <v>0</v>
      </c>
      <c r="BI161" s="219">
        <f>IF(N161="nulová",J161,0)</f>
        <v>0</v>
      </c>
      <c r="BJ161" s="20" t="s">
        <v>79</v>
      </c>
      <c r="BK161" s="219">
        <f>ROUND(I161*H161,2)</f>
        <v>0</v>
      </c>
      <c r="BL161" s="20" t="s">
        <v>139</v>
      </c>
      <c r="BM161" s="218" t="s">
        <v>247</v>
      </c>
    </row>
    <row r="162" spans="1:47" s="2" customFormat="1" ht="12">
      <c r="A162" s="41"/>
      <c r="B162" s="42"/>
      <c r="C162" s="43"/>
      <c r="D162" s="220" t="s">
        <v>141</v>
      </c>
      <c r="E162" s="43"/>
      <c r="F162" s="221" t="s">
        <v>248</v>
      </c>
      <c r="G162" s="43"/>
      <c r="H162" s="43"/>
      <c r="I162" s="222"/>
      <c r="J162" s="43"/>
      <c r="K162" s="43"/>
      <c r="L162" s="47"/>
      <c r="M162" s="223"/>
      <c r="N162" s="224"/>
      <c r="O162" s="87"/>
      <c r="P162" s="87"/>
      <c r="Q162" s="87"/>
      <c r="R162" s="87"/>
      <c r="S162" s="87"/>
      <c r="T162" s="88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T162" s="20" t="s">
        <v>141</v>
      </c>
      <c r="AU162" s="20" t="s">
        <v>81</v>
      </c>
    </row>
    <row r="163" spans="1:65" s="2" customFormat="1" ht="24.15" customHeight="1">
      <c r="A163" s="41"/>
      <c r="B163" s="42"/>
      <c r="C163" s="207" t="s">
        <v>249</v>
      </c>
      <c r="D163" s="207" t="s">
        <v>134</v>
      </c>
      <c r="E163" s="208" t="s">
        <v>250</v>
      </c>
      <c r="F163" s="209" t="s">
        <v>251</v>
      </c>
      <c r="G163" s="210" t="s">
        <v>246</v>
      </c>
      <c r="H163" s="211">
        <v>4.4</v>
      </c>
      <c r="I163" s="212"/>
      <c r="J163" s="213">
        <f>ROUND(I163*H163,2)</f>
        <v>0</v>
      </c>
      <c r="K163" s="209" t="s">
        <v>138</v>
      </c>
      <c r="L163" s="47"/>
      <c r="M163" s="214" t="s">
        <v>19</v>
      </c>
      <c r="N163" s="215" t="s">
        <v>42</v>
      </c>
      <c r="O163" s="87"/>
      <c r="P163" s="216">
        <f>O163*H163</f>
        <v>0</v>
      </c>
      <c r="Q163" s="216">
        <v>0</v>
      </c>
      <c r="R163" s="216">
        <f>Q163*H163</f>
        <v>0</v>
      </c>
      <c r="S163" s="216">
        <v>0</v>
      </c>
      <c r="T163" s="217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18" t="s">
        <v>139</v>
      </c>
      <c r="AT163" s="218" t="s">
        <v>134</v>
      </c>
      <c r="AU163" s="218" t="s">
        <v>81</v>
      </c>
      <c r="AY163" s="20" t="s">
        <v>131</v>
      </c>
      <c r="BE163" s="219">
        <f>IF(N163="základní",J163,0)</f>
        <v>0</v>
      </c>
      <c r="BF163" s="219">
        <f>IF(N163="snížená",J163,0)</f>
        <v>0</v>
      </c>
      <c r="BG163" s="219">
        <f>IF(N163="zákl. přenesená",J163,0)</f>
        <v>0</v>
      </c>
      <c r="BH163" s="219">
        <f>IF(N163="sníž. přenesená",J163,0)</f>
        <v>0</v>
      </c>
      <c r="BI163" s="219">
        <f>IF(N163="nulová",J163,0)</f>
        <v>0</v>
      </c>
      <c r="BJ163" s="20" t="s">
        <v>79</v>
      </c>
      <c r="BK163" s="219">
        <f>ROUND(I163*H163,2)</f>
        <v>0</v>
      </c>
      <c r="BL163" s="20" t="s">
        <v>139</v>
      </c>
      <c r="BM163" s="218" t="s">
        <v>252</v>
      </c>
    </row>
    <row r="164" spans="1:47" s="2" customFormat="1" ht="12">
      <c r="A164" s="41"/>
      <c r="B164" s="42"/>
      <c r="C164" s="43"/>
      <c r="D164" s="220" t="s">
        <v>141</v>
      </c>
      <c r="E164" s="43"/>
      <c r="F164" s="221" t="s">
        <v>253</v>
      </c>
      <c r="G164" s="43"/>
      <c r="H164" s="43"/>
      <c r="I164" s="222"/>
      <c r="J164" s="43"/>
      <c r="K164" s="43"/>
      <c r="L164" s="47"/>
      <c r="M164" s="223"/>
      <c r="N164" s="224"/>
      <c r="O164" s="87"/>
      <c r="P164" s="87"/>
      <c r="Q164" s="87"/>
      <c r="R164" s="87"/>
      <c r="S164" s="87"/>
      <c r="T164" s="88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T164" s="20" t="s">
        <v>141</v>
      </c>
      <c r="AU164" s="20" t="s">
        <v>81</v>
      </c>
    </row>
    <row r="165" spans="1:65" s="2" customFormat="1" ht="21.75" customHeight="1">
      <c r="A165" s="41"/>
      <c r="B165" s="42"/>
      <c r="C165" s="207" t="s">
        <v>254</v>
      </c>
      <c r="D165" s="207" t="s">
        <v>134</v>
      </c>
      <c r="E165" s="208" t="s">
        <v>255</v>
      </c>
      <c r="F165" s="209" t="s">
        <v>256</v>
      </c>
      <c r="G165" s="210" t="s">
        <v>246</v>
      </c>
      <c r="H165" s="211">
        <v>4.4</v>
      </c>
      <c r="I165" s="212"/>
      <c r="J165" s="213">
        <f>ROUND(I165*H165,2)</f>
        <v>0</v>
      </c>
      <c r="K165" s="209" t="s">
        <v>138</v>
      </c>
      <c r="L165" s="47"/>
      <c r="M165" s="214" t="s">
        <v>19</v>
      </c>
      <c r="N165" s="215" t="s">
        <v>42</v>
      </c>
      <c r="O165" s="87"/>
      <c r="P165" s="216">
        <f>O165*H165</f>
        <v>0</v>
      </c>
      <c r="Q165" s="216">
        <v>0</v>
      </c>
      <c r="R165" s="216">
        <f>Q165*H165</f>
        <v>0</v>
      </c>
      <c r="S165" s="216">
        <v>0</v>
      </c>
      <c r="T165" s="217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18" t="s">
        <v>139</v>
      </c>
      <c r="AT165" s="218" t="s">
        <v>134</v>
      </c>
      <c r="AU165" s="218" t="s">
        <v>81</v>
      </c>
      <c r="AY165" s="20" t="s">
        <v>131</v>
      </c>
      <c r="BE165" s="219">
        <f>IF(N165="základní",J165,0)</f>
        <v>0</v>
      </c>
      <c r="BF165" s="219">
        <f>IF(N165="snížená",J165,0)</f>
        <v>0</v>
      </c>
      <c r="BG165" s="219">
        <f>IF(N165="zákl. přenesená",J165,0)</f>
        <v>0</v>
      </c>
      <c r="BH165" s="219">
        <f>IF(N165="sníž. přenesená",J165,0)</f>
        <v>0</v>
      </c>
      <c r="BI165" s="219">
        <f>IF(N165="nulová",J165,0)</f>
        <v>0</v>
      </c>
      <c r="BJ165" s="20" t="s">
        <v>79</v>
      </c>
      <c r="BK165" s="219">
        <f>ROUND(I165*H165,2)</f>
        <v>0</v>
      </c>
      <c r="BL165" s="20" t="s">
        <v>139</v>
      </c>
      <c r="BM165" s="218" t="s">
        <v>257</v>
      </c>
    </row>
    <row r="166" spans="1:47" s="2" customFormat="1" ht="12">
      <c r="A166" s="41"/>
      <c r="B166" s="42"/>
      <c r="C166" s="43"/>
      <c r="D166" s="220" t="s">
        <v>141</v>
      </c>
      <c r="E166" s="43"/>
      <c r="F166" s="221" t="s">
        <v>258</v>
      </c>
      <c r="G166" s="43"/>
      <c r="H166" s="43"/>
      <c r="I166" s="222"/>
      <c r="J166" s="43"/>
      <c r="K166" s="43"/>
      <c r="L166" s="47"/>
      <c r="M166" s="223"/>
      <c r="N166" s="224"/>
      <c r="O166" s="87"/>
      <c r="P166" s="87"/>
      <c r="Q166" s="87"/>
      <c r="R166" s="87"/>
      <c r="S166" s="87"/>
      <c r="T166" s="88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T166" s="20" t="s">
        <v>141</v>
      </c>
      <c r="AU166" s="20" t="s">
        <v>81</v>
      </c>
    </row>
    <row r="167" spans="1:65" s="2" customFormat="1" ht="24.15" customHeight="1">
      <c r="A167" s="41"/>
      <c r="B167" s="42"/>
      <c r="C167" s="207" t="s">
        <v>259</v>
      </c>
      <c r="D167" s="207" t="s">
        <v>134</v>
      </c>
      <c r="E167" s="208" t="s">
        <v>260</v>
      </c>
      <c r="F167" s="209" t="s">
        <v>261</v>
      </c>
      <c r="G167" s="210" t="s">
        <v>246</v>
      </c>
      <c r="H167" s="211">
        <v>30.8</v>
      </c>
      <c r="I167" s="212"/>
      <c r="J167" s="213">
        <f>ROUND(I167*H167,2)</f>
        <v>0</v>
      </c>
      <c r="K167" s="209" t="s">
        <v>138</v>
      </c>
      <c r="L167" s="47"/>
      <c r="M167" s="214" t="s">
        <v>19</v>
      </c>
      <c r="N167" s="215" t="s">
        <v>42</v>
      </c>
      <c r="O167" s="87"/>
      <c r="P167" s="216">
        <f>O167*H167</f>
        <v>0</v>
      </c>
      <c r="Q167" s="216">
        <v>0</v>
      </c>
      <c r="R167" s="216">
        <f>Q167*H167</f>
        <v>0</v>
      </c>
      <c r="S167" s="216">
        <v>0</v>
      </c>
      <c r="T167" s="217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18" t="s">
        <v>139</v>
      </c>
      <c r="AT167" s="218" t="s">
        <v>134</v>
      </c>
      <c r="AU167" s="218" t="s">
        <v>81</v>
      </c>
      <c r="AY167" s="20" t="s">
        <v>131</v>
      </c>
      <c r="BE167" s="219">
        <f>IF(N167="základní",J167,0)</f>
        <v>0</v>
      </c>
      <c r="BF167" s="219">
        <f>IF(N167="snížená",J167,0)</f>
        <v>0</v>
      </c>
      <c r="BG167" s="219">
        <f>IF(N167="zákl. přenesená",J167,0)</f>
        <v>0</v>
      </c>
      <c r="BH167" s="219">
        <f>IF(N167="sníž. přenesená",J167,0)</f>
        <v>0</v>
      </c>
      <c r="BI167" s="219">
        <f>IF(N167="nulová",J167,0)</f>
        <v>0</v>
      </c>
      <c r="BJ167" s="20" t="s">
        <v>79</v>
      </c>
      <c r="BK167" s="219">
        <f>ROUND(I167*H167,2)</f>
        <v>0</v>
      </c>
      <c r="BL167" s="20" t="s">
        <v>139</v>
      </c>
      <c r="BM167" s="218" t="s">
        <v>262</v>
      </c>
    </row>
    <row r="168" spans="1:47" s="2" customFormat="1" ht="12">
      <c r="A168" s="41"/>
      <c r="B168" s="42"/>
      <c r="C168" s="43"/>
      <c r="D168" s="220" t="s">
        <v>141</v>
      </c>
      <c r="E168" s="43"/>
      <c r="F168" s="221" t="s">
        <v>263</v>
      </c>
      <c r="G168" s="43"/>
      <c r="H168" s="43"/>
      <c r="I168" s="222"/>
      <c r="J168" s="43"/>
      <c r="K168" s="43"/>
      <c r="L168" s="47"/>
      <c r="M168" s="223"/>
      <c r="N168" s="224"/>
      <c r="O168" s="87"/>
      <c r="P168" s="87"/>
      <c r="Q168" s="87"/>
      <c r="R168" s="87"/>
      <c r="S168" s="87"/>
      <c r="T168" s="88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T168" s="20" t="s">
        <v>141</v>
      </c>
      <c r="AU168" s="20" t="s">
        <v>81</v>
      </c>
    </row>
    <row r="169" spans="1:51" s="13" customFormat="1" ht="12">
      <c r="A169" s="13"/>
      <c r="B169" s="225"/>
      <c r="C169" s="226"/>
      <c r="D169" s="227" t="s">
        <v>143</v>
      </c>
      <c r="E169" s="228" t="s">
        <v>19</v>
      </c>
      <c r="F169" s="229" t="s">
        <v>264</v>
      </c>
      <c r="G169" s="226"/>
      <c r="H169" s="230">
        <v>30.8</v>
      </c>
      <c r="I169" s="231"/>
      <c r="J169" s="226"/>
      <c r="K169" s="226"/>
      <c r="L169" s="232"/>
      <c r="M169" s="233"/>
      <c r="N169" s="234"/>
      <c r="O169" s="234"/>
      <c r="P169" s="234"/>
      <c r="Q169" s="234"/>
      <c r="R169" s="234"/>
      <c r="S169" s="234"/>
      <c r="T169" s="23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6" t="s">
        <v>143</v>
      </c>
      <c r="AU169" s="236" t="s">
        <v>81</v>
      </c>
      <c r="AV169" s="13" t="s">
        <v>81</v>
      </c>
      <c r="AW169" s="13" t="s">
        <v>32</v>
      </c>
      <c r="AX169" s="13" t="s">
        <v>79</v>
      </c>
      <c r="AY169" s="236" t="s">
        <v>131</v>
      </c>
    </row>
    <row r="170" spans="1:65" s="2" customFormat="1" ht="24.15" customHeight="1">
      <c r="A170" s="41"/>
      <c r="B170" s="42"/>
      <c r="C170" s="207" t="s">
        <v>7</v>
      </c>
      <c r="D170" s="207" t="s">
        <v>134</v>
      </c>
      <c r="E170" s="208" t="s">
        <v>265</v>
      </c>
      <c r="F170" s="209" t="s">
        <v>266</v>
      </c>
      <c r="G170" s="210" t="s">
        <v>246</v>
      </c>
      <c r="H170" s="211">
        <v>4.4</v>
      </c>
      <c r="I170" s="212"/>
      <c r="J170" s="213">
        <f>ROUND(I170*H170,2)</f>
        <v>0</v>
      </c>
      <c r="K170" s="209" t="s">
        <v>138</v>
      </c>
      <c r="L170" s="47"/>
      <c r="M170" s="214" t="s">
        <v>19</v>
      </c>
      <c r="N170" s="215" t="s">
        <v>42</v>
      </c>
      <c r="O170" s="87"/>
      <c r="P170" s="216">
        <f>O170*H170</f>
        <v>0</v>
      </c>
      <c r="Q170" s="216">
        <v>0</v>
      </c>
      <c r="R170" s="216">
        <f>Q170*H170</f>
        <v>0</v>
      </c>
      <c r="S170" s="216">
        <v>0</v>
      </c>
      <c r="T170" s="217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18" t="s">
        <v>139</v>
      </c>
      <c r="AT170" s="218" t="s">
        <v>134</v>
      </c>
      <c r="AU170" s="218" t="s">
        <v>81</v>
      </c>
      <c r="AY170" s="20" t="s">
        <v>131</v>
      </c>
      <c r="BE170" s="219">
        <f>IF(N170="základní",J170,0)</f>
        <v>0</v>
      </c>
      <c r="BF170" s="219">
        <f>IF(N170="snížená",J170,0)</f>
        <v>0</v>
      </c>
      <c r="BG170" s="219">
        <f>IF(N170="zákl. přenesená",J170,0)</f>
        <v>0</v>
      </c>
      <c r="BH170" s="219">
        <f>IF(N170="sníž. přenesená",J170,0)</f>
        <v>0</v>
      </c>
      <c r="BI170" s="219">
        <f>IF(N170="nulová",J170,0)</f>
        <v>0</v>
      </c>
      <c r="BJ170" s="20" t="s">
        <v>79</v>
      </c>
      <c r="BK170" s="219">
        <f>ROUND(I170*H170,2)</f>
        <v>0</v>
      </c>
      <c r="BL170" s="20" t="s">
        <v>139</v>
      </c>
      <c r="BM170" s="218" t="s">
        <v>267</v>
      </c>
    </row>
    <row r="171" spans="1:47" s="2" customFormat="1" ht="12">
      <c r="A171" s="41"/>
      <c r="B171" s="42"/>
      <c r="C171" s="43"/>
      <c r="D171" s="220" t="s">
        <v>141</v>
      </c>
      <c r="E171" s="43"/>
      <c r="F171" s="221" t="s">
        <v>268</v>
      </c>
      <c r="G171" s="43"/>
      <c r="H171" s="43"/>
      <c r="I171" s="222"/>
      <c r="J171" s="43"/>
      <c r="K171" s="43"/>
      <c r="L171" s="47"/>
      <c r="M171" s="223"/>
      <c r="N171" s="224"/>
      <c r="O171" s="87"/>
      <c r="P171" s="87"/>
      <c r="Q171" s="87"/>
      <c r="R171" s="87"/>
      <c r="S171" s="87"/>
      <c r="T171" s="88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T171" s="20" t="s">
        <v>141</v>
      </c>
      <c r="AU171" s="20" t="s">
        <v>81</v>
      </c>
    </row>
    <row r="172" spans="1:63" s="12" customFormat="1" ht="22.8" customHeight="1">
      <c r="A172" s="12"/>
      <c r="B172" s="191"/>
      <c r="C172" s="192"/>
      <c r="D172" s="193" t="s">
        <v>70</v>
      </c>
      <c r="E172" s="205" t="s">
        <v>269</v>
      </c>
      <c r="F172" s="205" t="s">
        <v>270</v>
      </c>
      <c r="G172" s="192"/>
      <c r="H172" s="192"/>
      <c r="I172" s="195"/>
      <c r="J172" s="206">
        <f>BK172</f>
        <v>0</v>
      </c>
      <c r="K172" s="192"/>
      <c r="L172" s="197"/>
      <c r="M172" s="198"/>
      <c r="N172" s="199"/>
      <c r="O172" s="199"/>
      <c r="P172" s="200">
        <f>SUM(P173:P174)</f>
        <v>0</v>
      </c>
      <c r="Q172" s="199"/>
      <c r="R172" s="200">
        <f>SUM(R173:R174)</f>
        <v>0</v>
      </c>
      <c r="S172" s="199"/>
      <c r="T172" s="201">
        <f>SUM(T173:T174)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02" t="s">
        <v>79</v>
      </c>
      <c r="AT172" s="203" t="s">
        <v>70</v>
      </c>
      <c r="AU172" s="203" t="s">
        <v>79</v>
      </c>
      <c r="AY172" s="202" t="s">
        <v>131</v>
      </c>
      <c r="BK172" s="204">
        <f>SUM(BK173:BK174)</f>
        <v>0</v>
      </c>
    </row>
    <row r="173" spans="1:65" s="2" customFormat="1" ht="33" customHeight="1">
      <c r="A173" s="41"/>
      <c r="B173" s="42"/>
      <c r="C173" s="207" t="s">
        <v>271</v>
      </c>
      <c r="D173" s="207" t="s">
        <v>134</v>
      </c>
      <c r="E173" s="208" t="s">
        <v>272</v>
      </c>
      <c r="F173" s="209" t="s">
        <v>273</v>
      </c>
      <c r="G173" s="210" t="s">
        <v>246</v>
      </c>
      <c r="H173" s="211">
        <v>1.902</v>
      </c>
      <c r="I173" s="212"/>
      <c r="J173" s="213">
        <f>ROUND(I173*H173,2)</f>
        <v>0</v>
      </c>
      <c r="K173" s="209" t="s">
        <v>138</v>
      </c>
      <c r="L173" s="47"/>
      <c r="M173" s="214" t="s">
        <v>19</v>
      </c>
      <c r="N173" s="215" t="s">
        <v>42</v>
      </c>
      <c r="O173" s="87"/>
      <c r="P173" s="216">
        <f>O173*H173</f>
        <v>0</v>
      </c>
      <c r="Q173" s="216">
        <v>0</v>
      </c>
      <c r="R173" s="216">
        <f>Q173*H173</f>
        <v>0</v>
      </c>
      <c r="S173" s="216">
        <v>0</v>
      </c>
      <c r="T173" s="217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18" t="s">
        <v>139</v>
      </c>
      <c r="AT173" s="218" t="s">
        <v>134</v>
      </c>
      <c r="AU173" s="218" t="s">
        <v>81</v>
      </c>
      <c r="AY173" s="20" t="s">
        <v>131</v>
      </c>
      <c r="BE173" s="219">
        <f>IF(N173="základní",J173,0)</f>
        <v>0</v>
      </c>
      <c r="BF173" s="219">
        <f>IF(N173="snížená",J173,0)</f>
        <v>0</v>
      </c>
      <c r="BG173" s="219">
        <f>IF(N173="zákl. přenesená",J173,0)</f>
        <v>0</v>
      </c>
      <c r="BH173" s="219">
        <f>IF(N173="sníž. přenesená",J173,0)</f>
        <v>0</v>
      </c>
      <c r="BI173" s="219">
        <f>IF(N173="nulová",J173,0)</f>
        <v>0</v>
      </c>
      <c r="BJ173" s="20" t="s">
        <v>79</v>
      </c>
      <c r="BK173" s="219">
        <f>ROUND(I173*H173,2)</f>
        <v>0</v>
      </c>
      <c r="BL173" s="20" t="s">
        <v>139</v>
      </c>
      <c r="BM173" s="218" t="s">
        <v>274</v>
      </c>
    </row>
    <row r="174" spans="1:47" s="2" customFormat="1" ht="12">
      <c r="A174" s="41"/>
      <c r="B174" s="42"/>
      <c r="C174" s="43"/>
      <c r="D174" s="220" t="s">
        <v>141</v>
      </c>
      <c r="E174" s="43"/>
      <c r="F174" s="221" t="s">
        <v>275</v>
      </c>
      <c r="G174" s="43"/>
      <c r="H174" s="43"/>
      <c r="I174" s="222"/>
      <c r="J174" s="43"/>
      <c r="K174" s="43"/>
      <c r="L174" s="47"/>
      <c r="M174" s="223"/>
      <c r="N174" s="224"/>
      <c r="O174" s="87"/>
      <c r="P174" s="87"/>
      <c r="Q174" s="87"/>
      <c r="R174" s="87"/>
      <c r="S174" s="87"/>
      <c r="T174" s="88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T174" s="20" t="s">
        <v>141</v>
      </c>
      <c r="AU174" s="20" t="s">
        <v>81</v>
      </c>
    </row>
    <row r="175" spans="1:63" s="12" customFormat="1" ht="25.9" customHeight="1">
      <c r="A175" s="12"/>
      <c r="B175" s="191"/>
      <c r="C175" s="192"/>
      <c r="D175" s="193" t="s">
        <v>70</v>
      </c>
      <c r="E175" s="194" t="s">
        <v>276</v>
      </c>
      <c r="F175" s="194" t="s">
        <v>277</v>
      </c>
      <c r="G175" s="192"/>
      <c r="H175" s="192"/>
      <c r="I175" s="195"/>
      <c r="J175" s="196">
        <f>BK175</f>
        <v>0</v>
      </c>
      <c r="K175" s="192"/>
      <c r="L175" s="197"/>
      <c r="M175" s="198"/>
      <c r="N175" s="199"/>
      <c r="O175" s="199"/>
      <c r="P175" s="200">
        <f>P176+P178+P221+P226+P233+P244+P260+P297+P346+P360</f>
        <v>0</v>
      </c>
      <c r="Q175" s="199"/>
      <c r="R175" s="200">
        <f>R176+R178+R221+R226+R233+R244+R260+R297+R346+R360</f>
        <v>2.48470763</v>
      </c>
      <c r="S175" s="199"/>
      <c r="T175" s="201">
        <f>T176+T178+T221+T226+T233+T244+T260+T297+T346+T360</f>
        <v>2.2169491699999995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02" t="s">
        <v>81</v>
      </c>
      <c r="AT175" s="203" t="s">
        <v>70</v>
      </c>
      <c r="AU175" s="203" t="s">
        <v>71</v>
      </c>
      <c r="AY175" s="202" t="s">
        <v>131</v>
      </c>
      <c r="BK175" s="204">
        <f>BK176+BK178+BK221+BK226+BK233+BK244+BK260+BK297+BK346+BK360</f>
        <v>0</v>
      </c>
    </row>
    <row r="176" spans="1:63" s="12" customFormat="1" ht="22.8" customHeight="1">
      <c r="A176" s="12"/>
      <c r="B176" s="191"/>
      <c r="C176" s="192"/>
      <c r="D176" s="193" t="s">
        <v>70</v>
      </c>
      <c r="E176" s="205" t="s">
        <v>278</v>
      </c>
      <c r="F176" s="205" t="s">
        <v>279</v>
      </c>
      <c r="G176" s="192"/>
      <c r="H176" s="192"/>
      <c r="I176" s="195"/>
      <c r="J176" s="206">
        <f>BK176</f>
        <v>0</v>
      </c>
      <c r="K176" s="192"/>
      <c r="L176" s="197"/>
      <c r="M176" s="198"/>
      <c r="N176" s="199"/>
      <c r="O176" s="199"/>
      <c r="P176" s="200">
        <f>P177</f>
        <v>0</v>
      </c>
      <c r="Q176" s="199"/>
      <c r="R176" s="200">
        <f>R177</f>
        <v>0</v>
      </c>
      <c r="S176" s="199"/>
      <c r="T176" s="201">
        <f>T177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02" t="s">
        <v>81</v>
      </c>
      <c r="AT176" s="203" t="s">
        <v>70</v>
      </c>
      <c r="AU176" s="203" t="s">
        <v>79</v>
      </c>
      <c r="AY176" s="202" t="s">
        <v>131</v>
      </c>
      <c r="BK176" s="204">
        <f>BK177</f>
        <v>0</v>
      </c>
    </row>
    <row r="177" spans="1:65" s="2" customFormat="1" ht="16.5" customHeight="1">
      <c r="A177" s="41"/>
      <c r="B177" s="42"/>
      <c r="C177" s="207" t="s">
        <v>280</v>
      </c>
      <c r="D177" s="207" t="s">
        <v>134</v>
      </c>
      <c r="E177" s="208" t="s">
        <v>281</v>
      </c>
      <c r="F177" s="209" t="s">
        <v>282</v>
      </c>
      <c r="G177" s="210" t="s">
        <v>156</v>
      </c>
      <c r="H177" s="211">
        <v>4</v>
      </c>
      <c r="I177" s="212"/>
      <c r="J177" s="213">
        <f>ROUND(I177*H177,2)</f>
        <v>0</v>
      </c>
      <c r="K177" s="209" t="s">
        <v>19</v>
      </c>
      <c r="L177" s="47"/>
      <c r="M177" s="214" t="s">
        <v>19</v>
      </c>
      <c r="N177" s="215" t="s">
        <v>42</v>
      </c>
      <c r="O177" s="87"/>
      <c r="P177" s="216">
        <f>O177*H177</f>
        <v>0</v>
      </c>
      <c r="Q177" s="216">
        <v>0</v>
      </c>
      <c r="R177" s="216">
        <f>Q177*H177</f>
        <v>0</v>
      </c>
      <c r="S177" s="216">
        <v>0</v>
      </c>
      <c r="T177" s="217">
        <f>S177*H177</f>
        <v>0</v>
      </c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R177" s="218" t="s">
        <v>236</v>
      </c>
      <c r="AT177" s="218" t="s">
        <v>134</v>
      </c>
      <c r="AU177" s="218" t="s">
        <v>81</v>
      </c>
      <c r="AY177" s="20" t="s">
        <v>131</v>
      </c>
      <c r="BE177" s="219">
        <f>IF(N177="základní",J177,0)</f>
        <v>0</v>
      </c>
      <c r="BF177" s="219">
        <f>IF(N177="snížená",J177,0)</f>
        <v>0</v>
      </c>
      <c r="BG177" s="219">
        <f>IF(N177="zákl. přenesená",J177,0)</f>
        <v>0</v>
      </c>
      <c r="BH177" s="219">
        <f>IF(N177="sníž. přenesená",J177,0)</f>
        <v>0</v>
      </c>
      <c r="BI177" s="219">
        <f>IF(N177="nulová",J177,0)</f>
        <v>0</v>
      </c>
      <c r="BJ177" s="20" t="s">
        <v>79</v>
      </c>
      <c r="BK177" s="219">
        <f>ROUND(I177*H177,2)</f>
        <v>0</v>
      </c>
      <c r="BL177" s="20" t="s">
        <v>236</v>
      </c>
      <c r="BM177" s="218" t="s">
        <v>283</v>
      </c>
    </row>
    <row r="178" spans="1:63" s="12" customFormat="1" ht="22.8" customHeight="1">
      <c r="A178" s="12"/>
      <c r="B178" s="191"/>
      <c r="C178" s="192"/>
      <c r="D178" s="193" t="s">
        <v>70</v>
      </c>
      <c r="E178" s="205" t="s">
        <v>284</v>
      </c>
      <c r="F178" s="205" t="s">
        <v>285</v>
      </c>
      <c r="G178" s="192"/>
      <c r="H178" s="192"/>
      <c r="I178" s="195"/>
      <c r="J178" s="206">
        <f>BK178</f>
        <v>0</v>
      </c>
      <c r="K178" s="192"/>
      <c r="L178" s="197"/>
      <c r="M178" s="198"/>
      <c r="N178" s="199"/>
      <c r="O178" s="199"/>
      <c r="P178" s="200">
        <f>SUM(P179:P220)</f>
        <v>0</v>
      </c>
      <c r="Q178" s="199"/>
      <c r="R178" s="200">
        <f>SUM(R179:R220)</f>
        <v>0.12982</v>
      </c>
      <c r="S178" s="199"/>
      <c r="T178" s="201">
        <f>SUM(T179:T220)</f>
        <v>0.17914000000000002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02" t="s">
        <v>81</v>
      </c>
      <c r="AT178" s="203" t="s">
        <v>70</v>
      </c>
      <c r="AU178" s="203" t="s">
        <v>79</v>
      </c>
      <c r="AY178" s="202" t="s">
        <v>131</v>
      </c>
      <c r="BK178" s="204">
        <f>SUM(BK179:BK220)</f>
        <v>0</v>
      </c>
    </row>
    <row r="179" spans="1:65" s="2" customFormat="1" ht="16.5" customHeight="1">
      <c r="A179" s="41"/>
      <c r="B179" s="42"/>
      <c r="C179" s="207" t="s">
        <v>286</v>
      </c>
      <c r="D179" s="207" t="s">
        <v>134</v>
      </c>
      <c r="E179" s="208" t="s">
        <v>287</v>
      </c>
      <c r="F179" s="209" t="s">
        <v>288</v>
      </c>
      <c r="G179" s="210" t="s">
        <v>289</v>
      </c>
      <c r="H179" s="211">
        <v>4</v>
      </c>
      <c r="I179" s="212"/>
      <c r="J179" s="213">
        <f>ROUND(I179*H179,2)</f>
        <v>0</v>
      </c>
      <c r="K179" s="209" t="s">
        <v>138</v>
      </c>
      <c r="L179" s="47"/>
      <c r="M179" s="214" t="s">
        <v>19</v>
      </c>
      <c r="N179" s="215" t="s">
        <v>42</v>
      </c>
      <c r="O179" s="87"/>
      <c r="P179" s="216">
        <f>O179*H179</f>
        <v>0</v>
      </c>
      <c r="Q179" s="216">
        <v>0</v>
      </c>
      <c r="R179" s="216">
        <f>Q179*H179</f>
        <v>0</v>
      </c>
      <c r="S179" s="216">
        <v>0.0342</v>
      </c>
      <c r="T179" s="217">
        <f>S179*H179</f>
        <v>0.1368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18" t="s">
        <v>236</v>
      </c>
      <c r="AT179" s="218" t="s">
        <v>134</v>
      </c>
      <c r="AU179" s="218" t="s">
        <v>81</v>
      </c>
      <c r="AY179" s="20" t="s">
        <v>131</v>
      </c>
      <c r="BE179" s="219">
        <f>IF(N179="základní",J179,0)</f>
        <v>0</v>
      </c>
      <c r="BF179" s="219">
        <f>IF(N179="snížená",J179,0)</f>
        <v>0</v>
      </c>
      <c r="BG179" s="219">
        <f>IF(N179="zákl. přenesená",J179,0)</f>
        <v>0</v>
      </c>
      <c r="BH179" s="219">
        <f>IF(N179="sníž. přenesená",J179,0)</f>
        <v>0</v>
      </c>
      <c r="BI179" s="219">
        <f>IF(N179="nulová",J179,0)</f>
        <v>0</v>
      </c>
      <c r="BJ179" s="20" t="s">
        <v>79</v>
      </c>
      <c r="BK179" s="219">
        <f>ROUND(I179*H179,2)</f>
        <v>0</v>
      </c>
      <c r="BL179" s="20" t="s">
        <v>236</v>
      </c>
      <c r="BM179" s="218" t="s">
        <v>290</v>
      </c>
    </row>
    <row r="180" spans="1:47" s="2" customFormat="1" ht="12">
      <c r="A180" s="41"/>
      <c r="B180" s="42"/>
      <c r="C180" s="43"/>
      <c r="D180" s="220" t="s">
        <v>141</v>
      </c>
      <c r="E180" s="43"/>
      <c r="F180" s="221" t="s">
        <v>291</v>
      </c>
      <c r="G180" s="43"/>
      <c r="H180" s="43"/>
      <c r="I180" s="222"/>
      <c r="J180" s="43"/>
      <c r="K180" s="43"/>
      <c r="L180" s="47"/>
      <c r="M180" s="223"/>
      <c r="N180" s="224"/>
      <c r="O180" s="87"/>
      <c r="P180" s="87"/>
      <c r="Q180" s="87"/>
      <c r="R180" s="87"/>
      <c r="S180" s="87"/>
      <c r="T180" s="88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T180" s="20" t="s">
        <v>141</v>
      </c>
      <c r="AU180" s="20" t="s">
        <v>81</v>
      </c>
    </row>
    <row r="181" spans="1:65" s="2" customFormat="1" ht="16.5" customHeight="1">
      <c r="A181" s="41"/>
      <c r="B181" s="42"/>
      <c r="C181" s="207" t="s">
        <v>292</v>
      </c>
      <c r="D181" s="207" t="s">
        <v>134</v>
      </c>
      <c r="E181" s="208" t="s">
        <v>293</v>
      </c>
      <c r="F181" s="209" t="s">
        <v>294</v>
      </c>
      <c r="G181" s="210" t="s">
        <v>289</v>
      </c>
      <c r="H181" s="211">
        <v>2</v>
      </c>
      <c r="I181" s="212"/>
      <c r="J181" s="213">
        <f>ROUND(I181*H181,2)</f>
        <v>0</v>
      </c>
      <c r="K181" s="209" t="s">
        <v>138</v>
      </c>
      <c r="L181" s="47"/>
      <c r="M181" s="214" t="s">
        <v>19</v>
      </c>
      <c r="N181" s="215" t="s">
        <v>42</v>
      </c>
      <c r="O181" s="87"/>
      <c r="P181" s="216">
        <f>O181*H181</f>
        <v>0</v>
      </c>
      <c r="Q181" s="216">
        <v>0</v>
      </c>
      <c r="R181" s="216">
        <f>Q181*H181</f>
        <v>0</v>
      </c>
      <c r="S181" s="216">
        <v>0.01946</v>
      </c>
      <c r="T181" s="217">
        <f>S181*H181</f>
        <v>0.03892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18" t="s">
        <v>236</v>
      </c>
      <c r="AT181" s="218" t="s">
        <v>134</v>
      </c>
      <c r="AU181" s="218" t="s">
        <v>81</v>
      </c>
      <c r="AY181" s="20" t="s">
        <v>131</v>
      </c>
      <c r="BE181" s="219">
        <f>IF(N181="základní",J181,0)</f>
        <v>0</v>
      </c>
      <c r="BF181" s="219">
        <f>IF(N181="snížená",J181,0)</f>
        <v>0</v>
      </c>
      <c r="BG181" s="219">
        <f>IF(N181="zákl. přenesená",J181,0)</f>
        <v>0</v>
      </c>
      <c r="BH181" s="219">
        <f>IF(N181="sníž. přenesená",J181,0)</f>
        <v>0</v>
      </c>
      <c r="BI181" s="219">
        <f>IF(N181="nulová",J181,0)</f>
        <v>0</v>
      </c>
      <c r="BJ181" s="20" t="s">
        <v>79</v>
      </c>
      <c r="BK181" s="219">
        <f>ROUND(I181*H181,2)</f>
        <v>0</v>
      </c>
      <c r="BL181" s="20" t="s">
        <v>236</v>
      </c>
      <c r="BM181" s="218" t="s">
        <v>295</v>
      </c>
    </row>
    <row r="182" spans="1:47" s="2" customFormat="1" ht="12">
      <c r="A182" s="41"/>
      <c r="B182" s="42"/>
      <c r="C182" s="43"/>
      <c r="D182" s="220" t="s">
        <v>141</v>
      </c>
      <c r="E182" s="43"/>
      <c r="F182" s="221" t="s">
        <v>296</v>
      </c>
      <c r="G182" s="43"/>
      <c r="H182" s="43"/>
      <c r="I182" s="222"/>
      <c r="J182" s="43"/>
      <c r="K182" s="43"/>
      <c r="L182" s="47"/>
      <c r="M182" s="223"/>
      <c r="N182" s="224"/>
      <c r="O182" s="87"/>
      <c r="P182" s="87"/>
      <c r="Q182" s="87"/>
      <c r="R182" s="87"/>
      <c r="S182" s="87"/>
      <c r="T182" s="88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T182" s="20" t="s">
        <v>141</v>
      </c>
      <c r="AU182" s="20" t="s">
        <v>81</v>
      </c>
    </row>
    <row r="183" spans="1:65" s="2" customFormat="1" ht="16.5" customHeight="1">
      <c r="A183" s="41"/>
      <c r="B183" s="42"/>
      <c r="C183" s="207" t="s">
        <v>297</v>
      </c>
      <c r="D183" s="207" t="s">
        <v>134</v>
      </c>
      <c r="E183" s="208" t="s">
        <v>298</v>
      </c>
      <c r="F183" s="209" t="s">
        <v>299</v>
      </c>
      <c r="G183" s="210" t="s">
        <v>289</v>
      </c>
      <c r="H183" s="211">
        <v>2</v>
      </c>
      <c r="I183" s="212"/>
      <c r="J183" s="213">
        <f>ROUND(I183*H183,2)</f>
        <v>0</v>
      </c>
      <c r="K183" s="209" t="s">
        <v>138</v>
      </c>
      <c r="L183" s="47"/>
      <c r="M183" s="214" t="s">
        <v>19</v>
      </c>
      <c r="N183" s="215" t="s">
        <v>42</v>
      </c>
      <c r="O183" s="87"/>
      <c r="P183" s="216">
        <f>O183*H183</f>
        <v>0</v>
      </c>
      <c r="Q183" s="216">
        <v>0</v>
      </c>
      <c r="R183" s="216">
        <f>Q183*H183</f>
        <v>0</v>
      </c>
      <c r="S183" s="216">
        <v>0.00086</v>
      </c>
      <c r="T183" s="217">
        <f>S183*H183</f>
        <v>0.00172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18" t="s">
        <v>236</v>
      </c>
      <c r="AT183" s="218" t="s">
        <v>134</v>
      </c>
      <c r="AU183" s="218" t="s">
        <v>81</v>
      </c>
      <c r="AY183" s="20" t="s">
        <v>131</v>
      </c>
      <c r="BE183" s="219">
        <f>IF(N183="základní",J183,0)</f>
        <v>0</v>
      </c>
      <c r="BF183" s="219">
        <f>IF(N183="snížená",J183,0)</f>
        <v>0</v>
      </c>
      <c r="BG183" s="219">
        <f>IF(N183="zákl. přenesená",J183,0)</f>
        <v>0</v>
      </c>
      <c r="BH183" s="219">
        <f>IF(N183="sníž. přenesená",J183,0)</f>
        <v>0</v>
      </c>
      <c r="BI183" s="219">
        <f>IF(N183="nulová",J183,0)</f>
        <v>0</v>
      </c>
      <c r="BJ183" s="20" t="s">
        <v>79</v>
      </c>
      <c r="BK183" s="219">
        <f>ROUND(I183*H183,2)</f>
        <v>0</v>
      </c>
      <c r="BL183" s="20" t="s">
        <v>236</v>
      </c>
      <c r="BM183" s="218" t="s">
        <v>300</v>
      </c>
    </row>
    <row r="184" spans="1:47" s="2" customFormat="1" ht="12">
      <c r="A184" s="41"/>
      <c r="B184" s="42"/>
      <c r="C184" s="43"/>
      <c r="D184" s="220" t="s">
        <v>141</v>
      </c>
      <c r="E184" s="43"/>
      <c r="F184" s="221" t="s">
        <v>301</v>
      </c>
      <c r="G184" s="43"/>
      <c r="H184" s="43"/>
      <c r="I184" s="222"/>
      <c r="J184" s="43"/>
      <c r="K184" s="43"/>
      <c r="L184" s="47"/>
      <c r="M184" s="223"/>
      <c r="N184" s="224"/>
      <c r="O184" s="87"/>
      <c r="P184" s="87"/>
      <c r="Q184" s="87"/>
      <c r="R184" s="87"/>
      <c r="S184" s="87"/>
      <c r="T184" s="88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T184" s="20" t="s">
        <v>141</v>
      </c>
      <c r="AU184" s="20" t="s">
        <v>81</v>
      </c>
    </row>
    <row r="185" spans="1:65" s="2" customFormat="1" ht="16.5" customHeight="1">
      <c r="A185" s="41"/>
      <c r="B185" s="42"/>
      <c r="C185" s="207" t="s">
        <v>302</v>
      </c>
      <c r="D185" s="207" t="s">
        <v>134</v>
      </c>
      <c r="E185" s="208" t="s">
        <v>303</v>
      </c>
      <c r="F185" s="209" t="s">
        <v>304</v>
      </c>
      <c r="G185" s="210" t="s">
        <v>156</v>
      </c>
      <c r="H185" s="211">
        <v>2</v>
      </c>
      <c r="I185" s="212"/>
      <c r="J185" s="213">
        <f>ROUND(I185*H185,2)</f>
        <v>0</v>
      </c>
      <c r="K185" s="209" t="s">
        <v>138</v>
      </c>
      <c r="L185" s="47"/>
      <c r="M185" s="214" t="s">
        <v>19</v>
      </c>
      <c r="N185" s="215" t="s">
        <v>42</v>
      </c>
      <c r="O185" s="87"/>
      <c r="P185" s="216">
        <f>O185*H185</f>
        <v>0</v>
      </c>
      <c r="Q185" s="216">
        <v>0</v>
      </c>
      <c r="R185" s="216">
        <f>Q185*H185</f>
        <v>0</v>
      </c>
      <c r="S185" s="216">
        <v>0.00085</v>
      </c>
      <c r="T185" s="217">
        <f>S185*H185</f>
        <v>0.0017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18" t="s">
        <v>236</v>
      </c>
      <c r="AT185" s="218" t="s">
        <v>134</v>
      </c>
      <c r="AU185" s="218" t="s">
        <v>81</v>
      </c>
      <c r="AY185" s="20" t="s">
        <v>131</v>
      </c>
      <c r="BE185" s="219">
        <f>IF(N185="základní",J185,0)</f>
        <v>0</v>
      </c>
      <c r="BF185" s="219">
        <f>IF(N185="snížená",J185,0)</f>
        <v>0</v>
      </c>
      <c r="BG185" s="219">
        <f>IF(N185="zákl. přenesená",J185,0)</f>
        <v>0</v>
      </c>
      <c r="BH185" s="219">
        <f>IF(N185="sníž. přenesená",J185,0)</f>
        <v>0</v>
      </c>
      <c r="BI185" s="219">
        <f>IF(N185="nulová",J185,0)</f>
        <v>0</v>
      </c>
      <c r="BJ185" s="20" t="s">
        <v>79</v>
      </c>
      <c r="BK185" s="219">
        <f>ROUND(I185*H185,2)</f>
        <v>0</v>
      </c>
      <c r="BL185" s="20" t="s">
        <v>236</v>
      </c>
      <c r="BM185" s="218" t="s">
        <v>305</v>
      </c>
    </row>
    <row r="186" spans="1:47" s="2" customFormat="1" ht="12">
      <c r="A186" s="41"/>
      <c r="B186" s="42"/>
      <c r="C186" s="43"/>
      <c r="D186" s="220" t="s">
        <v>141</v>
      </c>
      <c r="E186" s="43"/>
      <c r="F186" s="221" t="s">
        <v>306</v>
      </c>
      <c r="G186" s="43"/>
      <c r="H186" s="43"/>
      <c r="I186" s="222"/>
      <c r="J186" s="43"/>
      <c r="K186" s="43"/>
      <c r="L186" s="47"/>
      <c r="M186" s="223"/>
      <c r="N186" s="224"/>
      <c r="O186" s="87"/>
      <c r="P186" s="87"/>
      <c r="Q186" s="87"/>
      <c r="R186" s="87"/>
      <c r="S186" s="87"/>
      <c r="T186" s="88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T186" s="20" t="s">
        <v>141</v>
      </c>
      <c r="AU186" s="20" t="s">
        <v>81</v>
      </c>
    </row>
    <row r="187" spans="1:65" s="2" customFormat="1" ht="16.5" customHeight="1">
      <c r="A187" s="41"/>
      <c r="B187" s="42"/>
      <c r="C187" s="207" t="s">
        <v>307</v>
      </c>
      <c r="D187" s="207" t="s">
        <v>134</v>
      </c>
      <c r="E187" s="208" t="s">
        <v>308</v>
      </c>
      <c r="F187" s="209" t="s">
        <v>309</v>
      </c>
      <c r="G187" s="210" t="s">
        <v>156</v>
      </c>
      <c r="H187" s="211">
        <v>4</v>
      </c>
      <c r="I187" s="212"/>
      <c r="J187" s="213">
        <f>ROUND(I187*H187,2)</f>
        <v>0</v>
      </c>
      <c r="K187" s="209" t="s">
        <v>19</v>
      </c>
      <c r="L187" s="47"/>
      <c r="M187" s="214" t="s">
        <v>19</v>
      </c>
      <c r="N187" s="215" t="s">
        <v>42</v>
      </c>
      <c r="O187" s="87"/>
      <c r="P187" s="216">
        <f>O187*H187</f>
        <v>0</v>
      </c>
      <c r="Q187" s="216">
        <v>0</v>
      </c>
      <c r="R187" s="216">
        <f>Q187*H187</f>
        <v>0</v>
      </c>
      <c r="S187" s="216">
        <v>0</v>
      </c>
      <c r="T187" s="217">
        <f>S187*H187</f>
        <v>0</v>
      </c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R187" s="218" t="s">
        <v>236</v>
      </c>
      <c r="AT187" s="218" t="s">
        <v>134</v>
      </c>
      <c r="AU187" s="218" t="s">
        <v>81</v>
      </c>
      <c r="AY187" s="20" t="s">
        <v>131</v>
      </c>
      <c r="BE187" s="219">
        <f>IF(N187="základní",J187,0)</f>
        <v>0</v>
      </c>
      <c r="BF187" s="219">
        <f>IF(N187="snížená",J187,0)</f>
        <v>0</v>
      </c>
      <c r="BG187" s="219">
        <f>IF(N187="zákl. přenesená",J187,0)</f>
        <v>0</v>
      </c>
      <c r="BH187" s="219">
        <f>IF(N187="sníž. přenesená",J187,0)</f>
        <v>0</v>
      </c>
      <c r="BI187" s="219">
        <f>IF(N187="nulová",J187,0)</f>
        <v>0</v>
      </c>
      <c r="BJ187" s="20" t="s">
        <v>79</v>
      </c>
      <c r="BK187" s="219">
        <f>ROUND(I187*H187,2)</f>
        <v>0</v>
      </c>
      <c r="BL187" s="20" t="s">
        <v>236</v>
      </c>
      <c r="BM187" s="218" t="s">
        <v>310</v>
      </c>
    </row>
    <row r="188" spans="1:65" s="2" customFormat="1" ht="16.5" customHeight="1">
      <c r="A188" s="41"/>
      <c r="B188" s="42"/>
      <c r="C188" s="207" t="s">
        <v>311</v>
      </c>
      <c r="D188" s="207" t="s">
        <v>134</v>
      </c>
      <c r="E188" s="208" t="s">
        <v>312</v>
      </c>
      <c r="F188" s="209" t="s">
        <v>313</v>
      </c>
      <c r="G188" s="210" t="s">
        <v>156</v>
      </c>
      <c r="H188" s="211">
        <v>4</v>
      </c>
      <c r="I188" s="212"/>
      <c r="J188" s="213">
        <f>ROUND(I188*H188,2)</f>
        <v>0</v>
      </c>
      <c r="K188" s="209" t="s">
        <v>19</v>
      </c>
      <c r="L188" s="47"/>
      <c r="M188" s="214" t="s">
        <v>19</v>
      </c>
      <c r="N188" s="215" t="s">
        <v>42</v>
      </c>
      <c r="O188" s="87"/>
      <c r="P188" s="216">
        <f>O188*H188</f>
        <v>0</v>
      </c>
      <c r="Q188" s="216">
        <v>0</v>
      </c>
      <c r="R188" s="216">
        <f>Q188*H188</f>
        <v>0</v>
      </c>
      <c r="S188" s="216">
        <v>0</v>
      </c>
      <c r="T188" s="217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18" t="s">
        <v>236</v>
      </c>
      <c r="AT188" s="218" t="s">
        <v>134</v>
      </c>
      <c r="AU188" s="218" t="s">
        <v>81</v>
      </c>
      <c r="AY188" s="20" t="s">
        <v>131</v>
      </c>
      <c r="BE188" s="219">
        <f>IF(N188="základní",J188,0)</f>
        <v>0</v>
      </c>
      <c r="BF188" s="219">
        <f>IF(N188="snížená",J188,0)</f>
        <v>0</v>
      </c>
      <c r="BG188" s="219">
        <f>IF(N188="zákl. přenesená",J188,0)</f>
        <v>0</v>
      </c>
      <c r="BH188" s="219">
        <f>IF(N188="sníž. přenesená",J188,0)</f>
        <v>0</v>
      </c>
      <c r="BI188" s="219">
        <f>IF(N188="nulová",J188,0)</f>
        <v>0</v>
      </c>
      <c r="BJ188" s="20" t="s">
        <v>79</v>
      </c>
      <c r="BK188" s="219">
        <f>ROUND(I188*H188,2)</f>
        <v>0</v>
      </c>
      <c r="BL188" s="20" t="s">
        <v>236</v>
      </c>
      <c r="BM188" s="218" t="s">
        <v>314</v>
      </c>
    </row>
    <row r="189" spans="1:65" s="2" customFormat="1" ht="21.75" customHeight="1">
      <c r="A189" s="41"/>
      <c r="B189" s="42"/>
      <c r="C189" s="207" t="s">
        <v>315</v>
      </c>
      <c r="D189" s="207" t="s">
        <v>134</v>
      </c>
      <c r="E189" s="208" t="s">
        <v>316</v>
      </c>
      <c r="F189" s="209" t="s">
        <v>317</v>
      </c>
      <c r="G189" s="210" t="s">
        <v>289</v>
      </c>
      <c r="H189" s="211">
        <v>1</v>
      </c>
      <c r="I189" s="212"/>
      <c r="J189" s="213">
        <f>ROUND(I189*H189,2)</f>
        <v>0</v>
      </c>
      <c r="K189" s="209" t="s">
        <v>19</v>
      </c>
      <c r="L189" s="47"/>
      <c r="M189" s="214" t="s">
        <v>19</v>
      </c>
      <c r="N189" s="215" t="s">
        <v>42</v>
      </c>
      <c r="O189" s="87"/>
      <c r="P189" s="216">
        <f>O189*H189</f>
        <v>0</v>
      </c>
      <c r="Q189" s="216">
        <v>0</v>
      </c>
      <c r="R189" s="216">
        <f>Q189*H189</f>
        <v>0</v>
      </c>
      <c r="S189" s="216">
        <v>0</v>
      </c>
      <c r="T189" s="217">
        <f>S189*H189</f>
        <v>0</v>
      </c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R189" s="218" t="s">
        <v>236</v>
      </c>
      <c r="AT189" s="218" t="s">
        <v>134</v>
      </c>
      <c r="AU189" s="218" t="s">
        <v>81</v>
      </c>
      <c r="AY189" s="20" t="s">
        <v>131</v>
      </c>
      <c r="BE189" s="219">
        <f>IF(N189="základní",J189,0)</f>
        <v>0</v>
      </c>
      <c r="BF189" s="219">
        <f>IF(N189="snížená",J189,0)</f>
        <v>0</v>
      </c>
      <c r="BG189" s="219">
        <f>IF(N189="zákl. přenesená",J189,0)</f>
        <v>0</v>
      </c>
      <c r="BH189" s="219">
        <f>IF(N189="sníž. přenesená",J189,0)</f>
        <v>0</v>
      </c>
      <c r="BI189" s="219">
        <f>IF(N189="nulová",J189,0)</f>
        <v>0</v>
      </c>
      <c r="BJ189" s="20" t="s">
        <v>79</v>
      </c>
      <c r="BK189" s="219">
        <f>ROUND(I189*H189,2)</f>
        <v>0</v>
      </c>
      <c r="BL189" s="20" t="s">
        <v>236</v>
      </c>
      <c r="BM189" s="218" t="s">
        <v>318</v>
      </c>
    </row>
    <row r="190" spans="1:65" s="2" customFormat="1" ht="24.15" customHeight="1">
      <c r="A190" s="41"/>
      <c r="B190" s="42"/>
      <c r="C190" s="207" t="s">
        <v>319</v>
      </c>
      <c r="D190" s="207" t="s">
        <v>134</v>
      </c>
      <c r="E190" s="208" t="s">
        <v>320</v>
      </c>
      <c r="F190" s="209" t="s">
        <v>321</v>
      </c>
      <c r="G190" s="210" t="s">
        <v>289</v>
      </c>
      <c r="H190" s="211">
        <v>4</v>
      </c>
      <c r="I190" s="212"/>
      <c r="J190" s="213">
        <f>ROUND(I190*H190,2)</f>
        <v>0</v>
      </c>
      <c r="K190" s="209" t="s">
        <v>138</v>
      </c>
      <c r="L190" s="47"/>
      <c r="M190" s="214" t="s">
        <v>19</v>
      </c>
      <c r="N190" s="215" t="s">
        <v>42</v>
      </c>
      <c r="O190" s="87"/>
      <c r="P190" s="216">
        <f>O190*H190</f>
        <v>0</v>
      </c>
      <c r="Q190" s="216">
        <v>0.01697</v>
      </c>
      <c r="R190" s="216">
        <f>Q190*H190</f>
        <v>0.06788</v>
      </c>
      <c r="S190" s="216">
        <v>0</v>
      </c>
      <c r="T190" s="217">
        <f>S190*H190</f>
        <v>0</v>
      </c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R190" s="218" t="s">
        <v>236</v>
      </c>
      <c r="AT190" s="218" t="s">
        <v>134</v>
      </c>
      <c r="AU190" s="218" t="s">
        <v>81</v>
      </c>
      <c r="AY190" s="20" t="s">
        <v>131</v>
      </c>
      <c r="BE190" s="219">
        <f>IF(N190="základní",J190,0)</f>
        <v>0</v>
      </c>
      <c r="BF190" s="219">
        <f>IF(N190="snížená",J190,0)</f>
        <v>0</v>
      </c>
      <c r="BG190" s="219">
        <f>IF(N190="zákl. přenesená",J190,0)</f>
        <v>0</v>
      </c>
      <c r="BH190" s="219">
        <f>IF(N190="sníž. přenesená",J190,0)</f>
        <v>0</v>
      </c>
      <c r="BI190" s="219">
        <f>IF(N190="nulová",J190,0)</f>
        <v>0</v>
      </c>
      <c r="BJ190" s="20" t="s">
        <v>79</v>
      </c>
      <c r="BK190" s="219">
        <f>ROUND(I190*H190,2)</f>
        <v>0</v>
      </c>
      <c r="BL190" s="20" t="s">
        <v>236</v>
      </c>
      <c r="BM190" s="218" t="s">
        <v>322</v>
      </c>
    </row>
    <row r="191" spans="1:47" s="2" customFormat="1" ht="12">
      <c r="A191" s="41"/>
      <c r="B191" s="42"/>
      <c r="C191" s="43"/>
      <c r="D191" s="220" t="s">
        <v>141</v>
      </c>
      <c r="E191" s="43"/>
      <c r="F191" s="221" t="s">
        <v>323</v>
      </c>
      <c r="G191" s="43"/>
      <c r="H191" s="43"/>
      <c r="I191" s="222"/>
      <c r="J191" s="43"/>
      <c r="K191" s="43"/>
      <c r="L191" s="47"/>
      <c r="M191" s="223"/>
      <c r="N191" s="224"/>
      <c r="O191" s="87"/>
      <c r="P191" s="87"/>
      <c r="Q191" s="87"/>
      <c r="R191" s="87"/>
      <c r="S191" s="87"/>
      <c r="T191" s="88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T191" s="20" t="s">
        <v>141</v>
      </c>
      <c r="AU191" s="20" t="s">
        <v>81</v>
      </c>
    </row>
    <row r="192" spans="1:65" s="2" customFormat="1" ht="24.15" customHeight="1">
      <c r="A192" s="41"/>
      <c r="B192" s="42"/>
      <c r="C192" s="207" t="s">
        <v>324</v>
      </c>
      <c r="D192" s="207" t="s">
        <v>134</v>
      </c>
      <c r="E192" s="208" t="s">
        <v>325</v>
      </c>
      <c r="F192" s="209" t="s">
        <v>326</v>
      </c>
      <c r="G192" s="210" t="s">
        <v>289</v>
      </c>
      <c r="H192" s="211">
        <v>2</v>
      </c>
      <c r="I192" s="212"/>
      <c r="J192" s="213">
        <f>ROUND(I192*H192,2)</f>
        <v>0</v>
      </c>
      <c r="K192" s="209" t="s">
        <v>138</v>
      </c>
      <c r="L192" s="47"/>
      <c r="M192" s="214" t="s">
        <v>19</v>
      </c>
      <c r="N192" s="215" t="s">
        <v>42</v>
      </c>
      <c r="O192" s="87"/>
      <c r="P192" s="216">
        <f>O192*H192</f>
        <v>0</v>
      </c>
      <c r="Q192" s="216">
        <v>0.02223</v>
      </c>
      <c r="R192" s="216">
        <f>Q192*H192</f>
        <v>0.04446</v>
      </c>
      <c r="S192" s="216">
        <v>0</v>
      </c>
      <c r="T192" s="217">
        <f>S192*H192</f>
        <v>0</v>
      </c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R192" s="218" t="s">
        <v>236</v>
      </c>
      <c r="AT192" s="218" t="s">
        <v>134</v>
      </c>
      <c r="AU192" s="218" t="s">
        <v>81</v>
      </c>
      <c r="AY192" s="20" t="s">
        <v>131</v>
      </c>
      <c r="BE192" s="219">
        <f>IF(N192="základní",J192,0)</f>
        <v>0</v>
      </c>
      <c r="BF192" s="219">
        <f>IF(N192="snížená",J192,0)</f>
        <v>0</v>
      </c>
      <c r="BG192" s="219">
        <f>IF(N192="zákl. přenesená",J192,0)</f>
        <v>0</v>
      </c>
      <c r="BH192" s="219">
        <f>IF(N192="sníž. přenesená",J192,0)</f>
        <v>0</v>
      </c>
      <c r="BI192" s="219">
        <f>IF(N192="nulová",J192,0)</f>
        <v>0</v>
      </c>
      <c r="BJ192" s="20" t="s">
        <v>79</v>
      </c>
      <c r="BK192" s="219">
        <f>ROUND(I192*H192,2)</f>
        <v>0</v>
      </c>
      <c r="BL192" s="20" t="s">
        <v>236</v>
      </c>
      <c r="BM192" s="218" t="s">
        <v>327</v>
      </c>
    </row>
    <row r="193" spans="1:47" s="2" customFormat="1" ht="12">
      <c r="A193" s="41"/>
      <c r="B193" s="42"/>
      <c r="C193" s="43"/>
      <c r="D193" s="220" t="s">
        <v>141</v>
      </c>
      <c r="E193" s="43"/>
      <c r="F193" s="221" t="s">
        <v>328</v>
      </c>
      <c r="G193" s="43"/>
      <c r="H193" s="43"/>
      <c r="I193" s="222"/>
      <c r="J193" s="43"/>
      <c r="K193" s="43"/>
      <c r="L193" s="47"/>
      <c r="M193" s="223"/>
      <c r="N193" s="224"/>
      <c r="O193" s="87"/>
      <c r="P193" s="87"/>
      <c r="Q193" s="87"/>
      <c r="R193" s="87"/>
      <c r="S193" s="87"/>
      <c r="T193" s="88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T193" s="20" t="s">
        <v>141</v>
      </c>
      <c r="AU193" s="20" t="s">
        <v>81</v>
      </c>
    </row>
    <row r="194" spans="1:65" s="2" customFormat="1" ht="16.5" customHeight="1">
      <c r="A194" s="41"/>
      <c r="B194" s="42"/>
      <c r="C194" s="207" t="s">
        <v>329</v>
      </c>
      <c r="D194" s="207" t="s">
        <v>134</v>
      </c>
      <c r="E194" s="208" t="s">
        <v>330</v>
      </c>
      <c r="F194" s="209" t="s">
        <v>331</v>
      </c>
      <c r="G194" s="210" t="s">
        <v>289</v>
      </c>
      <c r="H194" s="211">
        <v>2</v>
      </c>
      <c r="I194" s="212"/>
      <c r="J194" s="213">
        <f>ROUND(I194*H194,2)</f>
        <v>0</v>
      </c>
      <c r="K194" s="209" t="s">
        <v>138</v>
      </c>
      <c r="L194" s="47"/>
      <c r="M194" s="214" t="s">
        <v>19</v>
      </c>
      <c r="N194" s="215" t="s">
        <v>42</v>
      </c>
      <c r="O194" s="87"/>
      <c r="P194" s="216">
        <f>O194*H194</f>
        <v>0</v>
      </c>
      <c r="Q194" s="216">
        <v>0.0018</v>
      </c>
      <c r="R194" s="216">
        <f>Q194*H194</f>
        <v>0.0036</v>
      </c>
      <c r="S194" s="216">
        <v>0</v>
      </c>
      <c r="T194" s="217">
        <f>S194*H194</f>
        <v>0</v>
      </c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R194" s="218" t="s">
        <v>236</v>
      </c>
      <c r="AT194" s="218" t="s">
        <v>134</v>
      </c>
      <c r="AU194" s="218" t="s">
        <v>81</v>
      </c>
      <c r="AY194" s="20" t="s">
        <v>131</v>
      </c>
      <c r="BE194" s="219">
        <f>IF(N194="základní",J194,0)</f>
        <v>0</v>
      </c>
      <c r="BF194" s="219">
        <f>IF(N194="snížená",J194,0)</f>
        <v>0</v>
      </c>
      <c r="BG194" s="219">
        <f>IF(N194="zákl. přenesená",J194,0)</f>
        <v>0</v>
      </c>
      <c r="BH194" s="219">
        <f>IF(N194="sníž. přenesená",J194,0)</f>
        <v>0</v>
      </c>
      <c r="BI194" s="219">
        <f>IF(N194="nulová",J194,0)</f>
        <v>0</v>
      </c>
      <c r="BJ194" s="20" t="s">
        <v>79</v>
      </c>
      <c r="BK194" s="219">
        <f>ROUND(I194*H194,2)</f>
        <v>0</v>
      </c>
      <c r="BL194" s="20" t="s">
        <v>236</v>
      </c>
      <c r="BM194" s="218" t="s">
        <v>332</v>
      </c>
    </row>
    <row r="195" spans="1:47" s="2" customFormat="1" ht="12">
      <c r="A195" s="41"/>
      <c r="B195" s="42"/>
      <c r="C195" s="43"/>
      <c r="D195" s="220" t="s">
        <v>141</v>
      </c>
      <c r="E195" s="43"/>
      <c r="F195" s="221" t="s">
        <v>333</v>
      </c>
      <c r="G195" s="43"/>
      <c r="H195" s="43"/>
      <c r="I195" s="222"/>
      <c r="J195" s="43"/>
      <c r="K195" s="43"/>
      <c r="L195" s="47"/>
      <c r="M195" s="223"/>
      <c r="N195" s="224"/>
      <c r="O195" s="87"/>
      <c r="P195" s="87"/>
      <c r="Q195" s="87"/>
      <c r="R195" s="87"/>
      <c r="S195" s="87"/>
      <c r="T195" s="88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T195" s="20" t="s">
        <v>141</v>
      </c>
      <c r="AU195" s="20" t="s">
        <v>81</v>
      </c>
    </row>
    <row r="196" spans="1:65" s="2" customFormat="1" ht="16.5" customHeight="1">
      <c r="A196" s="41"/>
      <c r="B196" s="42"/>
      <c r="C196" s="207" t="s">
        <v>334</v>
      </c>
      <c r="D196" s="207" t="s">
        <v>134</v>
      </c>
      <c r="E196" s="208" t="s">
        <v>335</v>
      </c>
      <c r="F196" s="209" t="s">
        <v>336</v>
      </c>
      <c r="G196" s="210" t="s">
        <v>156</v>
      </c>
      <c r="H196" s="211">
        <v>2</v>
      </c>
      <c r="I196" s="212"/>
      <c r="J196" s="213">
        <f>ROUND(I196*H196,2)</f>
        <v>0</v>
      </c>
      <c r="K196" s="209" t="s">
        <v>138</v>
      </c>
      <c r="L196" s="47"/>
      <c r="M196" s="214" t="s">
        <v>19</v>
      </c>
      <c r="N196" s="215" t="s">
        <v>42</v>
      </c>
      <c r="O196" s="87"/>
      <c r="P196" s="216">
        <f>O196*H196</f>
        <v>0</v>
      </c>
      <c r="Q196" s="216">
        <v>0.00024</v>
      </c>
      <c r="R196" s="216">
        <f>Q196*H196</f>
        <v>0.00048</v>
      </c>
      <c r="S196" s="216">
        <v>0</v>
      </c>
      <c r="T196" s="217">
        <f>S196*H196</f>
        <v>0</v>
      </c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R196" s="218" t="s">
        <v>236</v>
      </c>
      <c r="AT196" s="218" t="s">
        <v>134</v>
      </c>
      <c r="AU196" s="218" t="s">
        <v>81</v>
      </c>
      <c r="AY196" s="20" t="s">
        <v>131</v>
      </c>
      <c r="BE196" s="219">
        <f>IF(N196="základní",J196,0)</f>
        <v>0</v>
      </c>
      <c r="BF196" s="219">
        <f>IF(N196="snížená",J196,0)</f>
        <v>0</v>
      </c>
      <c r="BG196" s="219">
        <f>IF(N196="zákl. přenesená",J196,0)</f>
        <v>0</v>
      </c>
      <c r="BH196" s="219">
        <f>IF(N196="sníž. přenesená",J196,0)</f>
        <v>0</v>
      </c>
      <c r="BI196" s="219">
        <f>IF(N196="nulová",J196,0)</f>
        <v>0</v>
      </c>
      <c r="BJ196" s="20" t="s">
        <v>79</v>
      </c>
      <c r="BK196" s="219">
        <f>ROUND(I196*H196,2)</f>
        <v>0</v>
      </c>
      <c r="BL196" s="20" t="s">
        <v>236</v>
      </c>
      <c r="BM196" s="218" t="s">
        <v>337</v>
      </c>
    </row>
    <row r="197" spans="1:47" s="2" customFormat="1" ht="12">
      <c r="A197" s="41"/>
      <c r="B197" s="42"/>
      <c r="C197" s="43"/>
      <c r="D197" s="220" t="s">
        <v>141</v>
      </c>
      <c r="E197" s="43"/>
      <c r="F197" s="221" t="s">
        <v>338</v>
      </c>
      <c r="G197" s="43"/>
      <c r="H197" s="43"/>
      <c r="I197" s="222"/>
      <c r="J197" s="43"/>
      <c r="K197" s="43"/>
      <c r="L197" s="47"/>
      <c r="M197" s="223"/>
      <c r="N197" s="224"/>
      <c r="O197" s="87"/>
      <c r="P197" s="87"/>
      <c r="Q197" s="87"/>
      <c r="R197" s="87"/>
      <c r="S197" s="87"/>
      <c r="T197" s="88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T197" s="20" t="s">
        <v>141</v>
      </c>
      <c r="AU197" s="20" t="s">
        <v>81</v>
      </c>
    </row>
    <row r="198" spans="1:65" s="2" customFormat="1" ht="16.5" customHeight="1">
      <c r="A198" s="41"/>
      <c r="B198" s="42"/>
      <c r="C198" s="207" t="s">
        <v>339</v>
      </c>
      <c r="D198" s="207" t="s">
        <v>134</v>
      </c>
      <c r="E198" s="208" t="s">
        <v>340</v>
      </c>
      <c r="F198" s="209" t="s">
        <v>341</v>
      </c>
      <c r="G198" s="210" t="s">
        <v>289</v>
      </c>
      <c r="H198" s="211">
        <v>8</v>
      </c>
      <c r="I198" s="212"/>
      <c r="J198" s="213">
        <f>ROUND(I198*H198,2)</f>
        <v>0</v>
      </c>
      <c r="K198" s="209" t="s">
        <v>138</v>
      </c>
      <c r="L198" s="47"/>
      <c r="M198" s="214" t="s">
        <v>19</v>
      </c>
      <c r="N198" s="215" t="s">
        <v>42</v>
      </c>
      <c r="O198" s="87"/>
      <c r="P198" s="216">
        <f>O198*H198</f>
        <v>0</v>
      </c>
      <c r="Q198" s="216">
        <v>0.00024</v>
      </c>
      <c r="R198" s="216">
        <f>Q198*H198</f>
        <v>0.00192</v>
      </c>
      <c r="S198" s="216">
        <v>0</v>
      </c>
      <c r="T198" s="217">
        <f>S198*H198</f>
        <v>0</v>
      </c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R198" s="218" t="s">
        <v>236</v>
      </c>
      <c r="AT198" s="218" t="s">
        <v>134</v>
      </c>
      <c r="AU198" s="218" t="s">
        <v>81</v>
      </c>
      <c r="AY198" s="20" t="s">
        <v>131</v>
      </c>
      <c r="BE198" s="219">
        <f>IF(N198="základní",J198,0)</f>
        <v>0</v>
      </c>
      <c r="BF198" s="219">
        <f>IF(N198="snížená",J198,0)</f>
        <v>0</v>
      </c>
      <c r="BG198" s="219">
        <f>IF(N198="zákl. přenesená",J198,0)</f>
        <v>0</v>
      </c>
      <c r="BH198" s="219">
        <f>IF(N198="sníž. přenesená",J198,0)</f>
        <v>0</v>
      </c>
      <c r="BI198" s="219">
        <f>IF(N198="nulová",J198,0)</f>
        <v>0</v>
      </c>
      <c r="BJ198" s="20" t="s">
        <v>79</v>
      </c>
      <c r="BK198" s="219">
        <f>ROUND(I198*H198,2)</f>
        <v>0</v>
      </c>
      <c r="BL198" s="20" t="s">
        <v>236</v>
      </c>
      <c r="BM198" s="218" t="s">
        <v>342</v>
      </c>
    </row>
    <row r="199" spans="1:47" s="2" customFormat="1" ht="12">
      <c r="A199" s="41"/>
      <c r="B199" s="42"/>
      <c r="C199" s="43"/>
      <c r="D199" s="220" t="s">
        <v>141</v>
      </c>
      <c r="E199" s="43"/>
      <c r="F199" s="221" t="s">
        <v>343</v>
      </c>
      <c r="G199" s="43"/>
      <c r="H199" s="43"/>
      <c r="I199" s="222"/>
      <c r="J199" s="43"/>
      <c r="K199" s="43"/>
      <c r="L199" s="47"/>
      <c r="M199" s="223"/>
      <c r="N199" s="224"/>
      <c r="O199" s="87"/>
      <c r="P199" s="87"/>
      <c r="Q199" s="87"/>
      <c r="R199" s="87"/>
      <c r="S199" s="87"/>
      <c r="T199" s="88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T199" s="20" t="s">
        <v>141</v>
      </c>
      <c r="AU199" s="20" t="s">
        <v>81</v>
      </c>
    </row>
    <row r="200" spans="1:65" s="2" customFormat="1" ht="16.5" customHeight="1">
      <c r="A200" s="41"/>
      <c r="B200" s="42"/>
      <c r="C200" s="207" t="s">
        <v>344</v>
      </c>
      <c r="D200" s="207" t="s">
        <v>134</v>
      </c>
      <c r="E200" s="208" t="s">
        <v>345</v>
      </c>
      <c r="F200" s="209" t="s">
        <v>346</v>
      </c>
      <c r="G200" s="210" t="s">
        <v>156</v>
      </c>
      <c r="H200" s="211">
        <v>1</v>
      </c>
      <c r="I200" s="212"/>
      <c r="J200" s="213">
        <f>ROUND(I200*H200,2)</f>
        <v>0</v>
      </c>
      <c r="K200" s="209" t="s">
        <v>138</v>
      </c>
      <c r="L200" s="47"/>
      <c r="M200" s="214" t="s">
        <v>19</v>
      </c>
      <c r="N200" s="215" t="s">
        <v>42</v>
      </c>
      <c r="O200" s="87"/>
      <c r="P200" s="216">
        <f>O200*H200</f>
        <v>0</v>
      </c>
      <c r="Q200" s="216">
        <v>0</v>
      </c>
      <c r="R200" s="216">
        <f>Q200*H200</f>
        <v>0</v>
      </c>
      <c r="S200" s="216">
        <v>0</v>
      </c>
      <c r="T200" s="217">
        <f>S200*H200</f>
        <v>0</v>
      </c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R200" s="218" t="s">
        <v>236</v>
      </c>
      <c r="AT200" s="218" t="s">
        <v>134</v>
      </c>
      <c r="AU200" s="218" t="s">
        <v>81</v>
      </c>
      <c r="AY200" s="20" t="s">
        <v>131</v>
      </c>
      <c r="BE200" s="219">
        <f>IF(N200="základní",J200,0)</f>
        <v>0</v>
      </c>
      <c r="BF200" s="219">
        <f>IF(N200="snížená",J200,0)</f>
        <v>0</v>
      </c>
      <c r="BG200" s="219">
        <f>IF(N200="zákl. přenesená",J200,0)</f>
        <v>0</v>
      </c>
      <c r="BH200" s="219">
        <f>IF(N200="sníž. přenesená",J200,0)</f>
        <v>0</v>
      </c>
      <c r="BI200" s="219">
        <f>IF(N200="nulová",J200,0)</f>
        <v>0</v>
      </c>
      <c r="BJ200" s="20" t="s">
        <v>79</v>
      </c>
      <c r="BK200" s="219">
        <f>ROUND(I200*H200,2)</f>
        <v>0</v>
      </c>
      <c r="BL200" s="20" t="s">
        <v>236</v>
      </c>
      <c r="BM200" s="218" t="s">
        <v>347</v>
      </c>
    </row>
    <row r="201" spans="1:47" s="2" customFormat="1" ht="12">
      <c r="A201" s="41"/>
      <c r="B201" s="42"/>
      <c r="C201" s="43"/>
      <c r="D201" s="220" t="s">
        <v>141</v>
      </c>
      <c r="E201" s="43"/>
      <c r="F201" s="221" t="s">
        <v>348</v>
      </c>
      <c r="G201" s="43"/>
      <c r="H201" s="43"/>
      <c r="I201" s="222"/>
      <c r="J201" s="43"/>
      <c r="K201" s="43"/>
      <c r="L201" s="47"/>
      <c r="M201" s="223"/>
      <c r="N201" s="224"/>
      <c r="O201" s="87"/>
      <c r="P201" s="87"/>
      <c r="Q201" s="87"/>
      <c r="R201" s="87"/>
      <c r="S201" s="87"/>
      <c r="T201" s="88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T201" s="20" t="s">
        <v>141</v>
      </c>
      <c r="AU201" s="20" t="s">
        <v>81</v>
      </c>
    </row>
    <row r="202" spans="1:65" s="2" customFormat="1" ht="16.5" customHeight="1">
      <c r="A202" s="41"/>
      <c r="B202" s="42"/>
      <c r="C202" s="258" t="s">
        <v>349</v>
      </c>
      <c r="D202" s="258" t="s">
        <v>204</v>
      </c>
      <c r="E202" s="259" t="s">
        <v>350</v>
      </c>
      <c r="F202" s="260" t="s">
        <v>351</v>
      </c>
      <c r="G202" s="261" t="s">
        <v>156</v>
      </c>
      <c r="H202" s="262">
        <v>1</v>
      </c>
      <c r="I202" s="263"/>
      <c r="J202" s="264">
        <f>ROUND(I202*H202,2)</f>
        <v>0</v>
      </c>
      <c r="K202" s="260" t="s">
        <v>138</v>
      </c>
      <c r="L202" s="265"/>
      <c r="M202" s="266" t="s">
        <v>19</v>
      </c>
      <c r="N202" s="267" t="s">
        <v>42</v>
      </c>
      <c r="O202" s="87"/>
      <c r="P202" s="216">
        <f>O202*H202</f>
        <v>0</v>
      </c>
      <c r="Q202" s="216">
        <v>0.0005</v>
      </c>
      <c r="R202" s="216">
        <f>Q202*H202</f>
        <v>0.0005</v>
      </c>
      <c r="S202" s="216">
        <v>0</v>
      </c>
      <c r="T202" s="217">
        <f>S202*H202</f>
        <v>0</v>
      </c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R202" s="218" t="s">
        <v>324</v>
      </c>
      <c r="AT202" s="218" t="s">
        <v>204</v>
      </c>
      <c r="AU202" s="218" t="s">
        <v>81</v>
      </c>
      <c r="AY202" s="20" t="s">
        <v>131</v>
      </c>
      <c r="BE202" s="219">
        <f>IF(N202="základní",J202,0)</f>
        <v>0</v>
      </c>
      <c r="BF202" s="219">
        <f>IF(N202="snížená",J202,0)</f>
        <v>0</v>
      </c>
      <c r="BG202" s="219">
        <f>IF(N202="zákl. přenesená",J202,0)</f>
        <v>0</v>
      </c>
      <c r="BH202" s="219">
        <f>IF(N202="sníž. přenesená",J202,0)</f>
        <v>0</v>
      </c>
      <c r="BI202" s="219">
        <f>IF(N202="nulová",J202,0)</f>
        <v>0</v>
      </c>
      <c r="BJ202" s="20" t="s">
        <v>79</v>
      </c>
      <c r="BK202" s="219">
        <f>ROUND(I202*H202,2)</f>
        <v>0</v>
      </c>
      <c r="BL202" s="20" t="s">
        <v>236</v>
      </c>
      <c r="BM202" s="218" t="s">
        <v>352</v>
      </c>
    </row>
    <row r="203" spans="1:65" s="2" customFormat="1" ht="16.5" customHeight="1">
      <c r="A203" s="41"/>
      <c r="B203" s="42"/>
      <c r="C203" s="207" t="s">
        <v>353</v>
      </c>
      <c r="D203" s="207" t="s">
        <v>134</v>
      </c>
      <c r="E203" s="208" t="s">
        <v>354</v>
      </c>
      <c r="F203" s="209" t="s">
        <v>355</v>
      </c>
      <c r="G203" s="210" t="s">
        <v>156</v>
      </c>
      <c r="H203" s="211">
        <v>4</v>
      </c>
      <c r="I203" s="212"/>
      <c r="J203" s="213">
        <f>ROUND(I203*H203,2)</f>
        <v>0</v>
      </c>
      <c r="K203" s="209" t="s">
        <v>138</v>
      </c>
      <c r="L203" s="47"/>
      <c r="M203" s="214" t="s">
        <v>19</v>
      </c>
      <c r="N203" s="215" t="s">
        <v>42</v>
      </c>
      <c r="O203" s="87"/>
      <c r="P203" s="216">
        <f>O203*H203</f>
        <v>0</v>
      </c>
      <c r="Q203" s="216">
        <v>0</v>
      </c>
      <c r="R203" s="216">
        <f>Q203*H203</f>
        <v>0</v>
      </c>
      <c r="S203" s="216">
        <v>0</v>
      </c>
      <c r="T203" s="217">
        <f>S203*H203</f>
        <v>0</v>
      </c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R203" s="218" t="s">
        <v>236</v>
      </c>
      <c r="AT203" s="218" t="s">
        <v>134</v>
      </c>
      <c r="AU203" s="218" t="s">
        <v>81</v>
      </c>
      <c r="AY203" s="20" t="s">
        <v>131</v>
      </c>
      <c r="BE203" s="219">
        <f>IF(N203="základní",J203,0)</f>
        <v>0</v>
      </c>
      <c r="BF203" s="219">
        <f>IF(N203="snížená",J203,0)</f>
        <v>0</v>
      </c>
      <c r="BG203" s="219">
        <f>IF(N203="zákl. přenesená",J203,0)</f>
        <v>0</v>
      </c>
      <c r="BH203" s="219">
        <f>IF(N203="sníž. přenesená",J203,0)</f>
        <v>0</v>
      </c>
      <c r="BI203" s="219">
        <f>IF(N203="nulová",J203,0)</f>
        <v>0</v>
      </c>
      <c r="BJ203" s="20" t="s">
        <v>79</v>
      </c>
      <c r="BK203" s="219">
        <f>ROUND(I203*H203,2)</f>
        <v>0</v>
      </c>
      <c r="BL203" s="20" t="s">
        <v>236</v>
      </c>
      <c r="BM203" s="218" t="s">
        <v>356</v>
      </c>
    </row>
    <row r="204" spans="1:47" s="2" customFormat="1" ht="12">
      <c r="A204" s="41"/>
      <c r="B204" s="42"/>
      <c r="C204" s="43"/>
      <c r="D204" s="220" t="s">
        <v>141</v>
      </c>
      <c r="E204" s="43"/>
      <c r="F204" s="221" t="s">
        <v>357</v>
      </c>
      <c r="G204" s="43"/>
      <c r="H204" s="43"/>
      <c r="I204" s="222"/>
      <c r="J204" s="43"/>
      <c r="K204" s="43"/>
      <c r="L204" s="47"/>
      <c r="M204" s="223"/>
      <c r="N204" s="224"/>
      <c r="O204" s="87"/>
      <c r="P204" s="87"/>
      <c r="Q204" s="87"/>
      <c r="R204" s="87"/>
      <c r="S204" s="87"/>
      <c r="T204" s="88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T204" s="20" t="s">
        <v>141</v>
      </c>
      <c r="AU204" s="20" t="s">
        <v>81</v>
      </c>
    </row>
    <row r="205" spans="1:65" s="2" customFormat="1" ht="16.5" customHeight="1">
      <c r="A205" s="41"/>
      <c r="B205" s="42"/>
      <c r="C205" s="258" t="s">
        <v>358</v>
      </c>
      <c r="D205" s="258" t="s">
        <v>204</v>
      </c>
      <c r="E205" s="259" t="s">
        <v>359</v>
      </c>
      <c r="F205" s="260" t="s">
        <v>360</v>
      </c>
      <c r="G205" s="261" t="s">
        <v>156</v>
      </c>
      <c r="H205" s="262">
        <v>4</v>
      </c>
      <c r="I205" s="263"/>
      <c r="J205" s="264">
        <f>ROUND(I205*H205,2)</f>
        <v>0</v>
      </c>
      <c r="K205" s="260" t="s">
        <v>138</v>
      </c>
      <c r="L205" s="265"/>
      <c r="M205" s="266" t="s">
        <v>19</v>
      </c>
      <c r="N205" s="267" t="s">
        <v>42</v>
      </c>
      <c r="O205" s="87"/>
      <c r="P205" s="216">
        <f>O205*H205</f>
        <v>0</v>
      </c>
      <c r="Q205" s="216">
        <v>0.0005</v>
      </c>
      <c r="R205" s="216">
        <f>Q205*H205</f>
        <v>0.002</v>
      </c>
      <c r="S205" s="216">
        <v>0</v>
      </c>
      <c r="T205" s="217">
        <f>S205*H205</f>
        <v>0</v>
      </c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R205" s="218" t="s">
        <v>324</v>
      </c>
      <c r="AT205" s="218" t="s">
        <v>204</v>
      </c>
      <c r="AU205" s="218" t="s">
        <v>81</v>
      </c>
      <c r="AY205" s="20" t="s">
        <v>131</v>
      </c>
      <c r="BE205" s="219">
        <f>IF(N205="základní",J205,0)</f>
        <v>0</v>
      </c>
      <c r="BF205" s="219">
        <f>IF(N205="snížená",J205,0)</f>
        <v>0</v>
      </c>
      <c r="BG205" s="219">
        <f>IF(N205="zákl. přenesená",J205,0)</f>
        <v>0</v>
      </c>
      <c r="BH205" s="219">
        <f>IF(N205="sníž. přenesená",J205,0)</f>
        <v>0</v>
      </c>
      <c r="BI205" s="219">
        <f>IF(N205="nulová",J205,0)</f>
        <v>0</v>
      </c>
      <c r="BJ205" s="20" t="s">
        <v>79</v>
      </c>
      <c r="BK205" s="219">
        <f>ROUND(I205*H205,2)</f>
        <v>0</v>
      </c>
      <c r="BL205" s="20" t="s">
        <v>236</v>
      </c>
      <c r="BM205" s="218" t="s">
        <v>361</v>
      </c>
    </row>
    <row r="206" spans="1:65" s="2" customFormat="1" ht="16.5" customHeight="1">
      <c r="A206" s="41"/>
      <c r="B206" s="42"/>
      <c r="C206" s="207" t="s">
        <v>362</v>
      </c>
      <c r="D206" s="207" t="s">
        <v>134</v>
      </c>
      <c r="E206" s="208" t="s">
        <v>363</v>
      </c>
      <c r="F206" s="209" t="s">
        <v>364</v>
      </c>
      <c r="G206" s="210" t="s">
        <v>156</v>
      </c>
      <c r="H206" s="211">
        <v>1</v>
      </c>
      <c r="I206" s="212"/>
      <c r="J206" s="213">
        <f>ROUND(I206*H206,2)</f>
        <v>0</v>
      </c>
      <c r="K206" s="209" t="s">
        <v>138</v>
      </c>
      <c r="L206" s="47"/>
      <c r="M206" s="214" t="s">
        <v>19</v>
      </c>
      <c r="N206" s="215" t="s">
        <v>42</v>
      </c>
      <c r="O206" s="87"/>
      <c r="P206" s="216">
        <f>O206*H206</f>
        <v>0</v>
      </c>
      <c r="Q206" s="216">
        <v>0</v>
      </c>
      <c r="R206" s="216">
        <f>Q206*H206</f>
        <v>0</v>
      </c>
      <c r="S206" s="216">
        <v>0</v>
      </c>
      <c r="T206" s="217">
        <f>S206*H206</f>
        <v>0</v>
      </c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R206" s="218" t="s">
        <v>236</v>
      </c>
      <c r="AT206" s="218" t="s">
        <v>134</v>
      </c>
      <c r="AU206" s="218" t="s">
        <v>81</v>
      </c>
      <c r="AY206" s="20" t="s">
        <v>131</v>
      </c>
      <c r="BE206" s="219">
        <f>IF(N206="základní",J206,0)</f>
        <v>0</v>
      </c>
      <c r="BF206" s="219">
        <f>IF(N206="snížená",J206,0)</f>
        <v>0</v>
      </c>
      <c r="BG206" s="219">
        <f>IF(N206="zákl. přenesená",J206,0)</f>
        <v>0</v>
      </c>
      <c r="BH206" s="219">
        <f>IF(N206="sníž. přenesená",J206,0)</f>
        <v>0</v>
      </c>
      <c r="BI206" s="219">
        <f>IF(N206="nulová",J206,0)</f>
        <v>0</v>
      </c>
      <c r="BJ206" s="20" t="s">
        <v>79</v>
      </c>
      <c r="BK206" s="219">
        <f>ROUND(I206*H206,2)</f>
        <v>0</v>
      </c>
      <c r="BL206" s="20" t="s">
        <v>236</v>
      </c>
      <c r="BM206" s="218" t="s">
        <v>365</v>
      </c>
    </row>
    <row r="207" spans="1:47" s="2" customFormat="1" ht="12">
      <c r="A207" s="41"/>
      <c r="B207" s="42"/>
      <c r="C207" s="43"/>
      <c r="D207" s="220" t="s">
        <v>141</v>
      </c>
      <c r="E207" s="43"/>
      <c r="F207" s="221" t="s">
        <v>366</v>
      </c>
      <c r="G207" s="43"/>
      <c r="H207" s="43"/>
      <c r="I207" s="222"/>
      <c r="J207" s="43"/>
      <c r="K207" s="43"/>
      <c r="L207" s="47"/>
      <c r="M207" s="223"/>
      <c r="N207" s="224"/>
      <c r="O207" s="87"/>
      <c r="P207" s="87"/>
      <c r="Q207" s="87"/>
      <c r="R207" s="87"/>
      <c r="S207" s="87"/>
      <c r="T207" s="88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T207" s="20" t="s">
        <v>141</v>
      </c>
      <c r="AU207" s="20" t="s">
        <v>81</v>
      </c>
    </row>
    <row r="208" spans="1:65" s="2" customFormat="1" ht="16.5" customHeight="1">
      <c r="A208" s="41"/>
      <c r="B208" s="42"/>
      <c r="C208" s="258" t="s">
        <v>367</v>
      </c>
      <c r="D208" s="258" t="s">
        <v>204</v>
      </c>
      <c r="E208" s="259" t="s">
        <v>368</v>
      </c>
      <c r="F208" s="260" t="s">
        <v>369</v>
      </c>
      <c r="G208" s="261" t="s">
        <v>156</v>
      </c>
      <c r="H208" s="262">
        <v>1</v>
      </c>
      <c r="I208" s="263"/>
      <c r="J208" s="264">
        <f>ROUND(I208*H208,2)</f>
        <v>0</v>
      </c>
      <c r="K208" s="260" t="s">
        <v>138</v>
      </c>
      <c r="L208" s="265"/>
      <c r="M208" s="266" t="s">
        <v>19</v>
      </c>
      <c r="N208" s="267" t="s">
        <v>42</v>
      </c>
      <c r="O208" s="87"/>
      <c r="P208" s="216">
        <f>O208*H208</f>
        <v>0</v>
      </c>
      <c r="Q208" s="216">
        <v>0.0005</v>
      </c>
      <c r="R208" s="216">
        <f>Q208*H208</f>
        <v>0.0005</v>
      </c>
      <c r="S208" s="216">
        <v>0</v>
      </c>
      <c r="T208" s="217">
        <f>S208*H208</f>
        <v>0</v>
      </c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R208" s="218" t="s">
        <v>324</v>
      </c>
      <c r="AT208" s="218" t="s">
        <v>204</v>
      </c>
      <c r="AU208" s="218" t="s">
        <v>81</v>
      </c>
      <c r="AY208" s="20" t="s">
        <v>131</v>
      </c>
      <c r="BE208" s="219">
        <f>IF(N208="základní",J208,0)</f>
        <v>0</v>
      </c>
      <c r="BF208" s="219">
        <f>IF(N208="snížená",J208,0)</f>
        <v>0</v>
      </c>
      <c r="BG208" s="219">
        <f>IF(N208="zákl. přenesená",J208,0)</f>
        <v>0</v>
      </c>
      <c r="BH208" s="219">
        <f>IF(N208="sníž. přenesená",J208,0)</f>
        <v>0</v>
      </c>
      <c r="BI208" s="219">
        <f>IF(N208="nulová",J208,0)</f>
        <v>0</v>
      </c>
      <c r="BJ208" s="20" t="s">
        <v>79</v>
      </c>
      <c r="BK208" s="219">
        <f>ROUND(I208*H208,2)</f>
        <v>0</v>
      </c>
      <c r="BL208" s="20" t="s">
        <v>236</v>
      </c>
      <c r="BM208" s="218" t="s">
        <v>370</v>
      </c>
    </row>
    <row r="209" spans="1:65" s="2" customFormat="1" ht="16.5" customHeight="1">
      <c r="A209" s="41"/>
      <c r="B209" s="42"/>
      <c r="C209" s="207" t="s">
        <v>371</v>
      </c>
      <c r="D209" s="207" t="s">
        <v>134</v>
      </c>
      <c r="E209" s="208" t="s">
        <v>372</v>
      </c>
      <c r="F209" s="209" t="s">
        <v>373</v>
      </c>
      <c r="G209" s="210" t="s">
        <v>156</v>
      </c>
      <c r="H209" s="211">
        <v>4</v>
      </c>
      <c r="I209" s="212"/>
      <c r="J209" s="213">
        <f>ROUND(I209*H209,2)</f>
        <v>0</v>
      </c>
      <c r="K209" s="209" t="s">
        <v>138</v>
      </c>
      <c r="L209" s="47"/>
      <c r="M209" s="214" t="s">
        <v>19</v>
      </c>
      <c r="N209" s="215" t="s">
        <v>42</v>
      </c>
      <c r="O209" s="87"/>
      <c r="P209" s="216">
        <f>O209*H209</f>
        <v>0</v>
      </c>
      <c r="Q209" s="216">
        <v>0</v>
      </c>
      <c r="R209" s="216">
        <f>Q209*H209</f>
        <v>0</v>
      </c>
      <c r="S209" s="216">
        <v>0</v>
      </c>
      <c r="T209" s="217">
        <f>S209*H209</f>
        <v>0</v>
      </c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R209" s="218" t="s">
        <v>236</v>
      </c>
      <c r="AT209" s="218" t="s">
        <v>134</v>
      </c>
      <c r="AU209" s="218" t="s">
        <v>81</v>
      </c>
      <c r="AY209" s="20" t="s">
        <v>131</v>
      </c>
      <c r="BE209" s="219">
        <f>IF(N209="základní",J209,0)</f>
        <v>0</v>
      </c>
      <c r="BF209" s="219">
        <f>IF(N209="snížená",J209,0)</f>
        <v>0</v>
      </c>
      <c r="BG209" s="219">
        <f>IF(N209="zákl. přenesená",J209,0)</f>
        <v>0</v>
      </c>
      <c r="BH209" s="219">
        <f>IF(N209="sníž. přenesená",J209,0)</f>
        <v>0</v>
      </c>
      <c r="BI209" s="219">
        <f>IF(N209="nulová",J209,0)</f>
        <v>0</v>
      </c>
      <c r="BJ209" s="20" t="s">
        <v>79</v>
      </c>
      <c r="BK209" s="219">
        <f>ROUND(I209*H209,2)</f>
        <v>0</v>
      </c>
      <c r="BL209" s="20" t="s">
        <v>236</v>
      </c>
      <c r="BM209" s="218" t="s">
        <v>374</v>
      </c>
    </row>
    <row r="210" spans="1:47" s="2" customFormat="1" ht="12">
      <c r="A210" s="41"/>
      <c r="B210" s="42"/>
      <c r="C210" s="43"/>
      <c r="D210" s="220" t="s">
        <v>141</v>
      </c>
      <c r="E210" s="43"/>
      <c r="F210" s="221" t="s">
        <v>375</v>
      </c>
      <c r="G210" s="43"/>
      <c r="H210" s="43"/>
      <c r="I210" s="222"/>
      <c r="J210" s="43"/>
      <c r="K210" s="43"/>
      <c r="L210" s="47"/>
      <c r="M210" s="223"/>
      <c r="N210" s="224"/>
      <c r="O210" s="87"/>
      <c r="P210" s="87"/>
      <c r="Q210" s="87"/>
      <c r="R210" s="87"/>
      <c r="S210" s="87"/>
      <c r="T210" s="88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T210" s="20" t="s">
        <v>141</v>
      </c>
      <c r="AU210" s="20" t="s">
        <v>81</v>
      </c>
    </row>
    <row r="211" spans="1:65" s="2" customFormat="1" ht="16.5" customHeight="1">
      <c r="A211" s="41"/>
      <c r="B211" s="42"/>
      <c r="C211" s="258" t="s">
        <v>376</v>
      </c>
      <c r="D211" s="258" t="s">
        <v>204</v>
      </c>
      <c r="E211" s="259" t="s">
        <v>377</v>
      </c>
      <c r="F211" s="260" t="s">
        <v>378</v>
      </c>
      <c r="G211" s="261" t="s">
        <v>156</v>
      </c>
      <c r="H211" s="262">
        <v>4</v>
      </c>
      <c r="I211" s="263"/>
      <c r="J211" s="264">
        <f>ROUND(I211*H211,2)</f>
        <v>0</v>
      </c>
      <c r="K211" s="260" t="s">
        <v>138</v>
      </c>
      <c r="L211" s="265"/>
      <c r="M211" s="266" t="s">
        <v>19</v>
      </c>
      <c r="N211" s="267" t="s">
        <v>42</v>
      </c>
      <c r="O211" s="87"/>
      <c r="P211" s="216">
        <f>O211*H211</f>
        <v>0</v>
      </c>
      <c r="Q211" s="216">
        <v>0.0013</v>
      </c>
      <c r="R211" s="216">
        <f>Q211*H211</f>
        <v>0.0052</v>
      </c>
      <c r="S211" s="216">
        <v>0</v>
      </c>
      <c r="T211" s="217">
        <f>S211*H211</f>
        <v>0</v>
      </c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R211" s="218" t="s">
        <v>324</v>
      </c>
      <c r="AT211" s="218" t="s">
        <v>204</v>
      </c>
      <c r="AU211" s="218" t="s">
        <v>81</v>
      </c>
      <c r="AY211" s="20" t="s">
        <v>131</v>
      </c>
      <c r="BE211" s="219">
        <f>IF(N211="základní",J211,0)</f>
        <v>0</v>
      </c>
      <c r="BF211" s="219">
        <f>IF(N211="snížená",J211,0)</f>
        <v>0</v>
      </c>
      <c r="BG211" s="219">
        <f>IF(N211="zákl. přenesená",J211,0)</f>
        <v>0</v>
      </c>
      <c r="BH211" s="219">
        <f>IF(N211="sníž. přenesená",J211,0)</f>
        <v>0</v>
      </c>
      <c r="BI211" s="219">
        <f>IF(N211="nulová",J211,0)</f>
        <v>0</v>
      </c>
      <c r="BJ211" s="20" t="s">
        <v>79</v>
      </c>
      <c r="BK211" s="219">
        <f>ROUND(I211*H211,2)</f>
        <v>0</v>
      </c>
      <c r="BL211" s="20" t="s">
        <v>236</v>
      </c>
      <c r="BM211" s="218" t="s">
        <v>379</v>
      </c>
    </row>
    <row r="212" spans="1:65" s="2" customFormat="1" ht="16.5" customHeight="1">
      <c r="A212" s="41"/>
      <c r="B212" s="42"/>
      <c r="C212" s="207" t="s">
        <v>380</v>
      </c>
      <c r="D212" s="207" t="s">
        <v>134</v>
      </c>
      <c r="E212" s="208" t="s">
        <v>381</v>
      </c>
      <c r="F212" s="209" t="s">
        <v>382</v>
      </c>
      <c r="G212" s="210" t="s">
        <v>156</v>
      </c>
      <c r="H212" s="211">
        <v>4</v>
      </c>
      <c r="I212" s="212"/>
      <c r="J212" s="213">
        <f>ROUND(I212*H212,2)</f>
        <v>0</v>
      </c>
      <c r="K212" s="209" t="s">
        <v>138</v>
      </c>
      <c r="L212" s="47"/>
      <c r="M212" s="214" t="s">
        <v>19</v>
      </c>
      <c r="N212" s="215" t="s">
        <v>42</v>
      </c>
      <c r="O212" s="87"/>
      <c r="P212" s="216">
        <f>O212*H212</f>
        <v>0</v>
      </c>
      <c r="Q212" s="216">
        <v>0</v>
      </c>
      <c r="R212" s="216">
        <f>Q212*H212</f>
        <v>0</v>
      </c>
      <c r="S212" s="216">
        <v>0</v>
      </c>
      <c r="T212" s="217">
        <f>S212*H212</f>
        <v>0</v>
      </c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R212" s="218" t="s">
        <v>236</v>
      </c>
      <c r="AT212" s="218" t="s">
        <v>134</v>
      </c>
      <c r="AU212" s="218" t="s">
        <v>81</v>
      </c>
      <c r="AY212" s="20" t="s">
        <v>131</v>
      </c>
      <c r="BE212" s="219">
        <f>IF(N212="základní",J212,0)</f>
        <v>0</v>
      </c>
      <c r="BF212" s="219">
        <f>IF(N212="snížená",J212,0)</f>
        <v>0</v>
      </c>
      <c r="BG212" s="219">
        <f>IF(N212="zákl. přenesená",J212,0)</f>
        <v>0</v>
      </c>
      <c r="BH212" s="219">
        <f>IF(N212="sníž. přenesená",J212,0)</f>
        <v>0</v>
      </c>
      <c r="BI212" s="219">
        <f>IF(N212="nulová",J212,0)</f>
        <v>0</v>
      </c>
      <c r="BJ212" s="20" t="s">
        <v>79</v>
      </c>
      <c r="BK212" s="219">
        <f>ROUND(I212*H212,2)</f>
        <v>0</v>
      </c>
      <c r="BL212" s="20" t="s">
        <v>236</v>
      </c>
      <c r="BM212" s="218" t="s">
        <v>383</v>
      </c>
    </row>
    <row r="213" spans="1:47" s="2" customFormat="1" ht="12">
      <c r="A213" s="41"/>
      <c r="B213" s="42"/>
      <c r="C213" s="43"/>
      <c r="D213" s="220" t="s">
        <v>141</v>
      </c>
      <c r="E213" s="43"/>
      <c r="F213" s="221" t="s">
        <v>384</v>
      </c>
      <c r="G213" s="43"/>
      <c r="H213" s="43"/>
      <c r="I213" s="222"/>
      <c r="J213" s="43"/>
      <c r="K213" s="43"/>
      <c r="L213" s="47"/>
      <c r="M213" s="223"/>
      <c r="N213" s="224"/>
      <c r="O213" s="87"/>
      <c r="P213" s="87"/>
      <c r="Q213" s="87"/>
      <c r="R213" s="87"/>
      <c r="S213" s="87"/>
      <c r="T213" s="88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T213" s="20" t="s">
        <v>141</v>
      </c>
      <c r="AU213" s="20" t="s">
        <v>81</v>
      </c>
    </row>
    <row r="214" spans="1:65" s="2" customFormat="1" ht="16.5" customHeight="1">
      <c r="A214" s="41"/>
      <c r="B214" s="42"/>
      <c r="C214" s="258" t="s">
        <v>385</v>
      </c>
      <c r="D214" s="258" t="s">
        <v>204</v>
      </c>
      <c r="E214" s="259" t="s">
        <v>386</v>
      </c>
      <c r="F214" s="260" t="s">
        <v>387</v>
      </c>
      <c r="G214" s="261" t="s">
        <v>156</v>
      </c>
      <c r="H214" s="262">
        <v>4</v>
      </c>
      <c r="I214" s="263"/>
      <c r="J214" s="264">
        <f>ROUND(I214*H214,2)</f>
        <v>0</v>
      </c>
      <c r="K214" s="260" t="s">
        <v>19</v>
      </c>
      <c r="L214" s="265"/>
      <c r="M214" s="266" t="s">
        <v>19</v>
      </c>
      <c r="N214" s="267" t="s">
        <v>42</v>
      </c>
      <c r="O214" s="87"/>
      <c r="P214" s="216">
        <f>O214*H214</f>
        <v>0</v>
      </c>
      <c r="Q214" s="216">
        <v>0.00012</v>
      </c>
      <c r="R214" s="216">
        <f>Q214*H214</f>
        <v>0.00048</v>
      </c>
      <c r="S214" s="216">
        <v>0</v>
      </c>
      <c r="T214" s="217">
        <f>S214*H214</f>
        <v>0</v>
      </c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R214" s="218" t="s">
        <v>324</v>
      </c>
      <c r="AT214" s="218" t="s">
        <v>204</v>
      </c>
      <c r="AU214" s="218" t="s">
        <v>81</v>
      </c>
      <c r="AY214" s="20" t="s">
        <v>131</v>
      </c>
      <c r="BE214" s="219">
        <f>IF(N214="základní",J214,0)</f>
        <v>0</v>
      </c>
      <c r="BF214" s="219">
        <f>IF(N214="snížená",J214,0)</f>
        <v>0</v>
      </c>
      <c r="BG214" s="219">
        <f>IF(N214="zákl. přenesená",J214,0)</f>
        <v>0</v>
      </c>
      <c r="BH214" s="219">
        <f>IF(N214="sníž. přenesená",J214,0)</f>
        <v>0</v>
      </c>
      <c r="BI214" s="219">
        <f>IF(N214="nulová",J214,0)</f>
        <v>0</v>
      </c>
      <c r="BJ214" s="20" t="s">
        <v>79</v>
      </c>
      <c r="BK214" s="219">
        <f>ROUND(I214*H214,2)</f>
        <v>0</v>
      </c>
      <c r="BL214" s="20" t="s">
        <v>236</v>
      </c>
      <c r="BM214" s="218" t="s">
        <v>388</v>
      </c>
    </row>
    <row r="215" spans="1:65" s="2" customFormat="1" ht="16.5" customHeight="1">
      <c r="A215" s="41"/>
      <c r="B215" s="42"/>
      <c r="C215" s="207" t="s">
        <v>389</v>
      </c>
      <c r="D215" s="207" t="s">
        <v>134</v>
      </c>
      <c r="E215" s="208" t="s">
        <v>390</v>
      </c>
      <c r="F215" s="209" t="s">
        <v>391</v>
      </c>
      <c r="G215" s="210" t="s">
        <v>156</v>
      </c>
      <c r="H215" s="211">
        <v>1</v>
      </c>
      <c r="I215" s="212"/>
      <c r="J215" s="213">
        <f>ROUND(I215*H215,2)</f>
        <v>0</v>
      </c>
      <c r="K215" s="209" t="s">
        <v>138</v>
      </c>
      <c r="L215" s="47"/>
      <c r="M215" s="214" t="s">
        <v>19</v>
      </c>
      <c r="N215" s="215" t="s">
        <v>42</v>
      </c>
      <c r="O215" s="87"/>
      <c r="P215" s="216">
        <f>O215*H215</f>
        <v>0</v>
      </c>
      <c r="Q215" s="216">
        <v>0</v>
      </c>
      <c r="R215" s="216">
        <f>Q215*H215</f>
        <v>0</v>
      </c>
      <c r="S215" s="216">
        <v>0</v>
      </c>
      <c r="T215" s="217">
        <f>S215*H215</f>
        <v>0</v>
      </c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R215" s="218" t="s">
        <v>236</v>
      </c>
      <c r="AT215" s="218" t="s">
        <v>134</v>
      </c>
      <c r="AU215" s="218" t="s">
        <v>81</v>
      </c>
      <c r="AY215" s="20" t="s">
        <v>131</v>
      </c>
      <c r="BE215" s="219">
        <f>IF(N215="základní",J215,0)</f>
        <v>0</v>
      </c>
      <c r="BF215" s="219">
        <f>IF(N215="snížená",J215,0)</f>
        <v>0</v>
      </c>
      <c r="BG215" s="219">
        <f>IF(N215="zákl. přenesená",J215,0)</f>
        <v>0</v>
      </c>
      <c r="BH215" s="219">
        <f>IF(N215="sníž. přenesená",J215,0)</f>
        <v>0</v>
      </c>
      <c r="BI215" s="219">
        <f>IF(N215="nulová",J215,0)</f>
        <v>0</v>
      </c>
      <c r="BJ215" s="20" t="s">
        <v>79</v>
      </c>
      <c r="BK215" s="219">
        <f>ROUND(I215*H215,2)</f>
        <v>0</v>
      </c>
      <c r="BL215" s="20" t="s">
        <v>236</v>
      </c>
      <c r="BM215" s="218" t="s">
        <v>392</v>
      </c>
    </row>
    <row r="216" spans="1:47" s="2" customFormat="1" ht="12">
      <c r="A216" s="41"/>
      <c r="B216" s="42"/>
      <c r="C216" s="43"/>
      <c r="D216" s="220" t="s">
        <v>141</v>
      </c>
      <c r="E216" s="43"/>
      <c r="F216" s="221" t="s">
        <v>393</v>
      </c>
      <c r="G216" s="43"/>
      <c r="H216" s="43"/>
      <c r="I216" s="222"/>
      <c r="J216" s="43"/>
      <c r="K216" s="43"/>
      <c r="L216" s="47"/>
      <c r="M216" s="223"/>
      <c r="N216" s="224"/>
      <c r="O216" s="87"/>
      <c r="P216" s="87"/>
      <c r="Q216" s="87"/>
      <c r="R216" s="87"/>
      <c r="S216" s="87"/>
      <c r="T216" s="88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T216" s="20" t="s">
        <v>141</v>
      </c>
      <c r="AU216" s="20" t="s">
        <v>81</v>
      </c>
    </row>
    <row r="217" spans="1:65" s="2" customFormat="1" ht="16.5" customHeight="1">
      <c r="A217" s="41"/>
      <c r="B217" s="42"/>
      <c r="C217" s="258" t="s">
        <v>394</v>
      </c>
      <c r="D217" s="258" t="s">
        <v>204</v>
      </c>
      <c r="E217" s="259" t="s">
        <v>395</v>
      </c>
      <c r="F217" s="260" t="s">
        <v>396</v>
      </c>
      <c r="G217" s="261" t="s">
        <v>156</v>
      </c>
      <c r="H217" s="262">
        <v>1</v>
      </c>
      <c r="I217" s="263"/>
      <c r="J217" s="264">
        <f>ROUND(I217*H217,2)</f>
        <v>0</v>
      </c>
      <c r="K217" s="260" t="s">
        <v>19</v>
      </c>
      <c r="L217" s="265"/>
      <c r="M217" s="266" t="s">
        <v>19</v>
      </c>
      <c r="N217" s="267" t="s">
        <v>42</v>
      </c>
      <c r="O217" s="87"/>
      <c r="P217" s="216">
        <f>O217*H217</f>
        <v>0</v>
      </c>
      <c r="Q217" s="216">
        <v>0.0028</v>
      </c>
      <c r="R217" s="216">
        <f>Q217*H217</f>
        <v>0.0028</v>
      </c>
      <c r="S217" s="216">
        <v>0</v>
      </c>
      <c r="T217" s="217">
        <f>S217*H217</f>
        <v>0</v>
      </c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R217" s="218" t="s">
        <v>324</v>
      </c>
      <c r="AT217" s="218" t="s">
        <v>204</v>
      </c>
      <c r="AU217" s="218" t="s">
        <v>81</v>
      </c>
      <c r="AY217" s="20" t="s">
        <v>131</v>
      </c>
      <c r="BE217" s="219">
        <f>IF(N217="základní",J217,0)</f>
        <v>0</v>
      </c>
      <c r="BF217" s="219">
        <f>IF(N217="snížená",J217,0)</f>
        <v>0</v>
      </c>
      <c r="BG217" s="219">
        <f>IF(N217="zákl. přenesená",J217,0)</f>
        <v>0</v>
      </c>
      <c r="BH217" s="219">
        <f>IF(N217="sníž. přenesená",J217,0)</f>
        <v>0</v>
      </c>
      <c r="BI217" s="219">
        <f>IF(N217="nulová",J217,0)</f>
        <v>0</v>
      </c>
      <c r="BJ217" s="20" t="s">
        <v>79</v>
      </c>
      <c r="BK217" s="219">
        <f>ROUND(I217*H217,2)</f>
        <v>0</v>
      </c>
      <c r="BL217" s="20" t="s">
        <v>236</v>
      </c>
      <c r="BM217" s="218" t="s">
        <v>397</v>
      </c>
    </row>
    <row r="218" spans="1:65" s="2" customFormat="1" ht="16.5" customHeight="1">
      <c r="A218" s="41"/>
      <c r="B218" s="42"/>
      <c r="C218" s="207" t="s">
        <v>398</v>
      </c>
      <c r="D218" s="207" t="s">
        <v>134</v>
      </c>
      <c r="E218" s="208" t="s">
        <v>399</v>
      </c>
      <c r="F218" s="209" t="s">
        <v>400</v>
      </c>
      <c r="G218" s="210" t="s">
        <v>156</v>
      </c>
      <c r="H218" s="211">
        <v>1</v>
      </c>
      <c r="I218" s="212"/>
      <c r="J218" s="213">
        <f>ROUND(I218*H218,2)</f>
        <v>0</v>
      </c>
      <c r="K218" s="209" t="s">
        <v>19</v>
      </c>
      <c r="L218" s="47"/>
      <c r="M218" s="214" t="s">
        <v>19</v>
      </c>
      <c r="N218" s="215" t="s">
        <v>42</v>
      </c>
      <c r="O218" s="87"/>
      <c r="P218" s="216">
        <f>O218*H218</f>
        <v>0</v>
      </c>
      <c r="Q218" s="216">
        <v>0</v>
      </c>
      <c r="R218" s="216">
        <f>Q218*H218</f>
        <v>0</v>
      </c>
      <c r="S218" s="216">
        <v>0</v>
      </c>
      <c r="T218" s="217">
        <f>S218*H218</f>
        <v>0</v>
      </c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R218" s="218" t="s">
        <v>236</v>
      </c>
      <c r="AT218" s="218" t="s">
        <v>134</v>
      </c>
      <c r="AU218" s="218" t="s">
        <v>81</v>
      </c>
      <c r="AY218" s="20" t="s">
        <v>131</v>
      </c>
      <c r="BE218" s="219">
        <f>IF(N218="základní",J218,0)</f>
        <v>0</v>
      </c>
      <c r="BF218" s="219">
        <f>IF(N218="snížená",J218,0)</f>
        <v>0</v>
      </c>
      <c r="BG218" s="219">
        <f>IF(N218="zákl. přenesená",J218,0)</f>
        <v>0</v>
      </c>
      <c r="BH218" s="219">
        <f>IF(N218="sníž. přenesená",J218,0)</f>
        <v>0</v>
      </c>
      <c r="BI218" s="219">
        <f>IF(N218="nulová",J218,0)</f>
        <v>0</v>
      </c>
      <c r="BJ218" s="20" t="s">
        <v>79</v>
      </c>
      <c r="BK218" s="219">
        <f>ROUND(I218*H218,2)</f>
        <v>0</v>
      </c>
      <c r="BL218" s="20" t="s">
        <v>236</v>
      </c>
      <c r="BM218" s="218" t="s">
        <v>401</v>
      </c>
    </row>
    <row r="219" spans="1:65" s="2" customFormat="1" ht="24.15" customHeight="1">
      <c r="A219" s="41"/>
      <c r="B219" s="42"/>
      <c r="C219" s="207" t="s">
        <v>402</v>
      </c>
      <c r="D219" s="207" t="s">
        <v>134</v>
      </c>
      <c r="E219" s="208" t="s">
        <v>403</v>
      </c>
      <c r="F219" s="209" t="s">
        <v>404</v>
      </c>
      <c r="G219" s="210" t="s">
        <v>405</v>
      </c>
      <c r="H219" s="268"/>
      <c r="I219" s="212"/>
      <c r="J219" s="213">
        <f>ROUND(I219*H219,2)</f>
        <v>0</v>
      </c>
      <c r="K219" s="209" t="s">
        <v>138</v>
      </c>
      <c r="L219" s="47"/>
      <c r="M219" s="214" t="s">
        <v>19</v>
      </c>
      <c r="N219" s="215" t="s">
        <v>42</v>
      </c>
      <c r="O219" s="87"/>
      <c r="P219" s="216">
        <f>O219*H219</f>
        <v>0</v>
      </c>
      <c r="Q219" s="216">
        <v>0</v>
      </c>
      <c r="R219" s="216">
        <f>Q219*H219</f>
        <v>0</v>
      </c>
      <c r="S219" s="216">
        <v>0</v>
      </c>
      <c r="T219" s="217">
        <f>S219*H219</f>
        <v>0</v>
      </c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R219" s="218" t="s">
        <v>236</v>
      </c>
      <c r="AT219" s="218" t="s">
        <v>134</v>
      </c>
      <c r="AU219" s="218" t="s">
        <v>81</v>
      </c>
      <c r="AY219" s="20" t="s">
        <v>131</v>
      </c>
      <c r="BE219" s="219">
        <f>IF(N219="základní",J219,0)</f>
        <v>0</v>
      </c>
      <c r="BF219" s="219">
        <f>IF(N219="snížená",J219,0)</f>
        <v>0</v>
      </c>
      <c r="BG219" s="219">
        <f>IF(N219="zákl. přenesená",J219,0)</f>
        <v>0</v>
      </c>
      <c r="BH219" s="219">
        <f>IF(N219="sníž. přenesená",J219,0)</f>
        <v>0</v>
      </c>
      <c r="BI219" s="219">
        <f>IF(N219="nulová",J219,0)</f>
        <v>0</v>
      </c>
      <c r="BJ219" s="20" t="s">
        <v>79</v>
      </c>
      <c r="BK219" s="219">
        <f>ROUND(I219*H219,2)</f>
        <v>0</v>
      </c>
      <c r="BL219" s="20" t="s">
        <v>236</v>
      </c>
      <c r="BM219" s="218" t="s">
        <v>406</v>
      </c>
    </row>
    <row r="220" spans="1:47" s="2" customFormat="1" ht="12">
      <c r="A220" s="41"/>
      <c r="B220" s="42"/>
      <c r="C220" s="43"/>
      <c r="D220" s="220" t="s">
        <v>141</v>
      </c>
      <c r="E220" s="43"/>
      <c r="F220" s="221" t="s">
        <v>407</v>
      </c>
      <c r="G220" s="43"/>
      <c r="H220" s="43"/>
      <c r="I220" s="222"/>
      <c r="J220" s="43"/>
      <c r="K220" s="43"/>
      <c r="L220" s="47"/>
      <c r="M220" s="223"/>
      <c r="N220" s="224"/>
      <c r="O220" s="87"/>
      <c r="P220" s="87"/>
      <c r="Q220" s="87"/>
      <c r="R220" s="87"/>
      <c r="S220" s="87"/>
      <c r="T220" s="88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T220" s="20" t="s">
        <v>141</v>
      </c>
      <c r="AU220" s="20" t="s">
        <v>81</v>
      </c>
    </row>
    <row r="221" spans="1:63" s="12" customFormat="1" ht="22.8" customHeight="1">
      <c r="A221" s="12"/>
      <c r="B221" s="191"/>
      <c r="C221" s="192"/>
      <c r="D221" s="193" t="s">
        <v>70</v>
      </c>
      <c r="E221" s="205" t="s">
        <v>408</v>
      </c>
      <c r="F221" s="205" t="s">
        <v>409</v>
      </c>
      <c r="G221" s="192"/>
      <c r="H221" s="192"/>
      <c r="I221" s="195"/>
      <c r="J221" s="206">
        <f>BK221</f>
        <v>0</v>
      </c>
      <c r="K221" s="192"/>
      <c r="L221" s="197"/>
      <c r="M221" s="198"/>
      <c r="N221" s="199"/>
      <c r="O221" s="199"/>
      <c r="P221" s="200">
        <f>SUM(P222:P225)</f>
        <v>0</v>
      </c>
      <c r="Q221" s="199"/>
      <c r="R221" s="200">
        <f>SUM(R222:R225)</f>
        <v>0.0666</v>
      </c>
      <c r="S221" s="199"/>
      <c r="T221" s="201">
        <f>SUM(T222:T225)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02" t="s">
        <v>81</v>
      </c>
      <c r="AT221" s="203" t="s">
        <v>70</v>
      </c>
      <c r="AU221" s="203" t="s">
        <v>79</v>
      </c>
      <c r="AY221" s="202" t="s">
        <v>131</v>
      </c>
      <c r="BK221" s="204">
        <f>SUM(BK222:BK225)</f>
        <v>0</v>
      </c>
    </row>
    <row r="222" spans="1:65" s="2" customFormat="1" ht="24.15" customHeight="1">
      <c r="A222" s="41"/>
      <c r="B222" s="42"/>
      <c r="C222" s="207" t="s">
        <v>410</v>
      </c>
      <c r="D222" s="207" t="s">
        <v>134</v>
      </c>
      <c r="E222" s="208" t="s">
        <v>411</v>
      </c>
      <c r="F222" s="209" t="s">
        <v>412</v>
      </c>
      <c r="G222" s="210" t="s">
        <v>289</v>
      </c>
      <c r="H222" s="211">
        <v>4</v>
      </c>
      <c r="I222" s="212"/>
      <c r="J222" s="213">
        <f>ROUND(I222*H222,2)</f>
        <v>0</v>
      </c>
      <c r="K222" s="209" t="s">
        <v>138</v>
      </c>
      <c r="L222" s="47"/>
      <c r="M222" s="214" t="s">
        <v>19</v>
      </c>
      <c r="N222" s="215" t="s">
        <v>42</v>
      </c>
      <c r="O222" s="87"/>
      <c r="P222" s="216">
        <f>O222*H222</f>
        <v>0</v>
      </c>
      <c r="Q222" s="216">
        <v>0.01665</v>
      </c>
      <c r="R222" s="216">
        <f>Q222*H222</f>
        <v>0.0666</v>
      </c>
      <c r="S222" s="216">
        <v>0</v>
      </c>
      <c r="T222" s="217">
        <f>S222*H222</f>
        <v>0</v>
      </c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R222" s="218" t="s">
        <v>236</v>
      </c>
      <c r="AT222" s="218" t="s">
        <v>134</v>
      </c>
      <c r="AU222" s="218" t="s">
        <v>81</v>
      </c>
      <c r="AY222" s="20" t="s">
        <v>131</v>
      </c>
      <c r="BE222" s="219">
        <f>IF(N222="základní",J222,0)</f>
        <v>0</v>
      </c>
      <c r="BF222" s="219">
        <f>IF(N222="snížená",J222,0)</f>
        <v>0</v>
      </c>
      <c r="BG222" s="219">
        <f>IF(N222="zákl. přenesená",J222,0)</f>
        <v>0</v>
      </c>
      <c r="BH222" s="219">
        <f>IF(N222="sníž. přenesená",J222,0)</f>
        <v>0</v>
      </c>
      <c r="BI222" s="219">
        <f>IF(N222="nulová",J222,0)</f>
        <v>0</v>
      </c>
      <c r="BJ222" s="20" t="s">
        <v>79</v>
      </c>
      <c r="BK222" s="219">
        <f>ROUND(I222*H222,2)</f>
        <v>0</v>
      </c>
      <c r="BL222" s="20" t="s">
        <v>236</v>
      </c>
      <c r="BM222" s="218" t="s">
        <v>413</v>
      </c>
    </row>
    <row r="223" spans="1:47" s="2" customFormat="1" ht="12">
      <c r="A223" s="41"/>
      <c r="B223" s="42"/>
      <c r="C223" s="43"/>
      <c r="D223" s="220" t="s">
        <v>141</v>
      </c>
      <c r="E223" s="43"/>
      <c r="F223" s="221" t="s">
        <v>414</v>
      </c>
      <c r="G223" s="43"/>
      <c r="H223" s="43"/>
      <c r="I223" s="222"/>
      <c r="J223" s="43"/>
      <c r="K223" s="43"/>
      <c r="L223" s="47"/>
      <c r="M223" s="223"/>
      <c r="N223" s="224"/>
      <c r="O223" s="87"/>
      <c r="P223" s="87"/>
      <c r="Q223" s="87"/>
      <c r="R223" s="87"/>
      <c r="S223" s="87"/>
      <c r="T223" s="88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T223" s="20" t="s">
        <v>141</v>
      </c>
      <c r="AU223" s="20" t="s">
        <v>81</v>
      </c>
    </row>
    <row r="224" spans="1:65" s="2" customFormat="1" ht="33" customHeight="1">
      <c r="A224" s="41"/>
      <c r="B224" s="42"/>
      <c r="C224" s="207" t="s">
        <v>415</v>
      </c>
      <c r="D224" s="207" t="s">
        <v>134</v>
      </c>
      <c r="E224" s="208" t="s">
        <v>416</v>
      </c>
      <c r="F224" s="209" t="s">
        <v>417</v>
      </c>
      <c r="G224" s="210" t="s">
        <v>405</v>
      </c>
      <c r="H224" s="268"/>
      <c r="I224" s="212"/>
      <c r="J224" s="213">
        <f>ROUND(I224*H224,2)</f>
        <v>0</v>
      </c>
      <c r="K224" s="209" t="s">
        <v>138</v>
      </c>
      <c r="L224" s="47"/>
      <c r="M224" s="214" t="s">
        <v>19</v>
      </c>
      <c r="N224" s="215" t="s">
        <v>42</v>
      </c>
      <c r="O224" s="87"/>
      <c r="P224" s="216">
        <f>O224*H224</f>
        <v>0</v>
      </c>
      <c r="Q224" s="216">
        <v>0</v>
      </c>
      <c r="R224" s="216">
        <f>Q224*H224</f>
        <v>0</v>
      </c>
      <c r="S224" s="216">
        <v>0</v>
      </c>
      <c r="T224" s="217">
        <f>S224*H224</f>
        <v>0</v>
      </c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R224" s="218" t="s">
        <v>236</v>
      </c>
      <c r="AT224" s="218" t="s">
        <v>134</v>
      </c>
      <c r="AU224" s="218" t="s">
        <v>81</v>
      </c>
      <c r="AY224" s="20" t="s">
        <v>131</v>
      </c>
      <c r="BE224" s="219">
        <f>IF(N224="základní",J224,0)</f>
        <v>0</v>
      </c>
      <c r="BF224" s="219">
        <f>IF(N224="snížená",J224,0)</f>
        <v>0</v>
      </c>
      <c r="BG224" s="219">
        <f>IF(N224="zákl. přenesená",J224,0)</f>
        <v>0</v>
      </c>
      <c r="BH224" s="219">
        <f>IF(N224="sníž. přenesená",J224,0)</f>
        <v>0</v>
      </c>
      <c r="BI224" s="219">
        <f>IF(N224="nulová",J224,0)</f>
        <v>0</v>
      </c>
      <c r="BJ224" s="20" t="s">
        <v>79</v>
      </c>
      <c r="BK224" s="219">
        <f>ROUND(I224*H224,2)</f>
        <v>0</v>
      </c>
      <c r="BL224" s="20" t="s">
        <v>236</v>
      </c>
      <c r="BM224" s="218" t="s">
        <v>418</v>
      </c>
    </row>
    <row r="225" spans="1:47" s="2" customFormat="1" ht="12">
      <c r="A225" s="41"/>
      <c r="B225" s="42"/>
      <c r="C225" s="43"/>
      <c r="D225" s="220" t="s">
        <v>141</v>
      </c>
      <c r="E225" s="43"/>
      <c r="F225" s="221" t="s">
        <v>419</v>
      </c>
      <c r="G225" s="43"/>
      <c r="H225" s="43"/>
      <c r="I225" s="222"/>
      <c r="J225" s="43"/>
      <c r="K225" s="43"/>
      <c r="L225" s="47"/>
      <c r="M225" s="223"/>
      <c r="N225" s="224"/>
      <c r="O225" s="87"/>
      <c r="P225" s="87"/>
      <c r="Q225" s="87"/>
      <c r="R225" s="87"/>
      <c r="S225" s="87"/>
      <c r="T225" s="88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T225" s="20" t="s">
        <v>141</v>
      </c>
      <c r="AU225" s="20" t="s">
        <v>81</v>
      </c>
    </row>
    <row r="226" spans="1:63" s="12" customFormat="1" ht="22.8" customHeight="1">
      <c r="A226" s="12"/>
      <c r="B226" s="191"/>
      <c r="C226" s="192"/>
      <c r="D226" s="193" t="s">
        <v>70</v>
      </c>
      <c r="E226" s="205" t="s">
        <v>420</v>
      </c>
      <c r="F226" s="205" t="s">
        <v>421</v>
      </c>
      <c r="G226" s="192"/>
      <c r="H226" s="192"/>
      <c r="I226" s="195"/>
      <c r="J226" s="206">
        <f>BK226</f>
        <v>0</v>
      </c>
      <c r="K226" s="192"/>
      <c r="L226" s="197"/>
      <c r="M226" s="198"/>
      <c r="N226" s="199"/>
      <c r="O226" s="199"/>
      <c r="P226" s="200">
        <f>SUM(P227:P232)</f>
        <v>0</v>
      </c>
      <c r="Q226" s="199"/>
      <c r="R226" s="200">
        <f>SUM(R227:R232)</f>
        <v>0</v>
      </c>
      <c r="S226" s="199"/>
      <c r="T226" s="201">
        <f>SUM(T227:T232)</f>
        <v>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02" t="s">
        <v>81</v>
      </c>
      <c r="AT226" s="203" t="s">
        <v>70</v>
      </c>
      <c r="AU226" s="203" t="s">
        <v>79</v>
      </c>
      <c r="AY226" s="202" t="s">
        <v>131</v>
      </c>
      <c r="BK226" s="204">
        <f>SUM(BK227:BK232)</f>
        <v>0</v>
      </c>
    </row>
    <row r="227" spans="1:65" s="2" customFormat="1" ht="21.75" customHeight="1">
      <c r="A227" s="41"/>
      <c r="B227" s="42"/>
      <c r="C227" s="207" t="s">
        <v>422</v>
      </c>
      <c r="D227" s="207" t="s">
        <v>134</v>
      </c>
      <c r="E227" s="208" t="s">
        <v>423</v>
      </c>
      <c r="F227" s="209" t="s">
        <v>424</v>
      </c>
      <c r="G227" s="210" t="s">
        <v>156</v>
      </c>
      <c r="H227" s="211">
        <v>6</v>
      </c>
      <c r="I227" s="212"/>
      <c r="J227" s="213">
        <f>ROUND(I227*H227,2)</f>
        <v>0</v>
      </c>
      <c r="K227" s="209" t="s">
        <v>19</v>
      </c>
      <c r="L227" s="47"/>
      <c r="M227" s="214" t="s">
        <v>19</v>
      </c>
      <c r="N227" s="215" t="s">
        <v>42</v>
      </c>
      <c r="O227" s="87"/>
      <c r="P227" s="216">
        <f>O227*H227</f>
        <v>0</v>
      </c>
      <c r="Q227" s="216">
        <v>0</v>
      </c>
      <c r="R227" s="216">
        <f>Q227*H227</f>
        <v>0</v>
      </c>
      <c r="S227" s="216">
        <v>0</v>
      </c>
      <c r="T227" s="217">
        <f>S227*H227</f>
        <v>0</v>
      </c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R227" s="218" t="s">
        <v>236</v>
      </c>
      <c r="AT227" s="218" t="s">
        <v>134</v>
      </c>
      <c r="AU227" s="218" t="s">
        <v>81</v>
      </c>
      <c r="AY227" s="20" t="s">
        <v>131</v>
      </c>
      <c r="BE227" s="219">
        <f>IF(N227="základní",J227,0)</f>
        <v>0</v>
      </c>
      <c r="BF227" s="219">
        <f>IF(N227="snížená",J227,0)</f>
        <v>0</v>
      </c>
      <c r="BG227" s="219">
        <f>IF(N227="zákl. přenesená",J227,0)</f>
        <v>0</v>
      </c>
      <c r="BH227" s="219">
        <f>IF(N227="sníž. přenesená",J227,0)</f>
        <v>0</v>
      </c>
      <c r="BI227" s="219">
        <f>IF(N227="nulová",J227,0)</f>
        <v>0</v>
      </c>
      <c r="BJ227" s="20" t="s">
        <v>79</v>
      </c>
      <c r="BK227" s="219">
        <f>ROUND(I227*H227,2)</f>
        <v>0</v>
      </c>
      <c r="BL227" s="20" t="s">
        <v>236</v>
      </c>
      <c r="BM227" s="218" t="s">
        <v>425</v>
      </c>
    </row>
    <row r="228" spans="1:65" s="2" customFormat="1" ht="16.5" customHeight="1">
      <c r="A228" s="41"/>
      <c r="B228" s="42"/>
      <c r="C228" s="207" t="s">
        <v>426</v>
      </c>
      <c r="D228" s="207" t="s">
        <v>134</v>
      </c>
      <c r="E228" s="208" t="s">
        <v>427</v>
      </c>
      <c r="F228" s="209" t="s">
        <v>428</v>
      </c>
      <c r="G228" s="210" t="s">
        <v>156</v>
      </c>
      <c r="H228" s="211">
        <v>2</v>
      </c>
      <c r="I228" s="212"/>
      <c r="J228" s="213">
        <f>ROUND(I228*H228,2)</f>
        <v>0</v>
      </c>
      <c r="K228" s="209" t="s">
        <v>19</v>
      </c>
      <c r="L228" s="47"/>
      <c r="M228" s="214" t="s">
        <v>19</v>
      </c>
      <c r="N228" s="215" t="s">
        <v>42</v>
      </c>
      <c r="O228" s="87"/>
      <c r="P228" s="216">
        <f>O228*H228</f>
        <v>0</v>
      </c>
      <c r="Q228" s="216">
        <v>0</v>
      </c>
      <c r="R228" s="216">
        <f>Q228*H228</f>
        <v>0</v>
      </c>
      <c r="S228" s="216">
        <v>0</v>
      </c>
      <c r="T228" s="217">
        <f>S228*H228</f>
        <v>0</v>
      </c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R228" s="218" t="s">
        <v>236</v>
      </c>
      <c r="AT228" s="218" t="s">
        <v>134</v>
      </c>
      <c r="AU228" s="218" t="s">
        <v>81</v>
      </c>
      <c r="AY228" s="20" t="s">
        <v>131</v>
      </c>
      <c r="BE228" s="219">
        <f>IF(N228="základní",J228,0)</f>
        <v>0</v>
      </c>
      <c r="BF228" s="219">
        <f>IF(N228="snížená",J228,0)</f>
        <v>0</v>
      </c>
      <c r="BG228" s="219">
        <f>IF(N228="zákl. přenesená",J228,0)</f>
        <v>0</v>
      </c>
      <c r="BH228" s="219">
        <f>IF(N228="sníž. přenesená",J228,0)</f>
        <v>0</v>
      </c>
      <c r="BI228" s="219">
        <f>IF(N228="nulová",J228,0)</f>
        <v>0</v>
      </c>
      <c r="BJ228" s="20" t="s">
        <v>79</v>
      </c>
      <c r="BK228" s="219">
        <f>ROUND(I228*H228,2)</f>
        <v>0</v>
      </c>
      <c r="BL228" s="20" t="s">
        <v>236</v>
      </c>
      <c r="BM228" s="218" t="s">
        <v>429</v>
      </c>
    </row>
    <row r="229" spans="1:65" s="2" customFormat="1" ht="16.5" customHeight="1">
      <c r="A229" s="41"/>
      <c r="B229" s="42"/>
      <c r="C229" s="207" t="s">
        <v>430</v>
      </c>
      <c r="D229" s="207" t="s">
        <v>134</v>
      </c>
      <c r="E229" s="208" t="s">
        <v>431</v>
      </c>
      <c r="F229" s="209" t="s">
        <v>432</v>
      </c>
      <c r="G229" s="210" t="s">
        <v>156</v>
      </c>
      <c r="H229" s="211">
        <v>1</v>
      </c>
      <c r="I229" s="212"/>
      <c r="J229" s="213">
        <f>ROUND(I229*H229,2)</f>
        <v>0</v>
      </c>
      <c r="K229" s="209" t="s">
        <v>19</v>
      </c>
      <c r="L229" s="47"/>
      <c r="M229" s="214" t="s">
        <v>19</v>
      </c>
      <c r="N229" s="215" t="s">
        <v>42</v>
      </c>
      <c r="O229" s="87"/>
      <c r="P229" s="216">
        <f>O229*H229</f>
        <v>0</v>
      </c>
      <c r="Q229" s="216">
        <v>0</v>
      </c>
      <c r="R229" s="216">
        <f>Q229*H229</f>
        <v>0</v>
      </c>
      <c r="S229" s="216">
        <v>0</v>
      </c>
      <c r="T229" s="217">
        <f>S229*H229</f>
        <v>0</v>
      </c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R229" s="218" t="s">
        <v>236</v>
      </c>
      <c r="AT229" s="218" t="s">
        <v>134</v>
      </c>
      <c r="AU229" s="218" t="s">
        <v>81</v>
      </c>
      <c r="AY229" s="20" t="s">
        <v>131</v>
      </c>
      <c r="BE229" s="219">
        <f>IF(N229="základní",J229,0)</f>
        <v>0</v>
      </c>
      <c r="BF229" s="219">
        <f>IF(N229="snížená",J229,0)</f>
        <v>0</v>
      </c>
      <c r="BG229" s="219">
        <f>IF(N229="zákl. přenesená",J229,0)</f>
        <v>0</v>
      </c>
      <c r="BH229" s="219">
        <f>IF(N229="sníž. přenesená",J229,0)</f>
        <v>0</v>
      </c>
      <c r="BI229" s="219">
        <f>IF(N229="nulová",J229,0)</f>
        <v>0</v>
      </c>
      <c r="BJ229" s="20" t="s">
        <v>79</v>
      </c>
      <c r="BK229" s="219">
        <f>ROUND(I229*H229,2)</f>
        <v>0</v>
      </c>
      <c r="BL229" s="20" t="s">
        <v>236</v>
      </c>
      <c r="BM229" s="218" t="s">
        <v>433</v>
      </c>
    </row>
    <row r="230" spans="1:65" s="2" customFormat="1" ht="16.5" customHeight="1">
      <c r="A230" s="41"/>
      <c r="B230" s="42"/>
      <c r="C230" s="207" t="s">
        <v>434</v>
      </c>
      <c r="D230" s="207" t="s">
        <v>134</v>
      </c>
      <c r="E230" s="208" t="s">
        <v>435</v>
      </c>
      <c r="F230" s="209" t="s">
        <v>436</v>
      </c>
      <c r="G230" s="210" t="s">
        <v>289</v>
      </c>
      <c r="H230" s="211">
        <v>1</v>
      </c>
      <c r="I230" s="212"/>
      <c r="J230" s="213">
        <f>ROUND(I230*H230,2)</f>
        <v>0</v>
      </c>
      <c r="K230" s="209" t="s">
        <v>19</v>
      </c>
      <c r="L230" s="47"/>
      <c r="M230" s="214" t="s">
        <v>19</v>
      </c>
      <c r="N230" s="215" t="s">
        <v>42</v>
      </c>
      <c r="O230" s="87"/>
      <c r="P230" s="216">
        <f>O230*H230</f>
        <v>0</v>
      </c>
      <c r="Q230" s="216">
        <v>0</v>
      </c>
      <c r="R230" s="216">
        <f>Q230*H230</f>
        <v>0</v>
      </c>
      <c r="S230" s="216">
        <v>0</v>
      </c>
      <c r="T230" s="217">
        <f>S230*H230</f>
        <v>0</v>
      </c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R230" s="218" t="s">
        <v>236</v>
      </c>
      <c r="AT230" s="218" t="s">
        <v>134</v>
      </c>
      <c r="AU230" s="218" t="s">
        <v>81</v>
      </c>
      <c r="AY230" s="20" t="s">
        <v>131</v>
      </c>
      <c r="BE230" s="219">
        <f>IF(N230="základní",J230,0)</f>
        <v>0</v>
      </c>
      <c r="BF230" s="219">
        <f>IF(N230="snížená",J230,0)</f>
        <v>0</v>
      </c>
      <c r="BG230" s="219">
        <f>IF(N230="zákl. přenesená",J230,0)</f>
        <v>0</v>
      </c>
      <c r="BH230" s="219">
        <f>IF(N230="sníž. přenesená",J230,0)</f>
        <v>0</v>
      </c>
      <c r="BI230" s="219">
        <f>IF(N230="nulová",J230,0)</f>
        <v>0</v>
      </c>
      <c r="BJ230" s="20" t="s">
        <v>79</v>
      </c>
      <c r="BK230" s="219">
        <f>ROUND(I230*H230,2)</f>
        <v>0</v>
      </c>
      <c r="BL230" s="20" t="s">
        <v>236</v>
      </c>
      <c r="BM230" s="218" t="s">
        <v>437</v>
      </c>
    </row>
    <row r="231" spans="1:65" s="2" customFormat="1" ht="24.15" customHeight="1">
      <c r="A231" s="41"/>
      <c r="B231" s="42"/>
      <c r="C231" s="207" t="s">
        <v>438</v>
      </c>
      <c r="D231" s="207" t="s">
        <v>134</v>
      </c>
      <c r="E231" s="208" t="s">
        <v>439</v>
      </c>
      <c r="F231" s="209" t="s">
        <v>440</v>
      </c>
      <c r="G231" s="210" t="s">
        <v>405</v>
      </c>
      <c r="H231" s="268"/>
      <c r="I231" s="212"/>
      <c r="J231" s="213">
        <f>ROUND(I231*H231,2)</f>
        <v>0</v>
      </c>
      <c r="K231" s="209" t="s">
        <v>138</v>
      </c>
      <c r="L231" s="47"/>
      <c r="M231" s="214" t="s">
        <v>19</v>
      </c>
      <c r="N231" s="215" t="s">
        <v>42</v>
      </c>
      <c r="O231" s="87"/>
      <c r="P231" s="216">
        <f>O231*H231</f>
        <v>0</v>
      </c>
      <c r="Q231" s="216">
        <v>0</v>
      </c>
      <c r="R231" s="216">
        <f>Q231*H231</f>
        <v>0</v>
      </c>
      <c r="S231" s="216">
        <v>0</v>
      </c>
      <c r="T231" s="217">
        <f>S231*H231</f>
        <v>0</v>
      </c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R231" s="218" t="s">
        <v>236</v>
      </c>
      <c r="AT231" s="218" t="s">
        <v>134</v>
      </c>
      <c r="AU231" s="218" t="s">
        <v>81</v>
      </c>
      <c r="AY231" s="20" t="s">
        <v>131</v>
      </c>
      <c r="BE231" s="219">
        <f>IF(N231="základní",J231,0)</f>
        <v>0</v>
      </c>
      <c r="BF231" s="219">
        <f>IF(N231="snížená",J231,0)</f>
        <v>0</v>
      </c>
      <c r="BG231" s="219">
        <f>IF(N231="zákl. přenesená",J231,0)</f>
        <v>0</v>
      </c>
      <c r="BH231" s="219">
        <f>IF(N231="sníž. přenesená",J231,0)</f>
        <v>0</v>
      </c>
      <c r="BI231" s="219">
        <f>IF(N231="nulová",J231,0)</f>
        <v>0</v>
      </c>
      <c r="BJ231" s="20" t="s">
        <v>79</v>
      </c>
      <c r="BK231" s="219">
        <f>ROUND(I231*H231,2)</f>
        <v>0</v>
      </c>
      <c r="BL231" s="20" t="s">
        <v>236</v>
      </c>
      <c r="BM231" s="218" t="s">
        <v>441</v>
      </c>
    </row>
    <row r="232" spans="1:47" s="2" customFormat="1" ht="12">
      <c r="A232" s="41"/>
      <c r="B232" s="42"/>
      <c r="C232" s="43"/>
      <c r="D232" s="220" t="s">
        <v>141</v>
      </c>
      <c r="E232" s="43"/>
      <c r="F232" s="221" t="s">
        <v>442</v>
      </c>
      <c r="G232" s="43"/>
      <c r="H232" s="43"/>
      <c r="I232" s="222"/>
      <c r="J232" s="43"/>
      <c r="K232" s="43"/>
      <c r="L232" s="47"/>
      <c r="M232" s="223"/>
      <c r="N232" s="224"/>
      <c r="O232" s="87"/>
      <c r="P232" s="87"/>
      <c r="Q232" s="87"/>
      <c r="R232" s="87"/>
      <c r="S232" s="87"/>
      <c r="T232" s="88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T232" s="20" t="s">
        <v>141</v>
      </c>
      <c r="AU232" s="20" t="s">
        <v>81</v>
      </c>
    </row>
    <row r="233" spans="1:63" s="12" customFormat="1" ht="22.8" customHeight="1">
      <c r="A233" s="12"/>
      <c r="B233" s="191"/>
      <c r="C233" s="192"/>
      <c r="D233" s="193" t="s">
        <v>70</v>
      </c>
      <c r="E233" s="205" t="s">
        <v>443</v>
      </c>
      <c r="F233" s="205" t="s">
        <v>444</v>
      </c>
      <c r="G233" s="192"/>
      <c r="H233" s="192"/>
      <c r="I233" s="195"/>
      <c r="J233" s="206">
        <f>BK233</f>
        <v>0</v>
      </c>
      <c r="K233" s="192"/>
      <c r="L233" s="197"/>
      <c r="M233" s="198"/>
      <c r="N233" s="199"/>
      <c r="O233" s="199"/>
      <c r="P233" s="200">
        <f>SUM(P234:P243)</f>
        <v>0</v>
      </c>
      <c r="Q233" s="199"/>
      <c r="R233" s="200">
        <f>SUM(R234:R243)</f>
        <v>0.37533347</v>
      </c>
      <c r="S233" s="199"/>
      <c r="T233" s="201">
        <f>SUM(T234:T243)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02" t="s">
        <v>81</v>
      </c>
      <c r="AT233" s="203" t="s">
        <v>70</v>
      </c>
      <c r="AU233" s="203" t="s">
        <v>79</v>
      </c>
      <c r="AY233" s="202" t="s">
        <v>131</v>
      </c>
      <c r="BK233" s="204">
        <f>SUM(BK234:BK243)</f>
        <v>0</v>
      </c>
    </row>
    <row r="234" spans="1:65" s="2" customFormat="1" ht="37.8" customHeight="1">
      <c r="A234" s="41"/>
      <c r="B234" s="42"/>
      <c r="C234" s="207" t="s">
        <v>445</v>
      </c>
      <c r="D234" s="207" t="s">
        <v>134</v>
      </c>
      <c r="E234" s="208" t="s">
        <v>446</v>
      </c>
      <c r="F234" s="209" t="s">
        <v>447</v>
      </c>
      <c r="G234" s="210" t="s">
        <v>137</v>
      </c>
      <c r="H234" s="211">
        <v>4.524</v>
      </c>
      <c r="I234" s="212"/>
      <c r="J234" s="213">
        <f>ROUND(I234*H234,2)</f>
        <v>0</v>
      </c>
      <c r="K234" s="209" t="s">
        <v>138</v>
      </c>
      <c r="L234" s="47"/>
      <c r="M234" s="214" t="s">
        <v>19</v>
      </c>
      <c r="N234" s="215" t="s">
        <v>42</v>
      </c>
      <c r="O234" s="87"/>
      <c r="P234" s="216">
        <f>O234*H234</f>
        <v>0</v>
      </c>
      <c r="Q234" s="216">
        <v>0.02963</v>
      </c>
      <c r="R234" s="216">
        <f>Q234*H234</f>
        <v>0.13404612</v>
      </c>
      <c r="S234" s="216">
        <v>0</v>
      </c>
      <c r="T234" s="217">
        <f>S234*H234</f>
        <v>0</v>
      </c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R234" s="218" t="s">
        <v>236</v>
      </c>
      <c r="AT234" s="218" t="s">
        <v>134</v>
      </c>
      <c r="AU234" s="218" t="s">
        <v>81</v>
      </c>
      <c r="AY234" s="20" t="s">
        <v>131</v>
      </c>
      <c r="BE234" s="219">
        <f>IF(N234="základní",J234,0)</f>
        <v>0</v>
      </c>
      <c r="BF234" s="219">
        <f>IF(N234="snížená",J234,0)</f>
        <v>0</v>
      </c>
      <c r="BG234" s="219">
        <f>IF(N234="zákl. přenesená",J234,0)</f>
        <v>0</v>
      </c>
      <c r="BH234" s="219">
        <f>IF(N234="sníž. přenesená",J234,0)</f>
        <v>0</v>
      </c>
      <c r="BI234" s="219">
        <f>IF(N234="nulová",J234,0)</f>
        <v>0</v>
      </c>
      <c r="BJ234" s="20" t="s">
        <v>79</v>
      </c>
      <c r="BK234" s="219">
        <f>ROUND(I234*H234,2)</f>
        <v>0</v>
      </c>
      <c r="BL234" s="20" t="s">
        <v>236</v>
      </c>
      <c r="BM234" s="218" t="s">
        <v>448</v>
      </c>
    </row>
    <row r="235" spans="1:47" s="2" customFormat="1" ht="12">
      <c r="A235" s="41"/>
      <c r="B235" s="42"/>
      <c r="C235" s="43"/>
      <c r="D235" s="220" t="s">
        <v>141</v>
      </c>
      <c r="E235" s="43"/>
      <c r="F235" s="221" t="s">
        <v>449</v>
      </c>
      <c r="G235" s="43"/>
      <c r="H235" s="43"/>
      <c r="I235" s="222"/>
      <c r="J235" s="43"/>
      <c r="K235" s="43"/>
      <c r="L235" s="47"/>
      <c r="M235" s="223"/>
      <c r="N235" s="224"/>
      <c r="O235" s="87"/>
      <c r="P235" s="87"/>
      <c r="Q235" s="87"/>
      <c r="R235" s="87"/>
      <c r="S235" s="87"/>
      <c r="T235" s="88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T235" s="20" t="s">
        <v>141</v>
      </c>
      <c r="AU235" s="20" t="s">
        <v>81</v>
      </c>
    </row>
    <row r="236" spans="1:51" s="13" customFormat="1" ht="12">
      <c r="A236" s="13"/>
      <c r="B236" s="225"/>
      <c r="C236" s="226"/>
      <c r="D236" s="227" t="s">
        <v>143</v>
      </c>
      <c r="E236" s="228" t="s">
        <v>19</v>
      </c>
      <c r="F236" s="229" t="s">
        <v>450</v>
      </c>
      <c r="G236" s="226"/>
      <c r="H236" s="230">
        <v>4.524</v>
      </c>
      <c r="I236" s="231"/>
      <c r="J236" s="226"/>
      <c r="K236" s="226"/>
      <c r="L236" s="232"/>
      <c r="M236" s="233"/>
      <c r="N236" s="234"/>
      <c r="O236" s="234"/>
      <c r="P236" s="234"/>
      <c r="Q236" s="234"/>
      <c r="R236" s="234"/>
      <c r="S236" s="234"/>
      <c r="T236" s="235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6" t="s">
        <v>143</v>
      </c>
      <c r="AU236" s="236" t="s">
        <v>81</v>
      </c>
      <c r="AV236" s="13" t="s">
        <v>81</v>
      </c>
      <c r="AW236" s="13" t="s">
        <v>32</v>
      </c>
      <c r="AX236" s="13" t="s">
        <v>79</v>
      </c>
      <c r="AY236" s="236" t="s">
        <v>131</v>
      </c>
    </row>
    <row r="237" spans="1:65" s="2" customFormat="1" ht="24.15" customHeight="1">
      <c r="A237" s="41"/>
      <c r="B237" s="42"/>
      <c r="C237" s="207" t="s">
        <v>451</v>
      </c>
      <c r="D237" s="207" t="s">
        <v>134</v>
      </c>
      <c r="E237" s="208" t="s">
        <v>452</v>
      </c>
      <c r="F237" s="209" t="s">
        <v>453</v>
      </c>
      <c r="G237" s="210" t="s">
        <v>137</v>
      </c>
      <c r="H237" s="211">
        <v>19.165</v>
      </c>
      <c r="I237" s="212"/>
      <c r="J237" s="213">
        <f>ROUND(I237*H237,2)</f>
        <v>0</v>
      </c>
      <c r="K237" s="209" t="s">
        <v>138</v>
      </c>
      <c r="L237" s="47"/>
      <c r="M237" s="214" t="s">
        <v>19</v>
      </c>
      <c r="N237" s="215" t="s">
        <v>42</v>
      </c>
      <c r="O237" s="87"/>
      <c r="P237" s="216">
        <f>O237*H237</f>
        <v>0</v>
      </c>
      <c r="Q237" s="216">
        <v>0.01259</v>
      </c>
      <c r="R237" s="216">
        <f>Q237*H237</f>
        <v>0.24128735</v>
      </c>
      <c r="S237" s="216">
        <v>0</v>
      </c>
      <c r="T237" s="217">
        <f>S237*H237</f>
        <v>0</v>
      </c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R237" s="218" t="s">
        <v>236</v>
      </c>
      <c r="AT237" s="218" t="s">
        <v>134</v>
      </c>
      <c r="AU237" s="218" t="s">
        <v>81</v>
      </c>
      <c r="AY237" s="20" t="s">
        <v>131</v>
      </c>
      <c r="BE237" s="219">
        <f>IF(N237="základní",J237,0)</f>
        <v>0</v>
      </c>
      <c r="BF237" s="219">
        <f>IF(N237="snížená",J237,0)</f>
        <v>0</v>
      </c>
      <c r="BG237" s="219">
        <f>IF(N237="zákl. přenesená",J237,0)</f>
        <v>0</v>
      </c>
      <c r="BH237" s="219">
        <f>IF(N237="sníž. přenesená",J237,0)</f>
        <v>0</v>
      </c>
      <c r="BI237" s="219">
        <f>IF(N237="nulová",J237,0)</f>
        <v>0</v>
      </c>
      <c r="BJ237" s="20" t="s">
        <v>79</v>
      </c>
      <c r="BK237" s="219">
        <f>ROUND(I237*H237,2)</f>
        <v>0</v>
      </c>
      <c r="BL237" s="20" t="s">
        <v>236</v>
      </c>
      <c r="BM237" s="218" t="s">
        <v>454</v>
      </c>
    </row>
    <row r="238" spans="1:47" s="2" customFormat="1" ht="12">
      <c r="A238" s="41"/>
      <c r="B238" s="42"/>
      <c r="C238" s="43"/>
      <c r="D238" s="220" t="s">
        <v>141</v>
      </c>
      <c r="E238" s="43"/>
      <c r="F238" s="221" t="s">
        <v>455</v>
      </c>
      <c r="G238" s="43"/>
      <c r="H238" s="43"/>
      <c r="I238" s="222"/>
      <c r="J238" s="43"/>
      <c r="K238" s="43"/>
      <c r="L238" s="47"/>
      <c r="M238" s="223"/>
      <c r="N238" s="224"/>
      <c r="O238" s="87"/>
      <c r="P238" s="87"/>
      <c r="Q238" s="87"/>
      <c r="R238" s="87"/>
      <c r="S238" s="87"/>
      <c r="T238" s="88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T238" s="20" t="s">
        <v>141</v>
      </c>
      <c r="AU238" s="20" t="s">
        <v>81</v>
      </c>
    </row>
    <row r="239" spans="1:51" s="13" customFormat="1" ht="12">
      <c r="A239" s="13"/>
      <c r="B239" s="225"/>
      <c r="C239" s="226"/>
      <c r="D239" s="227" t="s">
        <v>143</v>
      </c>
      <c r="E239" s="228" t="s">
        <v>19</v>
      </c>
      <c r="F239" s="229" t="s">
        <v>456</v>
      </c>
      <c r="G239" s="226"/>
      <c r="H239" s="230">
        <v>14.024</v>
      </c>
      <c r="I239" s="231"/>
      <c r="J239" s="226"/>
      <c r="K239" s="226"/>
      <c r="L239" s="232"/>
      <c r="M239" s="233"/>
      <c r="N239" s="234"/>
      <c r="O239" s="234"/>
      <c r="P239" s="234"/>
      <c r="Q239" s="234"/>
      <c r="R239" s="234"/>
      <c r="S239" s="234"/>
      <c r="T239" s="235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6" t="s">
        <v>143</v>
      </c>
      <c r="AU239" s="236" t="s">
        <v>81</v>
      </c>
      <c r="AV239" s="13" t="s">
        <v>81</v>
      </c>
      <c r="AW239" s="13" t="s">
        <v>32</v>
      </c>
      <c r="AX239" s="13" t="s">
        <v>71</v>
      </c>
      <c r="AY239" s="236" t="s">
        <v>131</v>
      </c>
    </row>
    <row r="240" spans="1:51" s="13" customFormat="1" ht="12">
      <c r="A240" s="13"/>
      <c r="B240" s="225"/>
      <c r="C240" s="226"/>
      <c r="D240" s="227" t="s">
        <v>143</v>
      </c>
      <c r="E240" s="228" t="s">
        <v>19</v>
      </c>
      <c r="F240" s="229" t="s">
        <v>457</v>
      </c>
      <c r="G240" s="226"/>
      <c r="H240" s="230">
        <v>5.141</v>
      </c>
      <c r="I240" s="231"/>
      <c r="J240" s="226"/>
      <c r="K240" s="226"/>
      <c r="L240" s="232"/>
      <c r="M240" s="233"/>
      <c r="N240" s="234"/>
      <c r="O240" s="234"/>
      <c r="P240" s="234"/>
      <c r="Q240" s="234"/>
      <c r="R240" s="234"/>
      <c r="S240" s="234"/>
      <c r="T240" s="235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6" t="s">
        <v>143</v>
      </c>
      <c r="AU240" s="236" t="s">
        <v>81</v>
      </c>
      <c r="AV240" s="13" t="s">
        <v>81</v>
      </c>
      <c r="AW240" s="13" t="s">
        <v>32</v>
      </c>
      <c r="AX240" s="13" t="s">
        <v>71</v>
      </c>
      <c r="AY240" s="236" t="s">
        <v>131</v>
      </c>
    </row>
    <row r="241" spans="1:51" s="14" customFormat="1" ht="12">
      <c r="A241" s="14"/>
      <c r="B241" s="237"/>
      <c r="C241" s="238"/>
      <c r="D241" s="227" t="s">
        <v>143</v>
      </c>
      <c r="E241" s="239" t="s">
        <v>19</v>
      </c>
      <c r="F241" s="240" t="s">
        <v>147</v>
      </c>
      <c r="G241" s="238"/>
      <c r="H241" s="241">
        <v>19.165</v>
      </c>
      <c r="I241" s="242"/>
      <c r="J241" s="238"/>
      <c r="K241" s="238"/>
      <c r="L241" s="243"/>
      <c r="M241" s="244"/>
      <c r="N241" s="245"/>
      <c r="O241" s="245"/>
      <c r="P241" s="245"/>
      <c r="Q241" s="245"/>
      <c r="R241" s="245"/>
      <c r="S241" s="245"/>
      <c r="T241" s="246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47" t="s">
        <v>143</v>
      </c>
      <c r="AU241" s="247" t="s">
        <v>81</v>
      </c>
      <c r="AV241" s="14" t="s">
        <v>139</v>
      </c>
      <c r="AW241" s="14" t="s">
        <v>32</v>
      </c>
      <c r="AX241" s="14" t="s">
        <v>79</v>
      </c>
      <c r="AY241" s="247" t="s">
        <v>131</v>
      </c>
    </row>
    <row r="242" spans="1:65" s="2" customFormat="1" ht="37.8" customHeight="1">
      <c r="A242" s="41"/>
      <c r="B242" s="42"/>
      <c r="C242" s="207" t="s">
        <v>458</v>
      </c>
      <c r="D242" s="207" t="s">
        <v>134</v>
      </c>
      <c r="E242" s="208" t="s">
        <v>459</v>
      </c>
      <c r="F242" s="209" t="s">
        <v>460</v>
      </c>
      <c r="G242" s="210" t="s">
        <v>405</v>
      </c>
      <c r="H242" s="268"/>
      <c r="I242" s="212"/>
      <c r="J242" s="213">
        <f>ROUND(I242*H242,2)</f>
        <v>0</v>
      </c>
      <c r="K242" s="209" t="s">
        <v>138</v>
      </c>
      <c r="L242" s="47"/>
      <c r="M242" s="214" t="s">
        <v>19</v>
      </c>
      <c r="N242" s="215" t="s">
        <v>42</v>
      </c>
      <c r="O242" s="87"/>
      <c r="P242" s="216">
        <f>O242*H242</f>
        <v>0</v>
      </c>
      <c r="Q242" s="216">
        <v>0</v>
      </c>
      <c r="R242" s="216">
        <f>Q242*H242</f>
        <v>0</v>
      </c>
      <c r="S242" s="216">
        <v>0</v>
      </c>
      <c r="T242" s="217">
        <f>S242*H242</f>
        <v>0</v>
      </c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R242" s="218" t="s">
        <v>236</v>
      </c>
      <c r="AT242" s="218" t="s">
        <v>134</v>
      </c>
      <c r="AU242" s="218" t="s">
        <v>81</v>
      </c>
      <c r="AY242" s="20" t="s">
        <v>131</v>
      </c>
      <c r="BE242" s="219">
        <f>IF(N242="základní",J242,0)</f>
        <v>0</v>
      </c>
      <c r="BF242" s="219">
        <f>IF(N242="snížená",J242,0)</f>
        <v>0</v>
      </c>
      <c r="BG242" s="219">
        <f>IF(N242="zákl. přenesená",J242,0)</f>
        <v>0</v>
      </c>
      <c r="BH242" s="219">
        <f>IF(N242="sníž. přenesená",J242,0)</f>
        <v>0</v>
      </c>
      <c r="BI242" s="219">
        <f>IF(N242="nulová",J242,0)</f>
        <v>0</v>
      </c>
      <c r="BJ242" s="20" t="s">
        <v>79</v>
      </c>
      <c r="BK242" s="219">
        <f>ROUND(I242*H242,2)</f>
        <v>0</v>
      </c>
      <c r="BL242" s="20" t="s">
        <v>236</v>
      </c>
      <c r="BM242" s="218" t="s">
        <v>461</v>
      </c>
    </row>
    <row r="243" spans="1:47" s="2" customFormat="1" ht="12">
      <c r="A243" s="41"/>
      <c r="B243" s="42"/>
      <c r="C243" s="43"/>
      <c r="D243" s="220" t="s">
        <v>141</v>
      </c>
      <c r="E243" s="43"/>
      <c r="F243" s="221" t="s">
        <v>462</v>
      </c>
      <c r="G243" s="43"/>
      <c r="H243" s="43"/>
      <c r="I243" s="222"/>
      <c r="J243" s="43"/>
      <c r="K243" s="43"/>
      <c r="L243" s="47"/>
      <c r="M243" s="223"/>
      <c r="N243" s="224"/>
      <c r="O243" s="87"/>
      <c r="P243" s="87"/>
      <c r="Q243" s="87"/>
      <c r="R243" s="87"/>
      <c r="S243" s="87"/>
      <c r="T243" s="88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T243" s="20" t="s">
        <v>141</v>
      </c>
      <c r="AU243" s="20" t="s">
        <v>81</v>
      </c>
    </row>
    <row r="244" spans="1:63" s="12" customFormat="1" ht="22.8" customHeight="1">
      <c r="A244" s="12"/>
      <c r="B244" s="191"/>
      <c r="C244" s="192"/>
      <c r="D244" s="193" t="s">
        <v>70</v>
      </c>
      <c r="E244" s="205" t="s">
        <v>463</v>
      </c>
      <c r="F244" s="205" t="s">
        <v>464</v>
      </c>
      <c r="G244" s="192"/>
      <c r="H244" s="192"/>
      <c r="I244" s="195"/>
      <c r="J244" s="206">
        <f>BK244</f>
        <v>0</v>
      </c>
      <c r="K244" s="192"/>
      <c r="L244" s="197"/>
      <c r="M244" s="198"/>
      <c r="N244" s="199"/>
      <c r="O244" s="199"/>
      <c r="P244" s="200">
        <f>SUM(P245:P259)</f>
        <v>0</v>
      </c>
      <c r="Q244" s="199"/>
      <c r="R244" s="200">
        <f>SUM(R245:R259)</f>
        <v>0.11620000000000001</v>
      </c>
      <c r="S244" s="199"/>
      <c r="T244" s="201">
        <f>SUM(T245:T259)</f>
        <v>0.048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202" t="s">
        <v>81</v>
      </c>
      <c r="AT244" s="203" t="s">
        <v>70</v>
      </c>
      <c r="AU244" s="203" t="s">
        <v>79</v>
      </c>
      <c r="AY244" s="202" t="s">
        <v>131</v>
      </c>
      <c r="BK244" s="204">
        <f>SUM(BK245:BK259)</f>
        <v>0</v>
      </c>
    </row>
    <row r="245" spans="1:65" s="2" customFormat="1" ht="16.5" customHeight="1">
      <c r="A245" s="41"/>
      <c r="B245" s="42"/>
      <c r="C245" s="207" t="s">
        <v>465</v>
      </c>
      <c r="D245" s="207" t="s">
        <v>134</v>
      </c>
      <c r="E245" s="208" t="s">
        <v>466</v>
      </c>
      <c r="F245" s="209" t="s">
        <v>467</v>
      </c>
      <c r="G245" s="210" t="s">
        <v>156</v>
      </c>
      <c r="H245" s="211">
        <v>2</v>
      </c>
      <c r="I245" s="212"/>
      <c r="J245" s="213">
        <f>ROUND(I245*H245,2)</f>
        <v>0</v>
      </c>
      <c r="K245" s="209" t="s">
        <v>138</v>
      </c>
      <c r="L245" s="47"/>
      <c r="M245" s="214" t="s">
        <v>19</v>
      </c>
      <c r="N245" s="215" t="s">
        <v>42</v>
      </c>
      <c r="O245" s="87"/>
      <c r="P245" s="216">
        <f>O245*H245</f>
        <v>0</v>
      </c>
      <c r="Q245" s="216">
        <v>0</v>
      </c>
      <c r="R245" s="216">
        <f>Q245*H245</f>
        <v>0</v>
      </c>
      <c r="S245" s="216">
        <v>0.024</v>
      </c>
      <c r="T245" s="217">
        <f>S245*H245</f>
        <v>0.048</v>
      </c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R245" s="218" t="s">
        <v>236</v>
      </c>
      <c r="AT245" s="218" t="s">
        <v>134</v>
      </c>
      <c r="AU245" s="218" t="s">
        <v>81</v>
      </c>
      <c r="AY245" s="20" t="s">
        <v>131</v>
      </c>
      <c r="BE245" s="219">
        <f>IF(N245="základní",J245,0)</f>
        <v>0</v>
      </c>
      <c r="BF245" s="219">
        <f>IF(N245="snížená",J245,0)</f>
        <v>0</v>
      </c>
      <c r="BG245" s="219">
        <f>IF(N245="zákl. přenesená",J245,0)</f>
        <v>0</v>
      </c>
      <c r="BH245" s="219">
        <f>IF(N245="sníž. přenesená",J245,0)</f>
        <v>0</v>
      </c>
      <c r="BI245" s="219">
        <f>IF(N245="nulová",J245,0)</f>
        <v>0</v>
      </c>
      <c r="BJ245" s="20" t="s">
        <v>79</v>
      </c>
      <c r="BK245" s="219">
        <f>ROUND(I245*H245,2)</f>
        <v>0</v>
      </c>
      <c r="BL245" s="20" t="s">
        <v>236</v>
      </c>
      <c r="BM245" s="218" t="s">
        <v>468</v>
      </c>
    </row>
    <row r="246" spans="1:47" s="2" customFormat="1" ht="12">
      <c r="A246" s="41"/>
      <c r="B246" s="42"/>
      <c r="C246" s="43"/>
      <c r="D246" s="220" t="s">
        <v>141</v>
      </c>
      <c r="E246" s="43"/>
      <c r="F246" s="221" t="s">
        <v>469</v>
      </c>
      <c r="G246" s="43"/>
      <c r="H246" s="43"/>
      <c r="I246" s="222"/>
      <c r="J246" s="43"/>
      <c r="K246" s="43"/>
      <c r="L246" s="47"/>
      <c r="M246" s="223"/>
      <c r="N246" s="224"/>
      <c r="O246" s="87"/>
      <c r="P246" s="87"/>
      <c r="Q246" s="87"/>
      <c r="R246" s="87"/>
      <c r="S246" s="87"/>
      <c r="T246" s="88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T246" s="20" t="s">
        <v>141</v>
      </c>
      <c r="AU246" s="20" t="s">
        <v>81</v>
      </c>
    </row>
    <row r="247" spans="1:65" s="2" customFormat="1" ht="24.15" customHeight="1">
      <c r="A247" s="41"/>
      <c r="B247" s="42"/>
      <c r="C247" s="207" t="s">
        <v>470</v>
      </c>
      <c r="D247" s="207" t="s">
        <v>134</v>
      </c>
      <c r="E247" s="208" t="s">
        <v>471</v>
      </c>
      <c r="F247" s="209" t="s">
        <v>472</v>
      </c>
      <c r="G247" s="210" t="s">
        <v>156</v>
      </c>
      <c r="H247" s="211">
        <v>6</v>
      </c>
      <c r="I247" s="212"/>
      <c r="J247" s="213">
        <f>ROUND(I247*H247,2)</f>
        <v>0</v>
      </c>
      <c r="K247" s="209" t="s">
        <v>138</v>
      </c>
      <c r="L247" s="47"/>
      <c r="M247" s="214" t="s">
        <v>19</v>
      </c>
      <c r="N247" s="215" t="s">
        <v>42</v>
      </c>
      <c r="O247" s="87"/>
      <c r="P247" s="216">
        <f>O247*H247</f>
        <v>0</v>
      </c>
      <c r="Q247" s="216">
        <v>0</v>
      </c>
      <c r="R247" s="216">
        <f>Q247*H247</f>
        <v>0</v>
      </c>
      <c r="S247" s="216">
        <v>0</v>
      </c>
      <c r="T247" s="217">
        <f>S247*H247</f>
        <v>0</v>
      </c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R247" s="218" t="s">
        <v>236</v>
      </c>
      <c r="AT247" s="218" t="s">
        <v>134</v>
      </c>
      <c r="AU247" s="218" t="s">
        <v>81</v>
      </c>
      <c r="AY247" s="20" t="s">
        <v>131</v>
      </c>
      <c r="BE247" s="219">
        <f>IF(N247="základní",J247,0)</f>
        <v>0</v>
      </c>
      <c r="BF247" s="219">
        <f>IF(N247="snížená",J247,0)</f>
        <v>0</v>
      </c>
      <c r="BG247" s="219">
        <f>IF(N247="zákl. přenesená",J247,0)</f>
        <v>0</v>
      </c>
      <c r="BH247" s="219">
        <f>IF(N247="sníž. přenesená",J247,0)</f>
        <v>0</v>
      </c>
      <c r="BI247" s="219">
        <f>IF(N247="nulová",J247,0)</f>
        <v>0</v>
      </c>
      <c r="BJ247" s="20" t="s">
        <v>79</v>
      </c>
      <c r="BK247" s="219">
        <f>ROUND(I247*H247,2)</f>
        <v>0</v>
      </c>
      <c r="BL247" s="20" t="s">
        <v>236</v>
      </c>
      <c r="BM247" s="218" t="s">
        <v>473</v>
      </c>
    </row>
    <row r="248" spans="1:47" s="2" customFormat="1" ht="12">
      <c r="A248" s="41"/>
      <c r="B248" s="42"/>
      <c r="C248" s="43"/>
      <c r="D248" s="220" t="s">
        <v>141</v>
      </c>
      <c r="E248" s="43"/>
      <c r="F248" s="221" t="s">
        <v>474</v>
      </c>
      <c r="G248" s="43"/>
      <c r="H248" s="43"/>
      <c r="I248" s="222"/>
      <c r="J248" s="43"/>
      <c r="K248" s="43"/>
      <c r="L248" s="47"/>
      <c r="M248" s="223"/>
      <c r="N248" s="224"/>
      <c r="O248" s="87"/>
      <c r="P248" s="87"/>
      <c r="Q248" s="87"/>
      <c r="R248" s="87"/>
      <c r="S248" s="87"/>
      <c r="T248" s="88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T248" s="20" t="s">
        <v>141</v>
      </c>
      <c r="AU248" s="20" t="s">
        <v>81</v>
      </c>
    </row>
    <row r="249" spans="1:65" s="2" customFormat="1" ht="16.5" customHeight="1">
      <c r="A249" s="41"/>
      <c r="B249" s="42"/>
      <c r="C249" s="258" t="s">
        <v>475</v>
      </c>
      <c r="D249" s="258" t="s">
        <v>204</v>
      </c>
      <c r="E249" s="259" t="s">
        <v>476</v>
      </c>
      <c r="F249" s="260" t="s">
        <v>477</v>
      </c>
      <c r="G249" s="261" t="s">
        <v>156</v>
      </c>
      <c r="H249" s="262">
        <v>4</v>
      </c>
      <c r="I249" s="263"/>
      <c r="J249" s="264">
        <f>ROUND(I249*H249,2)</f>
        <v>0</v>
      </c>
      <c r="K249" s="260" t="s">
        <v>138</v>
      </c>
      <c r="L249" s="265"/>
      <c r="M249" s="266" t="s">
        <v>19</v>
      </c>
      <c r="N249" s="267" t="s">
        <v>42</v>
      </c>
      <c r="O249" s="87"/>
      <c r="P249" s="216">
        <f>O249*H249</f>
        <v>0</v>
      </c>
      <c r="Q249" s="216">
        <v>0.016</v>
      </c>
      <c r="R249" s="216">
        <f>Q249*H249</f>
        <v>0.064</v>
      </c>
      <c r="S249" s="216">
        <v>0</v>
      </c>
      <c r="T249" s="217">
        <f>S249*H249</f>
        <v>0</v>
      </c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R249" s="218" t="s">
        <v>324</v>
      </c>
      <c r="AT249" s="218" t="s">
        <v>204</v>
      </c>
      <c r="AU249" s="218" t="s">
        <v>81</v>
      </c>
      <c r="AY249" s="20" t="s">
        <v>131</v>
      </c>
      <c r="BE249" s="219">
        <f>IF(N249="základní",J249,0)</f>
        <v>0</v>
      </c>
      <c r="BF249" s="219">
        <f>IF(N249="snížená",J249,0)</f>
        <v>0</v>
      </c>
      <c r="BG249" s="219">
        <f>IF(N249="zákl. přenesená",J249,0)</f>
        <v>0</v>
      </c>
      <c r="BH249" s="219">
        <f>IF(N249="sníž. přenesená",J249,0)</f>
        <v>0</v>
      </c>
      <c r="BI249" s="219">
        <f>IF(N249="nulová",J249,0)</f>
        <v>0</v>
      </c>
      <c r="BJ249" s="20" t="s">
        <v>79</v>
      </c>
      <c r="BK249" s="219">
        <f>ROUND(I249*H249,2)</f>
        <v>0</v>
      </c>
      <c r="BL249" s="20" t="s">
        <v>236</v>
      </c>
      <c r="BM249" s="218" t="s">
        <v>478</v>
      </c>
    </row>
    <row r="250" spans="1:65" s="2" customFormat="1" ht="16.5" customHeight="1">
      <c r="A250" s="41"/>
      <c r="B250" s="42"/>
      <c r="C250" s="258" t="s">
        <v>479</v>
      </c>
      <c r="D250" s="258" t="s">
        <v>204</v>
      </c>
      <c r="E250" s="259" t="s">
        <v>480</v>
      </c>
      <c r="F250" s="260" t="s">
        <v>481</v>
      </c>
      <c r="G250" s="261" t="s">
        <v>156</v>
      </c>
      <c r="H250" s="262">
        <v>2</v>
      </c>
      <c r="I250" s="263"/>
      <c r="J250" s="264">
        <f>ROUND(I250*H250,2)</f>
        <v>0</v>
      </c>
      <c r="K250" s="260" t="s">
        <v>138</v>
      </c>
      <c r="L250" s="265"/>
      <c r="M250" s="266" t="s">
        <v>19</v>
      </c>
      <c r="N250" s="267" t="s">
        <v>42</v>
      </c>
      <c r="O250" s="87"/>
      <c r="P250" s="216">
        <f>O250*H250</f>
        <v>0</v>
      </c>
      <c r="Q250" s="216">
        <v>0.0195</v>
      </c>
      <c r="R250" s="216">
        <f>Q250*H250</f>
        <v>0.039</v>
      </c>
      <c r="S250" s="216">
        <v>0</v>
      </c>
      <c r="T250" s="217">
        <f>S250*H250</f>
        <v>0</v>
      </c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R250" s="218" t="s">
        <v>324</v>
      </c>
      <c r="AT250" s="218" t="s">
        <v>204</v>
      </c>
      <c r="AU250" s="218" t="s">
        <v>81</v>
      </c>
      <c r="AY250" s="20" t="s">
        <v>131</v>
      </c>
      <c r="BE250" s="219">
        <f>IF(N250="základní",J250,0)</f>
        <v>0</v>
      </c>
      <c r="BF250" s="219">
        <f>IF(N250="snížená",J250,0)</f>
        <v>0</v>
      </c>
      <c r="BG250" s="219">
        <f>IF(N250="zákl. přenesená",J250,0)</f>
        <v>0</v>
      </c>
      <c r="BH250" s="219">
        <f>IF(N250="sníž. přenesená",J250,0)</f>
        <v>0</v>
      </c>
      <c r="BI250" s="219">
        <f>IF(N250="nulová",J250,0)</f>
        <v>0</v>
      </c>
      <c r="BJ250" s="20" t="s">
        <v>79</v>
      </c>
      <c r="BK250" s="219">
        <f>ROUND(I250*H250,2)</f>
        <v>0</v>
      </c>
      <c r="BL250" s="20" t="s">
        <v>236</v>
      </c>
      <c r="BM250" s="218" t="s">
        <v>482</v>
      </c>
    </row>
    <row r="251" spans="1:65" s="2" customFormat="1" ht="16.5" customHeight="1">
      <c r="A251" s="41"/>
      <c r="B251" s="42"/>
      <c r="C251" s="207" t="s">
        <v>483</v>
      </c>
      <c r="D251" s="207" t="s">
        <v>134</v>
      </c>
      <c r="E251" s="208" t="s">
        <v>484</v>
      </c>
      <c r="F251" s="209" t="s">
        <v>485</v>
      </c>
      <c r="G251" s="210" t="s">
        <v>156</v>
      </c>
      <c r="H251" s="211">
        <v>2</v>
      </c>
      <c r="I251" s="212"/>
      <c r="J251" s="213">
        <f>ROUND(I251*H251,2)</f>
        <v>0</v>
      </c>
      <c r="K251" s="209" t="s">
        <v>138</v>
      </c>
      <c r="L251" s="47"/>
      <c r="M251" s="214" t="s">
        <v>19</v>
      </c>
      <c r="N251" s="215" t="s">
        <v>42</v>
      </c>
      <c r="O251" s="87"/>
      <c r="P251" s="216">
        <f>O251*H251</f>
        <v>0</v>
      </c>
      <c r="Q251" s="216">
        <v>0</v>
      </c>
      <c r="R251" s="216">
        <f>Q251*H251</f>
        <v>0</v>
      </c>
      <c r="S251" s="216">
        <v>0</v>
      </c>
      <c r="T251" s="217">
        <f>S251*H251</f>
        <v>0</v>
      </c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R251" s="218" t="s">
        <v>236</v>
      </c>
      <c r="AT251" s="218" t="s">
        <v>134</v>
      </c>
      <c r="AU251" s="218" t="s">
        <v>81</v>
      </c>
      <c r="AY251" s="20" t="s">
        <v>131</v>
      </c>
      <c r="BE251" s="219">
        <f>IF(N251="základní",J251,0)</f>
        <v>0</v>
      </c>
      <c r="BF251" s="219">
        <f>IF(N251="snížená",J251,0)</f>
        <v>0</v>
      </c>
      <c r="BG251" s="219">
        <f>IF(N251="zákl. přenesená",J251,0)</f>
        <v>0</v>
      </c>
      <c r="BH251" s="219">
        <f>IF(N251="sníž. přenesená",J251,0)</f>
        <v>0</v>
      </c>
      <c r="BI251" s="219">
        <f>IF(N251="nulová",J251,0)</f>
        <v>0</v>
      </c>
      <c r="BJ251" s="20" t="s">
        <v>79</v>
      </c>
      <c r="BK251" s="219">
        <f>ROUND(I251*H251,2)</f>
        <v>0</v>
      </c>
      <c r="BL251" s="20" t="s">
        <v>236</v>
      </c>
      <c r="BM251" s="218" t="s">
        <v>486</v>
      </c>
    </row>
    <row r="252" spans="1:47" s="2" customFormat="1" ht="12">
      <c r="A252" s="41"/>
      <c r="B252" s="42"/>
      <c r="C252" s="43"/>
      <c r="D252" s="220" t="s">
        <v>141</v>
      </c>
      <c r="E252" s="43"/>
      <c r="F252" s="221" t="s">
        <v>487</v>
      </c>
      <c r="G252" s="43"/>
      <c r="H252" s="43"/>
      <c r="I252" s="222"/>
      <c r="J252" s="43"/>
      <c r="K252" s="43"/>
      <c r="L252" s="47"/>
      <c r="M252" s="223"/>
      <c r="N252" s="224"/>
      <c r="O252" s="87"/>
      <c r="P252" s="87"/>
      <c r="Q252" s="87"/>
      <c r="R252" s="87"/>
      <c r="S252" s="87"/>
      <c r="T252" s="88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T252" s="20" t="s">
        <v>141</v>
      </c>
      <c r="AU252" s="20" t="s">
        <v>81</v>
      </c>
    </row>
    <row r="253" spans="1:65" s="2" customFormat="1" ht="16.5" customHeight="1">
      <c r="A253" s="41"/>
      <c r="B253" s="42"/>
      <c r="C253" s="258" t="s">
        <v>488</v>
      </c>
      <c r="D253" s="258" t="s">
        <v>204</v>
      </c>
      <c r="E253" s="259" t="s">
        <v>489</v>
      </c>
      <c r="F253" s="260" t="s">
        <v>490</v>
      </c>
      <c r="G253" s="261" t="s">
        <v>156</v>
      </c>
      <c r="H253" s="262">
        <v>2</v>
      </c>
      <c r="I253" s="263"/>
      <c r="J253" s="264">
        <f>ROUND(I253*H253,2)</f>
        <v>0</v>
      </c>
      <c r="K253" s="260" t="s">
        <v>138</v>
      </c>
      <c r="L253" s="265"/>
      <c r="M253" s="266" t="s">
        <v>19</v>
      </c>
      <c r="N253" s="267" t="s">
        <v>42</v>
      </c>
      <c r="O253" s="87"/>
      <c r="P253" s="216">
        <f>O253*H253</f>
        <v>0</v>
      </c>
      <c r="Q253" s="216">
        <v>0.0022</v>
      </c>
      <c r="R253" s="216">
        <f>Q253*H253</f>
        <v>0.0044</v>
      </c>
      <c r="S253" s="216">
        <v>0</v>
      </c>
      <c r="T253" s="217">
        <f>S253*H253</f>
        <v>0</v>
      </c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R253" s="218" t="s">
        <v>324</v>
      </c>
      <c r="AT253" s="218" t="s">
        <v>204</v>
      </c>
      <c r="AU253" s="218" t="s">
        <v>81</v>
      </c>
      <c r="AY253" s="20" t="s">
        <v>131</v>
      </c>
      <c r="BE253" s="219">
        <f>IF(N253="základní",J253,0)</f>
        <v>0</v>
      </c>
      <c r="BF253" s="219">
        <f>IF(N253="snížená",J253,0)</f>
        <v>0</v>
      </c>
      <c r="BG253" s="219">
        <f>IF(N253="zákl. přenesená",J253,0)</f>
        <v>0</v>
      </c>
      <c r="BH253" s="219">
        <f>IF(N253="sníž. přenesená",J253,0)</f>
        <v>0</v>
      </c>
      <c r="BI253" s="219">
        <f>IF(N253="nulová",J253,0)</f>
        <v>0</v>
      </c>
      <c r="BJ253" s="20" t="s">
        <v>79</v>
      </c>
      <c r="BK253" s="219">
        <f>ROUND(I253*H253,2)</f>
        <v>0</v>
      </c>
      <c r="BL253" s="20" t="s">
        <v>236</v>
      </c>
      <c r="BM253" s="218" t="s">
        <v>491</v>
      </c>
    </row>
    <row r="254" spans="1:65" s="2" customFormat="1" ht="16.5" customHeight="1">
      <c r="A254" s="41"/>
      <c r="B254" s="42"/>
      <c r="C254" s="207" t="s">
        <v>492</v>
      </c>
      <c r="D254" s="207" t="s">
        <v>134</v>
      </c>
      <c r="E254" s="208" t="s">
        <v>493</v>
      </c>
      <c r="F254" s="209" t="s">
        <v>494</v>
      </c>
      <c r="G254" s="210" t="s">
        <v>156</v>
      </c>
      <c r="H254" s="211">
        <v>4</v>
      </c>
      <c r="I254" s="212"/>
      <c r="J254" s="213">
        <f>ROUND(I254*H254,2)</f>
        <v>0</v>
      </c>
      <c r="K254" s="209" t="s">
        <v>138</v>
      </c>
      <c r="L254" s="47"/>
      <c r="M254" s="214" t="s">
        <v>19</v>
      </c>
      <c r="N254" s="215" t="s">
        <v>42</v>
      </c>
      <c r="O254" s="87"/>
      <c r="P254" s="216">
        <f>O254*H254</f>
        <v>0</v>
      </c>
      <c r="Q254" s="216">
        <v>0</v>
      </c>
      <c r="R254" s="216">
        <f>Q254*H254</f>
        <v>0</v>
      </c>
      <c r="S254" s="216">
        <v>0</v>
      </c>
      <c r="T254" s="217">
        <f>S254*H254</f>
        <v>0</v>
      </c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R254" s="218" t="s">
        <v>236</v>
      </c>
      <c r="AT254" s="218" t="s">
        <v>134</v>
      </c>
      <c r="AU254" s="218" t="s">
        <v>81</v>
      </c>
      <c r="AY254" s="20" t="s">
        <v>131</v>
      </c>
      <c r="BE254" s="219">
        <f>IF(N254="základní",J254,0)</f>
        <v>0</v>
      </c>
      <c r="BF254" s="219">
        <f>IF(N254="snížená",J254,0)</f>
        <v>0</v>
      </c>
      <c r="BG254" s="219">
        <f>IF(N254="zákl. přenesená",J254,0)</f>
        <v>0</v>
      </c>
      <c r="BH254" s="219">
        <f>IF(N254="sníž. přenesená",J254,0)</f>
        <v>0</v>
      </c>
      <c r="BI254" s="219">
        <f>IF(N254="nulová",J254,0)</f>
        <v>0</v>
      </c>
      <c r="BJ254" s="20" t="s">
        <v>79</v>
      </c>
      <c r="BK254" s="219">
        <f>ROUND(I254*H254,2)</f>
        <v>0</v>
      </c>
      <c r="BL254" s="20" t="s">
        <v>236</v>
      </c>
      <c r="BM254" s="218" t="s">
        <v>495</v>
      </c>
    </row>
    <row r="255" spans="1:47" s="2" customFormat="1" ht="12">
      <c r="A255" s="41"/>
      <c r="B255" s="42"/>
      <c r="C255" s="43"/>
      <c r="D255" s="220" t="s">
        <v>141</v>
      </c>
      <c r="E255" s="43"/>
      <c r="F255" s="221" t="s">
        <v>496</v>
      </c>
      <c r="G255" s="43"/>
      <c r="H255" s="43"/>
      <c r="I255" s="222"/>
      <c r="J255" s="43"/>
      <c r="K255" s="43"/>
      <c r="L255" s="47"/>
      <c r="M255" s="223"/>
      <c r="N255" s="224"/>
      <c r="O255" s="87"/>
      <c r="P255" s="87"/>
      <c r="Q255" s="87"/>
      <c r="R255" s="87"/>
      <c r="S255" s="87"/>
      <c r="T255" s="88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T255" s="20" t="s">
        <v>141</v>
      </c>
      <c r="AU255" s="20" t="s">
        <v>81</v>
      </c>
    </row>
    <row r="256" spans="1:65" s="2" customFormat="1" ht="16.5" customHeight="1">
      <c r="A256" s="41"/>
      <c r="B256" s="42"/>
      <c r="C256" s="258" t="s">
        <v>497</v>
      </c>
      <c r="D256" s="258" t="s">
        <v>204</v>
      </c>
      <c r="E256" s="259" t="s">
        <v>498</v>
      </c>
      <c r="F256" s="260" t="s">
        <v>499</v>
      </c>
      <c r="G256" s="261" t="s">
        <v>156</v>
      </c>
      <c r="H256" s="262">
        <v>4</v>
      </c>
      <c r="I256" s="263"/>
      <c r="J256" s="264">
        <f>ROUND(I256*H256,2)</f>
        <v>0</v>
      </c>
      <c r="K256" s="260" t="s">
        <v>138</v>
      </c>
      <c r="L256" s="265"/>
      <c r="M256" s="266" t="s">
        <v>19</v>
      </c>
      <c r="N256" s="267" t="s">
        <v>42</v>
      </c>
      <c r="O256" s="87"/>
      <c r="P256" s="216">
        <f>O256*H256</f>
        <v>0</v>
      </c>
      <c r="Q256" s="216">
        <v>0.0022</v>
      </c>
      <c r="R256" s="216">
        <f>Q256*H256</f>
        <v>0.0088</v>
      </c>
      <c r="S256" s="216">
        <v>0</v>
      </c>
      <c r="T256" s="217">
        <f>S256*H256</f>
        <v>0</v>
      </c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R256" s="218" t="s">
        <v>324</v>
      </c>
      <c r="AT256" s="218" t="s">
        <v>204</v>
      </c>
      <c r="AU256" s="218" t="s">
        <v>81</v>
      </c>
      <c r="AY256" s="20" t="s">
        <v>131</v>
      </c>
      <c r="BE256" s="219">
        <f>IF(N256="základní",J256,0)</f>
        <v>0</v>
      </c>
      <c r="BF256" s="219">
        <f>IF(N256="snížená",J256,0)</f>
        <v>0</v>
      </c>
      <c r="BG256" s="219">
        <f>IF(N256="zákl. přenesená",J256,0)</f>
        <v>0</v>
      </c>
      <c r="BH256" s="219">
        <f>IF(N256="sníž. přenesená",J256,0)</f>
        <v>0</v>
      </c>
      <c r="BI256" s="219">
        <f>IF(N256="nulová",J256,0)</f>
        <v>0</v>
      </c>
      <c r="BJ256" s="20" t="s">
        <v>79</v>
      </c>
      <c r="BK256" s="219">
        <f>ROUND(I256*H256,2)</f>
        <v>0</v>
      </c>
      <c r="BL256" s="20" t="s">
        <v>236</v>
      </c>
      <c r="BM256" s="218" t="s">
        <v>500</v>
      </c>
    </row>
    <row r="257" spans="1:65" s="2" customFormat="1" ht="16.5" customHeight="1">
      <c r="A257" s="41"/>
      <c r="B257" s="42"/>
      <c r="C257" s="207" t="s">
        <v>501</v>
      </c>
      <c r="D257" s="207" t="s">
        <v>134</v>
      </c>
      <c r="E257" s="208" t="s">
        <v>502</v>
      </c>
      <c r="F257" s="209" t="s">
        <v>503</v>
      </c>
      <c r="G257" s="210" t="s">
        <v>156</v>
      </c>
      <c r="H257" s="211">
        <v>1</v>
      </c>
      <c r="I257" s="212"/>
      <c r="J257" s="213">
        <f>ROUND(I257*H257,2)</f>
        <v>0</v>
      </c>
      <c r="K257" s="209" t="s">
        <v>19</v>
      </c>
      <c r="L257" s="47"/>
      <c r="M257" s="214" t="s">
        <v>19</v>
      </c>
      <c r="N257" s="215" t="s">
        <v>42</v>
      </c>
      <c r="O257" s="87"/>
      <c r="P257" s="216">
        <f>O257*H257</f>
        <v>0</v>
      </c>
      <c r="Q257" s="216">
        <v>0</v>
      </c>
      <c r="R257" s="216">
        <f>Q257*H257</f>
        <v>0</v>
      </c>
      <c r="S257" s="216">
        <v>0</v>
      </c>
      <c r="T257" s="217">
        <f>S257*H257</f>
        <v>0</v>
      </c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R257" s="218" t="s">
        <v>236</v>
      </c>
      <c r="AT257" s="218" t="s">
        <v>134</v>
      </c>
      <c r="AU257" s="218" t="s">
        <v>81</v>
      </c>
      <c r="AY257" s="20" t="s">
        <v>131</v>
      </c>
      <c r="BE257" s="219">
        <f>IF(N257="základní",J257,0)</f>
        <v>0</v>
      </c>
      <c r="BF257" s="219">
        <f>IF(N257="snížená",J257,0)</f>
        <v>0</v>
      </c>
      <c r="BG257" s="219">
        <f>IF(N257="zákl. přenesená",J257,0)</f>
        <v>0</v>
      </c>
      <c r="BH257" s="219">
        <f>IF(N257="sníž. přenesená",J257,0)</f>
        <v>0</v>
      </c>
      <c r="BI257" s="219">
        <f>IF(N257="nulová",J257,0)</f>
        <v>0</v>
      </c>
      <c r="BJ257" s="20" t="s">
        <v>79</v>
      </c>
      <c r="BK257" s="219">
        <f>ROUND(I257*H257,2)</f>
        <v>0</v>
      </c>
      <c r="BL257" s="20" t="s">
        <v>236</v>
      </c>
      <c r="BM257" s="218" t="s">
        <v>504</v>
      </c>
    </row>
    <row r="258" spans="1:65" s="2" customFormat="1" ht="24.15" customHeight="1">
      <c r="A258" s="41"/>
      <c r="B258" s="42"/>
      <c r="C258" s="207" t="s">
        <v>505</v>
      </c>
      <c r="D258" s="207" t="s">
        <v>134</v>
      </c>
      <c r="E258" s="208" t="s">
        <v>506</v>
      </c>
      <c r="F258" s="209" t="s">
        <v>507</v>
      </c>
      <c r="G258" s="210" t="s">
        <v>405</v>
      </c>
      <c r="H258" s="268"/>
      <c r="I258" s="212"/>
      <c r="J258" s="213">
        <f>ROUND(I258*H258,2)</f>
        <v>0</v>
      </c>
      <c r="K258" s="209" t="s">
        <v>138</v>
      </c>
      <c r="L258" s="47"/>
      <c r="M258" s="214" t="s">
        <v>19</v>
      </c>
      <c r="N258" s="215" t="s">
        <v>42</v>
      </c>
      <c r="O258" s="87"/>
      <c r="P258" s="216">
        <f>O258*H258</f>
        <v>0</v>
      </c>
      <c r="Q258" s="216">
        <v>0</v>
      </c>
      <c r="R258" s="216">
        <f>Q258*H258</f>
        <v>0</v>
      </c>
      <c r="S258" s="216">
        <v>0</v>
      </c>
      <c r="T258" s="217">
        <f>S258*H258</f>
        <v>0</v>
      </c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R258" s="218" t="s">
        <v>236</v>
      </c>
      <c r="AT258" s="218" t="s">
        <v>134</v>
      </c>
      <c r="AU258" s="218" t="s">
        <v>81</v>
      </c>
      <c r="AY258" s="20" t="s">
        <v>131</v>
      </c>
      <c r="BE258" s="219">
        <f>IF(N258="základní",J258,0)</f>
        <v>0</v>
      </c>
      <c r="BF258" s="219">
        <f>IF(N258="snížená",J258,0)</f>
        <v>0</v>
      </c>
      <c r="BG258" s="219">
        <f>IF(N258="zákl. přenesená",J258,0)</f>
        <v>0</v>
      </c>
      <c r="BH258" s="219">
        <f>IF(N258="sníž. přenesená",J258,0)</f>
        <v>0</v>
      </c>
      <c r="BI258" s="219">
        <f>IF(N258="nulová",J258,0)</f>
        <v>0</v>
      </c>
      <c r="BJ258" s="20" t="s">
        <v>79</v>
      </c>
      <c r="BK258" s="219">
        <f>ROUND(I258*H258,2)</f>
        <v>0</v>
      </c>
      <c r="BL258" s="20" t="s">
        <v>236</v>
      </c>
      <c r="BM258" s="218" t="s">
        <v>508</v>
      </c>
    </row>
    <row r="259" spans="1:47" s="2" customFormat="1" ht="12">
      <c r="A259" s="41"/>
      <c r="B259" s="42"/>
      <c r="C259" s="43"/>
      <c r="D259" s="220" t="s">
        <v>141</v>
      </c>
      <c r="E259" s="43"/>
      <c r="F259" s="221" t="s">
        <v>509</v>
      </c>
      <c r="G259" s="43"/>
      <c r="H259" s="43"/>
      <c r="I259" s="222"/>
      <c r="J259" s="43"/>
      <c r="K259" s="43"/>
      <c r="L259" s="47"/>
      <c r="M259" s="223"/>
      <c r="N259" s="224"/>
      <c r="O259" s="87"/>
      <c r="P259" s="87"/>
      <c r="Q259" s="87"/>
      <c r="R259" s="87"/>
      <c r="S259" s="87"/>
      <c r="T259" s="88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T259" s="20" t="s">
        <v>141</v>
      </c>
      <c r="AU259" s="20" t="s">
        <v>81</v>
      </c>
    </row>
    <row r="260" spans="1:63" s="12" customFormat="1" ht="22.8" customHeight="1">
      <c r="A260" s="12"/>
      <c r="B260" s="191"/>
      <c r="C260" s="192"/>
      <c r="D260" s="193" t="s">
        <v>70</v>
      </c>
      <c r="E260" s="205" t="s">
        <v>510</v>
      </c>
      <c r="F260" s="205" t="s">
        <v>511</v>
      </c>
      <c r="G260" s="192"/>
      <c r="H260" s="192"/>
      <c r="I260" s="195"/>
      <c r="J260" s="206">
        <f>BK260</f>
        <v>0</v>
      </c>
      <c r="K260" s="192"/>
      <c r="L260" s="197"/>
      <c r="M260" s="198"/>
      <c r="N260" s="199"/>
      <c r="O260" s="199"/>
      <c r="P260" s="200">
        <f>SUM(P261:P296)</f>
        <v>0</v>
      </c>
      <c r="Q260" s="199"/>
      <c r="R260" s="200">
        <f>SUM(R261:R296)</f>
        <v>0.8229771999999999</v>
      </c>
      <c r="S260" s="199"/>
      <c r="T260" s="201">
        <f>SUM(T261:T296)</f>
        <v>0.6672406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202" t="s">
        <v>81</v>
      </c>
      <c r="AT260" s="203" t="s">
        <v>70</v>
      </c>
      <c r="AU260" s="203" t="s">
        <v>79</v>
      </c>
      <c r="AY260" s="202" t="s">
        <v>131</v>
      </c>
      <c r="BK260" s="204">
        <f>SUM(BK261:BK296)</f>
        <v>0</v>
      </c>
    </row>
    <row r="261" spans="1:65" s="2" customFormat="1" ht="16.5" customHeight="1">
      <c r="A261" s="41"/>
      <c r="B261" s="42"/>
      <c r="C261" s="207" t="s">
        <v>512</v>
      </c>
      <c r="D261" s="207" t="s">
        <v>134</v>
      </c>
      <c r="E261" s="208" t="s">
        <v>513</v>
      </c>
      <c r="F261" s="209" t="s">
        <v>514</v>
      </c>
      <c r="G261" s="210" t="s">
        <v>137</v>
      </c>
      <c r="H261" s="211">
        <v>18.902</v>
      </c>
      <c r="I261" s="212"/>
      <c r="J261" s="213">
        <f>ROUND(I261*H261,2)</f>
        <v>0</v>
      </c>
      <c r="K261" s="209" t="s">
        <v>138</v>
      </c>
      <c r="L261" s="47"/>
      <c r="M261" s="214" t="s">
        <v>19</v>
      </c>
      <c r="N261" s="215" t="s">
        <v>42</v>
      </c>
      <c r="O261" s="87"/>
      <c r="P261" s="216">
        <f>O261*H261</f>
        <v>0</v>
      </c>
      <c r="Q261" s="216">
        <v>0</v>
      </c>
      <c r="R261" s="216">
        <f>Q261*H261</f>
        <v>0</v>
      </c>
      <c r="S261" s="216">
        <v>0.0353</v>
      </c>
      <c r="T261" s="217">
        <f>S261*H261</f>
        <v>0.6672406</v>
      </c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R261" s="218" t="s">
        <v>236</v>
      </c>
      <c r="AT261" s="218" t="s">
        <v>134</v>
      </c>
      <c r="AU261" s="218" t="s">
        <v>81</v>
      </c>
      <c r="AY261" s="20" t="s">
        <v>131</v>
      </c>
      <c r="BE261" s="219">
        <f>IF(N261="základní",J261,0)</f>
        <v>0</v>
      </c>
      <c r="BF261" s="219">
        <f>IF(N261="snížená",J261,0)</f>
        <v>0</v>
      </c>
      <c r="BG261" s="219">
        <f>IF(N261="zákl. přenesená",J261,0)</f>
        <v>0</v>
      </c>
      <c r="BH261" s="219">
        <f>IF(N261="sníž. přenesená",J261,0)</f>
        <v>0</v>
      </c>
      <c r="BI261" s="219">
        <f>IF(N261="nulová",J261,0)</f>
        <v>0</v>
      </c>
      <c r="BJ261" s="20" t="s">
        <v>79</v>
      </c>
      <c r="BK261" s="219">
        <f>ROUND(I261*H261,2)</f>
        <v>0</v>
      </c>
      <c r="BL261" s="20" t="s">
        <v>236</v>
      </c>
      <c r="BM261" s="218" t="s">
        <v>515</v>
      </c>
    </row>
    <row r="262" spans="1:47" s="2" customFormat="1" ht="12">
      <c r="A262" s="41"/>
      <c r="B262" s="42"/>
      <c r="C262" s="43"/>
      <c r="D262" s="220" t="s">
        <v>141</v>
      </c>
      <c r="E262" s="43"/>
      <c r="F262" s="221" t="s">
        <v>516</v>
      </c>
      <c r="G262" s="43"/>
      <c r="H262" s="43"/>
      <c r="I262" s="222"/>
      <c r="J262" s="43"/>
      <c r="K262" s="43"/>
      <c r="L262" s="47"/>
      <c r="M262" s="223"/>
      <c r="N262" s="224"/>
      <c r="O262" s="87"/>
      <c r="P262" s="87"/>
      <c r="Q262" s="87"/>
      <c r="R262" s="87"/>
      <c r="S262" s="87"/>
      <c r="T262" s="88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T262" s="20" t="s">
        <v>141</v>
      </c>
      <c r="AU262" s="20" t="s">
        <v>81</v>
      </c>
    </row>
    <row r="263" spans="1:51" s="13" customFormat="1" ht="12">
      <c r="A263" s="13"/>
      <c r="B263" s="225"/>
      <c r="C263" s="226"/>
      <c r="D263" s="227" t="s">
        <v>143</v>
      </c>
      <c r="E263" s="228" t="s">
        <v>19</v>
      </c>
      <c r="F263" s="229" t="s">
        <v>517</v>
      </c>
      <c r="G263" s="226"/>
      <c r="H263" s="230">
        <v>4.002</v>
      </c>
      <c r="I263" s="231"/>
      <c r="J263" s="226"/>
      <c r="K263" s="226"/>
      <c r="L263" s="232"/>
      <c r="M263" s="233"/>
      <c r="N263" s="234"/>
      <c r="O263" s="234"/>
      <c r="P263" s="234"/>
      <c r="Q263" s="234"/>
      <c r="R263" s="234"/>
      <c r="S263" s="234"/>
      <c r="T263" s="235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6" t="s">
        <v>143</v>
      </c>
      <c r="AU263" s="236" t="s">
        <v>81</v>
      </c>
      <c r="AV263" s="13" t="s">
        <v>81</v>
      </c>
      <c r="AW263" s="13" t="s">
        <v>32</v>
      </c>
      <c r="AX263" s="13" t="s">
        <v>71</v>
      </c>
      <c r="AY263" s="236" t="s">
        <v>131</v>
      </c>
    </row>
    <row r="264" spans="1:51" s="13" customFormat="1" ht="12">
      <c r="A264" s="13"/>
      <c r="B264" s="225"/>
      <c r="C264" s="226"/>
      <c r="D264" s="227" t="s">
        <v>143</v>
      </c>
      <c r="E264" s="228" t="s">
        <v>19</v>
      </c>
      <c r="F264" s="229" t="s">
        <v>518</v>
      </c>
      <c r="G264" s="226"/>
      <c r="H264" s="230">
        <v>0.28</v>
      </c>
      <c r="I264" s="231"/>
      <c r="J264" s="226"/>
      <c r="K264" s="226"/>
      <c r="L264" s="232"/>
      <c r="M264" s="233"/>
      <c r="N264" s="234"/>
      <c r="O264" s="234"/>
      <c r="P264" s="234"/>
      <c r="Q264" s="234"/>
      <c r="R264" s="234"/>
      <c r="S264" s="234"/>
      <c r="T264" s="235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6" t="s">
        <v>143</v>
      </c>
      <c r="AU264" s="236" t="s">
        <v>81</v>
      </c>
      <c r="AV264" s="13" t="s">
        <v>81</v>
      </c>
      <c r="AW264" s="13" t="s">
        <v>32</v>
      </c>
      <c r="AX264" s="13" t="s">
        <v>71</v>
      </c>
      <c r="AY264" s="236" t="s">
        <v>131</v>
      </c>
    </row>
    <row r="265" spans="1:51" s="13" customFormat="1" ht="12">
      <c r="A265" s="13"/>
      <c r="B265" s="225"/>
      <c r="C265" s="226"/>
      <c r="D265" s="227" t="s">
        <v>143</v>
      </c>
      <c r="E265" s="228" t="s">
        <v>19</v>
      </c>
      <c r="F265" s="229" t="s">
        <v>519</v>
      </c>
      <c r="G265" s="226"/>
      <c r="H265" s="230">
        <v>9.299</v>
      </c>
      <c r="I265" s="231"/>
      <c r="J265" s="226"/>
      <c r="K265" s="226"/>
      <c r="L265" s="232"/>
      <c r="M265" s="233"/>
      <c r="N265" s="234"/>
      <c r="O265" s="234"/>
      <c r="P265" s="234"/>
      <c r="Q265" s="234"/>
      <c r="R265" s="234"/>
      <c r="S265" s="234"/>
      <c r="T265" s="235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6" t="s">
        <v>143</v>
      </c>
      <c r="AU265" s="236" t="s">
        <v>81</v>
      </c>
      <c r="AV265" s="13" t="s">
        <v>81</v>
      </c>
      <c r="AW265" s="13" t="s">
        <v>32</v>
      </c>
      <c r="AX265" s="13" t="s">
        <v>71</v>
      </c>
      <c r="AY265" s="236" t="s">
        <v>131</v>
      </c>
    </row>
    <row r="266" spans="1:51" s="13" customFormat="1" ht="12">
      <c r="A266" s="13"/>
      <c r="B266" s="225"/>
      <c r="C266" s="226"/>
      <c r="D266" s="227" t="s">
        <v>143</v>
      </c>
      <c r="E266" s="228" t="s">
        <v>19</v>
      </c>
      <c r="F266" s="229" t="s">
        <v>520</v>
      </c>
      <c r="G266" s="226"/>
      <c r="H266" s="230">
        <v>0.18</v>
      </c>
      <c r="I266" s="231"/>
      <c r="J266" s="226"/>
      <c r="K266" s="226"/>
      <c r="L266" s="232"/>
      <c r="M266" s="233"/>
      <c r="N266" s="234"/>
      <c r="O266" s="234"/>
      <c r="P266" s="234"/>
      <c r="Q266" s="234"/>
      <c r="R266" s="234"/>
      <c r="S266" s="234"/>
      <c r="T266" s="235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6" t="s">
        <v>143</v>
      </c>
      <c r="AU266" s="236" t="s">
        <v>81</v>
      </c>
      <c r="AV266" s="13" t="s">
        <v>81</v>
      </c>
      <c r="AW266" s="13" t="s">
        <v>32</v>
      </c>
      <c r="AX266" s="13" t="s">
        <v>71</v>
      </c>
      <c r="AY266" s="236" t="s">
        <v>131</v>
      </c>
    </row>
    <row r="267" spans="1:51" s="13" customFormat="1" ht="12">
      <c r="A267" s="13"/>
      <c r="B267" s="225"/>
      <c r="C267" s="226"/>
      <c r="D267" s="227" t="s">
        <v>143</v>
      </c>
      <c r="E267" s="228" t="s">
        <v>19</v>
      </c>
      <c r="F267" s="229" t="s">
        <v>457</v>
      </c>
      <c r="G267" s="226"/>
      <c r="H267" s="230">
        <v>5.141</v>
      </c>
      <c r="I267" s="231"/>
      <c r="J267" s="226"/>
      <c r="K267" s="226"/>
      <c r="L267" s="232"/>
      <c r="M267" s="233"/>
      <c r="N267" s="234"/>
      <c r="O267" s="234"/>
      <c r="P267" s="234"/>
      <c r="Q267" s="234"/>
      <c r="R267" s="234"/>
      <c r="S267" s="234"/>
      <c r="T267" s="235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6" t="s">
        <v>143</v>
      </c>
      <c r="AU267" s="236" t="s">
        <v>81</v>
      </c>
      <c r="AV267" s="13" t="s">
        <v>81</v>
      </c>
      <c r="AW267" s="13" t="s">
        <v>32</v>
      </c>
      <c r="AX267" s="13" t="s">
        <v>71</v>
      </c>
      <c r="AY267" s="236" t="s">
        <v>131</v>
      </c>
    </row>
    <row r="268" spans="1:51" s="14" customFormat="1" ht="12">
      <c r="A268" s="14"/>
      <c r="B268" s="237"/>
      <c r="C268" s="238"/>
      <c r="D268" s="227" t="s">
        <v>143</v>
      </c>
      <c r="E268" s="239" t="s">
        <v>19</v>
      </c>
      <c r="F268" s="240" t="s">
        <v>147</v>
      </c>
      <c r="G268" s="238"/>
      <c r="H268" s="241">
        <v>18.902</v>
      </c>
      <c r="I268" s="242"/>
      <c r="J268" s="238"/>
      <c r="K268" s="238"/>
      <c r="L268" s="243"/>
      <c r="M268" s="244"/>
      <c r="N268" s="245"/>
      <c r="O268" s="245"/>
      <c r="P268" s="245"/>
      <c r="Q268" s="245"/>
      <c r="R268" s="245"/>
      <c r="S268" s="245"/>
      <c r="T268" s="246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47" t="s">
        <v>143</v>
      </c>
      <c r="AU268" s="247" t="s">
        <v>81</v>
      </c>
      <c r="AV268" s="14" t="s">
        <v>139</v>
      </c>
      <c r="AW268" s="14" t="s">
        <v>32</v>
      </c>
      <c r="AX268" s="14" t="s">
        <v>79</v>
      </c>
      <c r="AY268" s="247" t="s">
        <v>131</v>
      </c>
    </row>
    <row r="269" spans="1:65" s="2" customFormat="1" ht="16.5" customHeight="1">
      <c r="A269" s="41"/>
      <c r="B269" s="42"/>
      <c r="C269" s="207" t="s">
        <v>521</v>
      </c>
      <c r="D269" s="207" t="s">
        <v>134</v>
      </c>
      <c r="E269" s="208" t="s">
        <v>522</v>
      </c>
      <c r="F269" s="209" t="s">
        <v>523</v>
      </c>
      <c r="G269" s="210" t="s">
        <v>137</v>
      </c>
      <c r="H269" s="211">
        <v>35.884</v>
      </c>
      <c r="I269" s="212"/>
      <c r="J269" s="213">
        <f>ROUND(I269*H269,2)</f>
        <v>0</v>
      </c>
      <c r="K269" s="209" t="s">
        <v>138</v>
      </c>
      <c r="L269" s="47"/>
      <c r="M269" s="214" t="s">
        <v>19</v>
      </c>
      <c r="N269" s="215" t="s">
        <v>42</v>
      </c>
      <c r="O269" s="87"/>
      <c r="P269" s="216">
        <f>O269*H269</f>
        <v>0</v>
      </c>
      <c r="Q269" s="216">
        <v>0.0003</v>
      </c>
      <c r="R269" s="216">
        <f>Q269*H269</f>
        <v>0.010765199999999999</v>
      </c>
      <c r="S269" s="216">
        <v>0</v>
      </c>
      <c r="T269" s="217">
        <f>S269*H269</f>
        <v>0</v>
      </c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R269" s="218" t="s">
        <v>236</v>
      </c>
      <c r="AT269" s="218" t="s">
        <v>134</v>
      </c>
      <c r="AU269" s="218" t="s">
        <v>81</v>
      </c>
      <c r="AY269" s="20" t="s">
        <v>131</v>
      </c>
      <c r="BE269" s="219">
        <f>IF(N269="základní",J269,0)</f>
        <v>0</v>
      </c>
      <c r="BF269" s="219">
        <f>IF(N269="snížená",J269,0)</f>
        <v>0</v>
      </c>
      <c r="BG269" s="219">
        <f>IF(N269="zákl. přenesená",J269,0)</f>
        <v>0</v>
      </c>
      <c r="BH269" s="219">
        <f>IF(N269="sníž. přenesená",J269,0)</f>
        <v>0</v>
      </c>
      <c r="BI269" s="219">
        <f>IF(N269="nulová",J269,0)</f>
        <v>0</v>
      </c>
      <c r="BJ269" s="20" t="s">
        <v>79</v>
      </c>
      <c r="BK269" s="219">
        <f>ROUND(I269*H269,2)</f>
        <v>0</v>
      </c>
      <c r="BL269" s="20" t="s">
        <v>236</v>
      </c>
      <c r="BM269" s="218" t="s">
        <v>524</v>
      </c>
    </row>
    <row r="270" spans="1:47" s="2" customFormat="1" ht="12">
      <c r="A270" s="41"/>
      <c r="B270" s="42"/>
      <c r="C270" s="43"/>
      <c r="D270" s="220" t="s">
        <v>141</v>
      </c>
      <c r="E270" s="43"/>
      <c r="F270" s="221" t="s">
        <v>525</v>
      </c>
      <c r="G270" s="43"/>
      <c r="H270" s="43"/>
      <c r="I270" s="222"/>
      <c r="J270" s="43"/>
      <c r="K270" s="43"/>
      <c r="L270" s="47"/>
      <c r="M270" s="223"/>
      <c r="N270" s="224"/>
      <c r="O270" s="87"/>
      <c r="P270" s="87"/>
      <c r="Q270" s="87"/>
      <c r="R270" s="87"/>
      <c r="S270" s="87"/>
      <c r="T270" s="88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T270" s="20" t="s">
        <v>141</v>
      </c>
      <c r="AU270" s="20" t="s">
        <v>81</v>
      </c>
    </row>
    <row r="271" spans="1:51" s="15" customFormat="1" ht="12">
      <c r="A271" s="15"/>
      <c r="B271" s="248"/>
      <c r="C271" s="249"/>
      <c r="D271" s="227" t="s">
        <v>143</v>
      </c>
      <c r="E271" s="250" t="s">
        <v>19</v>
      </c>
      <c r="F271" s="251" t="s">
        <v>526</v>
      </c>
      <c r="G271" s="249"/>
      <c r="H271" s="250" t="s">
        <v>19</v>
      </c>
      <c r="I271" s="252"/>
      <c r="J271" s="249"/>
      <c r="K271" s="249"/>
      <c r="L271" s="253"/>
      <c r="M271" s="254"/>
      <c r="N271" s="255"/>
      <c r="O271" s="255"/>
      <c r="P271" s="255"/>
      <c r="Q271" s="255"/>
      <c r="R271" s="255"/>
      <c r="S271" s="255"/>
      <c r="T271" s="256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T271" s="257" t="s">
        <v>143</v>
      </c>
      <c r="AU271" s="257" t="s">
        <v>81</v>
      </c>
      <c r="AV271" s="15" t="s">
        <v>79</v>
      </c>
      <c r="AW271" s="15" t="s">
        <v>32</v>
      </c>
      <c r="AX271" s="15" t="s">
        <v>71</v>
      </c>
      <c r="AY271" s="257" t="s">
        <v>131</v>
      </c>
    </row>
    <row r="272" spans="1:51" s="13" customFormat="1" ht="12">
      <c r="A272" s="13"/>
      <c r="B272" s="225"/>
      <c r="C272" s="226"/>
      <c r="D272" s="227" t="s">
        <v>143</v>
      </c>
      <c r="E272" s="228" t="s">
        <v>19</v>
      </c>
      <c r="F272" s="229" t="s">
        <v>527</v>
      </c>
      <c r="G272" s="226"/>
      <c r="H272" s="230">
        <v>8.165</v>
      </c>
      <c r="I272" s="231"/>
      <c r="J272" s="226"/>
      <c r="K272" s="226"/>
      <c r="L272" s="232"/>
      <c r="M272" s="233"/>
      <c r="N272" s="234"/>
      <c r="O272" s="234"/>
      <c r="P272" s="234"/>
      <c r="Q272" s="234"/>
      <c r="R272" s="234"/>
      <c r="S272" s="234"/>
      <c r="T272" s="235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6" t="s">
        <v>143</v>
      </c>
      <c r="AU272" s="236" t="s">
        <v>81</v>
      </c>
      <c r="AV272" s="13" t="s">
        <v>81</v>
      </c>
      <c r="AW272" s="13" t="s">
        <v>32</v>
      </c>
      <c r="AX272" s="13" t="s">
        <v>71</v>
      </c>
      <c r="AY272" s="236" t="s">
        <v>131</v>
      </c>
    </row>
    <row r="273" spans="1:51" s="13" customFormat="1" ht="12">
      <c r="A273" s="13"/>
      <c r="B273" s="225"/>
      <c r="C273" s="226"/>
      <c r="D273" s="227" t="s">
        <v>143</v>
      </c>
      <c r="E273" s="228" t="s">
        <v>19</v>
      </c>
      <c r="F273" s="229" t="s">
        <v>518</v>
      </c>
      <c r="G273" s="226"/>
      <c r="H273" s="230">
        <v>0.28</v>
      </c>
      <c r="I273" s="231"/>
      <c r="J273" s="226"/>
      <c r="K273" s="226"/>
      <c r="L273" s="232"/>
      <c r="M273" s="233"/>
      <c r="N273" s="234"/>
      <c r="O273" s="234"/>
      <c r="P273" s="234"/>
      <c r="Q273" s="234"/>
      <c r="R273" s="234"/>
      <c r="S273" s="234"/>
      <c r="T273" s="235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6" t="s">
        <v>143</v>
      </c>
      <c r="AU273" s="236" t="s">
        <v>81</v>
      </c>
      <c r="AV273" s="13" t="s">
        <v>81</v>
      </c>
      <c r="AW273" s="13" t="s">
        <v>32</v>
      </c>
      <c r="AX273" s="13" t="s">
        <v>71</v>
      </c>
      <c r="AY273" s="236" t="s">
        <v>131</v>
      </c>
    </row>
    <row r="274" spans="1:51" s="13" customFormat="1" ht="12">
      <c r="A274" s="13"/>
      <c r="B274" s="225"/>
      <c r="C274" s="226"/>
      <c r="D274" s="227" t="s">
        <v>143</v>
      </c>
      <c r="E274" s="228" t="s">
        <v>19</v>
      </c>
      <c r="F274" s="229" t="s">
        <v>528</v>
      </c>
      <c r="G274" s="226"/>
      <c r="H274" s="230">
        <v>4.176</v>
      </c>
      <c r="I274" s="231"/>
      <c r="J274" s="226"/>
      <c r="K274" s="226"/>
      <c r="L274" s="232"/>
      <c r="M274" s="233"/>
      <c r="N274" s="234"/>
      <c r="O274" s="234"/>
      <c r="P274" s="234"/>
      <c r="Q274" s="234"/>
      <c r="R274" s="234"/>
      <c r="S274" s="234"/>
      <c r="T274" s="235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6" t="s">
        <v>143</v>
      </c>
      <c r="AU274" s="236" t="s">
        <v>81</v>
      </c>
      <c r="AV274" s="13" t="s">
        <v>81</v>
      </c>
      <c r="AW274" s="13" t="s">
        <v>32</v>
      </c>
      <c r="AX274" s="13" t="s">
        <v>71</v>
      </c>
      <c r="AY274" s="236" t="s">
        <v>131</v>
      </c>
    </row>
    <row r="275" spans="1:51" s="13" customFormat="1" ht="12">
      <c r="A275" s="13"/>
      <c r="B275" s="225"/>
      <c r="C275" s="226"/>
      <c r="D275" s="227" t="s">
        <v>143</v>
      </c>
      <c r="E275" s="228" t="s">
        <v>19</v>
      </c>
      <c r="F275" s="229" t="s">
        <v>520</v>
      </c>
      <c r="G275" s="226"/>
      <c r="H275" s="230">
        <v>0.18</v>
      </c>
      <c r="I275" s="231"/>
      <c r="J275" s="226"/>
      <c r="K275" s="226"/>
      <c r="L275" s="232"/>
      <c r="M275" s="233"/>
      <c r="N275" s="234"/>
      <c r="O275" s="234"/>
      <c r="P275" s="234"/>
      <c r="Q275" s="234"/>
      <c r="R275" s="234"/>
      <c r="S275" s="234"/>
      <c r="T275" s="235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6" t="s">
        <v>143</v>
      </c>
      <c r="AU275" s="236" t="s">
        <v>81</v>
      </c>
      <c r="AV275" s="13" t="s">
        <v>81</v>
      </c>
      <c r="AW275" s="13" t="s">
        <v>32</v>
      </c>
      <c r="AX275" s="13" t="s">
        <v>71</v>
      </c>
      <c r="AY275" s="236" t="s">
        <v>131</v>
      </c>
    </row>
    <row r="276" spans="1:51" s="13" customFormat="1" ht="12">
      <c r="A276" s="13"/>
      <c r="B276" s="225"/>
      <c r="C276" s="226"/>
      <c r="D276" s="227" t="s">
        <v>143</v>
      </c>
      <c r="E276" s="228" t="s">
        <v>19</v>
      </c>
      <c r="F276" s="229" t="s">
        <v>457</v>
      </c>
      <c r="G276" s="226"/>
      <c r="H276" s="230">
        <v>5.141</v>
      </c>
      <c r="I276" s="231"/>
      <c r="J276" s="226"/>
      <c r="K276" s="226"/>
      <c r="L276" s="232"/>
      <c r="M276" s="233"/>
      <c r="N276" s="234"/>
      <c r="O276" s="234"/>
      <c r="P276" s="234"/>
      <c r="Q276" s="234"/>
      <c r="R276" s="234"/>
      <c r="S276" s="234"/>
      <c r="T276" s="235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6" t="s">
        <v>143</v>
      </c>
      <c r="AU276" s="236" t="s">
        <v>81</v>
      </c>
      <c r="AV276" s="13" t="s">
        <v>81</v>
      </c>
      <c r="AW276" s="13" t="s">
        <v>32</v>
      </c>
      <c r="AX276" s="13" t="s">
        <v>71</v>
      </c>
      <c r="AY276" s="236" t="s">
        <v>131</v>
      </c>
    </row>
    <row r="277" spans="1:51" s="16" customFormat="1" ht="12">
      <c r="A277" s="16"/>
      <c r="B277" s="269"/>
      <c r="C277" s="270"/>
      <c r="D277" s="227" t="s">
        <v>143</v>
      </c>
      <c r="E277" s="271" t="s">
        <v>19</v>
      </c>
      <c r="F277" s="272" t="s">
        <v>529</v>
      </c>
      <c r="G277" s="270"/>
      <c r="H277" s="273">
        <v>17.942</v>
      </c>
      <c r="I277" s="274"/>
      <c r="J277" s="270"/>
      <c r="K277" s="270"/>
      <c r="L277" s="275"/>
      <c r="M277" s="276"/>
      <c r="N277" s="277"/>
      <c r="O277" s="277"/>
      <c r="P277" s="277"/>
      <c r="Q277" s="277"/>
      <c r="R277" s="277"/>
      <c r="S277" s="277"/>
      <c r="T277" s="278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T277" s="279" t="s">
        <v>143</v>
      </c>
      <c r="AU277" s="279" t="s">
        <v>81</v>
      </c>
      <c r="AV277" s="16" t="s">
        <v>132</v>
      </c>
      <c r="AW277" s="16" t="s">
        <v>32</v>
      </c>
      <c r="AX277" s="16" t="s">
        <v>71</v>
      </c>
      <c r="AY277" s="279" t="s">
        <v>131</v>
      </c>
    </row>
    <row r="278" spans="1:51" s="15" customFormat="1" ht="12">
      <c r="A278" s="15"/>
      <c r="B278" s="248"/>
      <c r="C278" s="249"/>
      <c r="D278" s="227" t="s">
        <v>143</v>
      </c>
      <c r="E278" s="250" t="s">
        <v>19</v>
      </c>
      <c r="F278" s="251" t="s">
        <v>530</v>
      </c>
      <c r="G278" s="249"/>
      <c r="H278" s="250" t="s">
        <v>19</v>
      </c>
      <c r="I278" s="252"/>
      <c r="J278" s="249"/>
      <c r="K278" s="249"/>
      <c r="L278" s="253"/>
      <c r="M278" s="254"/>
      <c r="N278" s="255"/>
      <c r="O278" s="255"/>
      <c r="P278" s="255"/>
      <c r="Q278" s="255"/>
      <c r="R278" s="255"/>
      <c r="S278" s="255"/>
      <c r="T278" s="256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T278" s="257" t="s">
        <v>143</v>
      </c>
      <c r="AU278" s="257" t="s">
        <v>81</v>
      </c>
      <c r="AV278" s="15" t="s">
        <v>79</v>
      </c>
      <c r="AW278" s="15" t="s">
        <v>32</v>
      </c>
      <c r="AX278" s="15" t="s">
        <v>71</v>
      </c>
      <c r="AY278" s="257" t="s">
        <v>131</v>
      </c>
    </row>
    <row r="279" spans="1:51" s="13" customFormat="1" ht="12">
      <c r="A279" s="13"/>
      <c r="B279" s="225"/>
      <c r="C279" s="226"/>
      <c r="D279" s="227" t="s">
        <v>143</v>
      </c>
      <c r="E279" s="228" t="s">
        <v>19</v>
      </c>
      <c r="F279" s="229" t="s">
        <v>531</v>
      </c>
      <c r="G279" s="226"/>
      <c r="H279" s="230">
        <v>17.942</v>
      </c>
      <c r="I279" s="231"/>
      <c r="J279" s="226"/>
      <c r="K279" s="226"/>
      <c r="L279" s="232"/>
      <c r="M279" s="233"/>
      <c r="N279" s="234"/>
      <c r="O279" s="234"/>
      <c r="P279" s="234"/>
      <c r="Q279" s="234"/>
      <c r="R279" s="234"/>
      <c r="S279" s="234"/>
      <c r="T279" s="235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6" t="s">
        <v>143</v>
      </c>
      <c r="AU279" s="236" t="s">
        <v>81</v>
      </c>
      <c r="AV279" s="13" t="s">
        <v>81</v>
      </c>
      <c r="AW279" s="13" t="s">
        <v>32</v>
      </c>
      <c r="AX279" s="13" t="s">
        <v>71</v>
      </c>
      <c r="AY279" s="236" t="s">
        <v>131</v>
      </c>
    </row>
    <row r="280" spans="1:51" s="16" customFormat="1" ht="12">
      <c r="A280" s="16"/>
      <c r="B280" s="269"/>
      <c r="C280" s="270"/>
      <c r="D280" s="227" t="s">
        <v>143</v>
      </c>
      <c r="E280" s="271" t="s">
        <v>19</v>
      </c>
      <c r="F280" s="272" t="s">
        <v>529</v>
      </c>
      <c r="G280" s="270"/>
      <c r="H280" s="273">
        <v>17.942</v>
      </c>
      <c r="I280" s="274"/>
      <c r="J280" s="270"/>
      <c r="K280" s="270"/>
      <c r="L280" s="275"/>
      <c r="M280" s="276"/>
      <c r="N280" s="277"/>
      <c r="O280" s="277"/>
      <c r="P280" s="277"/>
      <c r="Q280" s="277"/>
      <c r="R280" s="277"/>
      <c r="S280" s="277"/>
      <c r="T280" s="278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T280" s="279" t="s">
        <v>143</v>
      </c>
      <c r="AU280" s="279" t="s">
        <v>81</v>
      </c>
      <c r="AV280" s="16" t="s">
        <v>132</v>
      </c>
      <c r="AW280" s="16" t="s">
        <v>32</v>
      </c>
      <c r="AX280" s="16" t="s">
        <v>71</v>
      </c>
      <c r="AY280" s="279" t="s">
        <v>131</v>
      </c>
    </row>
    <row r="281" spans="1:51" s="14" customFormat="1" ht="12">
      <c r="A281" s="14"/>
      <c r="B281" s="237"/>
      <c r="C281" s="238"/>
      <c r="D281" s="227" t="s">
        <v>143</v>
      </c>
      <c r="E281" s="239" t="s">
        <v>19</v>
      </c>
      <c r="F281" s="240" t="s">
        <v>147</v>
      </c>
      <c r="G281" s="238"/>
      <c r="H281" s="241">
        <v>35.884</v>
      </c>
      <c r="I281" s="242"/>
      <c r="J281" s="238"/>
      <c r="K281" s="238"/>
      <c r="L281" s="243"/>
      <c r="M281" s="244"/>
      <c r="N281" s="245"/>
      <c r="O281" s="245"/>
      <c r="P281" s="245"/>
      <c r="Q281" s="245"/>
      <c r="R281" s="245"/>
      <c r="S281" s="245"/>
      <c r="T281" s="246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47" t="s">
        <v>143</v>
      </c>
      <c r="AU281" s="247" t="s">
        <v>81</v>
      </c>
      <c r="AV281" s="14" t="s">
        <v>139</v>
      </c>
      <c r="AW281" s="14" t="s">
        <v>32</v>
      </c>
      <c r="AX281" s="14" t="s">
        <v>79</v>
      </c>
      <c r="AY281" s="247" t="s">
        <v>131</v>
      </c>
    </row>
    <row r="282" spans="1:65" s="2" customFormat="1" ht="24.15" customHeight="1">
      <c r="A282" s="41"/>
      <c r="B282" s="42"/>
      <c r="C282" s="207" t="s">
        <v>532</v>
      </c>
      <c r="D282" s="207" t="s">
        <v>134</v>
      </c>
      <c r="E282" s="208" t="s">
        <v>533</v>
      </c>
      <c r="F282" s="209" t="s">
        <v>534</v>
      </c>
      <c r="G282" s="210" t="s">
        <v>137</v>
      </c>
      <c r="H282" s="211">
        <v>17.942</v>
      </c>
      <c r="I282" s="212"/>
      <c r="J282" s="213">
        <f>ROUND(I282*H282,2)</f>
        <v>0</v>
      </c>
      <c r="K282" s="209" t="s">
        <v>138</v>
      </c>
      <c r="L282" s="47"/>
      <c r="M282" s="214" t="s">
        <v>19</v>
      </c>
      <c r="N282" s="215" t="s">
        <v>42</v>
      </c>
      <c r="O282" s="87"/>
      <c r="P282" s="216">
        <f>O282*H282</f>
        <v>0</v>
      </c>
      <c r="Q282" s="216">
        <v>0.015</v>
      </c>
      <c r="R282" s="216">
        <f>Q282*H282</f>
        <v>0.26913</v>
      </c>
      <c r="S282" s="216">
        <v>0</v>
      </c>
      <c r="T282" s="217">
        <f>S282*H282</f>
        <v>0</v>
      </c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R282" s="218" t="s">
        <v>236</v>
      </c>
      <c r="AT282" s="218" t="s">
        <v>134</v>
      </c>
      <c r="AU282" s="218" t="s">
        <v>81</v>
      </c>
      <c r="AY282" s="20" t="s">
        <v>131</v>
      </c>
      <c r="BE282" s="219">
        <f>IF(N282="základní",J282,0)</f>
        <v>0</v>
      </c>
      <c r="BF282" s="219">
        <f>IF(N282="snížená",J282,0)</f>
        <v>0</v>
      </c>
      <c r="BG282" s="219">
        <f>IF(N282="zákl. přenesená",J282,0)</f>
        <v>0</v>
      </c>
      <c r="BH282" s="219">
        <f>IF(N282="sníž. přenesená",J282,0)</f>
        <v>0</v>
      </c>
      <c r="BI282" s="219">
        <f>IF(N282="nulová",J282,0)</f>
        <v>0</v>
      </c>
      <c r="BJ282" s="20" t="s">
        <v>79</v>
      </c>
      <c r="BK282" s="219">
        <f>ROUND(I282*H282,2)</f>
        <v>0</v>
      </c>
      <c r="BL282" s="20" t="s">
        <v>236</v>
      </c>
      <c r="BM282" s="218" t="s">
        <v>535</v>
      </c>
    </row>
    <row r="283" spans="1:47" s="2" customFormat="1" ht="12">
      <c r="A283" s="41"/>
      <c r="B283" s="42"/>
      <c r="C283" s="43"/>
      <c r="D283" s="220" t="s">
        <v>141</v>
      </c>
      <c r="E283" s="43"/>
      <c r="F283" s="221" t="s">
        <v>536</v>
      </c>
      <c r="G283" s="43"/>
      <c r="H283" s="43"/>
      <c r="I283" s="222"/>
      <c r="J283" s="43"/>
      <c r="K283" s="43"/>
      <c r="L283" s="47"/>
      <c r="M283" s="223"/>
      <c r="N283" s="224"/>
      <c r="O283" s="87"/>
      <c r="P283" s="87"/>
      <c r="Q283" s="87"/>
      <c r="R283" s="87"/>
      <c r="S283" s="87"/>
      <c r="T283" s="88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T283" s="20" t="s">
        <v>141</v>
      </c>
      <c r="AU283" s="20" t="s">
        <v>81</v>
      </c>
    </row>
    <row r="284" spans="1:65" s="2" customFormat="1" ht="24.15" customHeight="1">
      <c r="A284" s="41"/>
      <c r="B284" s="42"/>
      <c r="C284" s="207" t="s">
        <v>537</v>
      </c>
      <c r="D284" s="207" t="s">
        <v>134</v>
      </c>
      <c r="E284" s="208" t="s">
        <v>538</v>
      </c>
      <c r="F284" s="209" t="s">
        <v>539</v>
      </c>
      <c r="G284" s="210" t="s">
        <v>137</v>
      </c>
      <c r="H284" s="211">
        <v>17.942</v>
      </c>
      <c r="I284" s="212"/>
      <c r="J284" s="213">
        <f>ROUND(I284*H284,2)</f>
        <v>0</v>
      </c>
      <c r="K284" s="209" t="s">
        <v>138</v>
      </c>
      <c r="L284" s="47"/>
      <c r="M284" s="214" t="s">
        <v>19</v>
      </c>
      <c r="N284" s="215" t="s">
        <v>42</v>
      </c>
      <c r="O284" s="87"/>
      <c r="P284" s="216">
        <f>O284*H284</f>
        <v>0</v>
      </c>
      <c r="Q284" s="216">
        <v>0.006</v>
      </c>
      <c r="R284" s="216">
        <f>Q284*H284</f>
        <v>0.107652</v>
      </c>
      <c r="S284" s="216">
        <v>0</v>
      </c>
      <c r="T284" s="217">
        <f>S284*H284</f>
        <v>0</v>
      </c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R284" s="218" t="s">
        <v>236</v>
      </c>
      <c r="AT284" s="218" t="s">
        <v>134</v>
      </c>
      <c r="AU284" s="218" t="s">
        <v>81</v>
      </c>
      <c r="AY284" s="20" t="s">
        <v>131</v>
      </c>
      <c r="BE284" s="219">
        <f>IF(N284="základní",J284,0)</f>
        <v>0</v>
      </c>
      <c r="BF284" s="219">
        <f>IF(N284="snížená",J284,0)</f>
        <v>0</v>
      </c>
      <c r="BG284" s="219">
        <f>IF(N284="zákl. přenesená",J284,0)</f>
        <v>0</v>
      </c>
      <c r="BH284" s="219">
        <f>IF(N284="sníž. přenesená",J284,0)</f>
        <v>0</v>
      </c>
      <c r="BI284" s="219">
        <f>IF(N284="nulová",J284,0)</f>
        <v>0</v>
      </c>
      <c r="BJ284" s="20" t="s">
        <v>79</v>
      </c>
      <c r="BK284" s="219">
        <f>ROUND(I284*H284,2)</f>
        <v>0</v>
      </c>
      <c r="BL284" s="20" t="s">
        <v>236</v>
      </c>
      <c r="BM284" s="218" t="s">
        <v>540</v>
      </c>
    </row>
    <row r="285" spans="1:47" s="2" customFormat="1" ht="12">
      <c r="A285" s="41"/>
      <c r="B285" s="42"/>
      <c r="C285" s="43"/>
      <c r="D285" s="220" t="s">
        <v>141</v>
      </c>
      <c r="E285" s="43"/>
      <c r="F285" s="221" t="s">
        <v>541</v>
      </c>
      <c r="G285" s="43"/>
      <c r="H285" s="43"/>
      <c r="I285" s="222"/>
      <c r="J285" s="43"/>
      <c r="K285" s="43"/>
      <c r="L285" s="47"/>
      <c r="M285" s="223"/>
      <c r="N285" s="224"/>
      <c r="O285" s="87"/>
      <c r="P285" s="87"/>
      <c r="Q285" s="87"/>
      <c r="R285" s="87"/>
      <c r="S285" s="87"/>
      <c r="T285" s="88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T285" s="20" t="s">
        <v>141</v>
      </c>
      <c r="AU285" s="20" t="s">
        <v>81</v>
      </c>
    </row>
    <row r="286" spans="1:65" s="2" customFormat="1" ht="16.5" customHeight="1">
      <c r="A286" s="41"/>
      <c r="B286" s="42"/>
      <c r="C286" s="258" t="s">
        <v>542</v>
      </c>
      <c r="D286" s="258" t="s">
        <v>204</v>
      </c>
      <c r="E286" s="259" t="s">
        <v>543</v>
      </c>
      <c r="F286" s="260" t="s">
        <v>544</v>
      </c>
      <c r="G286" s="261" t="s">
        <v>137</v>
      </c>
      <c r="H286" s="262">
        <v>19.736</v>
      </c>
      <c r="I286" s="263"/>
      <c r="J286" s="264">
        <f>ROUND(I286*H286,2)</f>
        <v>0</v>
      </c>
      <c r="K286" s="260" t="s">
        <v>138</v>
      </c>
      <c r="L286" s="265"/>
      <c r="M286" s="266" t="s">
        <v>19</v>
      </c>
      <c r="N286" s="267" t="s">
        <v>42</v>
      </c>
      <c r="O286" s="87"/>
      <c r="P286" s="216">
        <f>O286*H286</f>
        <v>0</v>
      </c>
      <c r="Q286" s="216">
        <v>0.022</v>
      </c>
      <c r="R286" s="216">
        <f>Q286*H286</f>
        <v>0.43419199999999997</v>
      </c>
      <c r="S286" s="216">
        <v>0</v>
      </c>
      <c r="T286" s="217">
        <f>S286*H286</f>
        <v>0</v>
      </c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R286" s="218" t="s">
        <v>324</v>
      </c>
      <c r="AT286" s="218" t="s">
        <v>204</v>
      </c>
      <c r="AU286" s="218" t="s">
        <v>81</v>
      </c>
      <c r="AY286" s="20" t="s">
        <v>131</v>
      </c>
      <c r="BE286" s="219">
        <f>IF(N286="základní",J286,0)</f>
        <v>0</v>
      </c>
      <c r="BF286" s="219">
        <f>IF(N286="snížená",J286,0)</f>
        <v>0</v>
      </c>
      <c r="BG286" s="219">
        <f>IF(N286="zákl. přenesená",J286,0)</f>
        <v>0</v>
      </c>
      <c r="BH286" s="219">
        <f>IF(N286="sníž. přenesená",J286,0)</f>
        <v>0</v>
      </c>
      <c r="BI286" s="219">
        <f>IF(N286="nulová",J286,0)</f>
        <v>0</v>
      </c>
      <c r="BJ286" s="20" t="s">
        <v>79</v>
      </c>
      <c r="BK286" s="219">
        <f>ROUND(I286*H286,2)</f>
        <v>0</v>
      </c>
      <c r="BL286" s="20" t="s">
        <v>236</v>
      </c>
      <c r="BM286" s="218" t="s">
        <v>545</v>
      </c>
    </row>
    <row r="287" spans="1:51" s="13" customFormat="1" ht="12">
      <c r="A287" s="13"/>
      <c r="B287" s="225"/>
      <c r="C287" s="226"/>
      <c r="D287" s="227" t="s">
        <v>143</v>
      </c>
      <c r="E287" s="226"/>
      <c r="F287" s="229" t="s">
        <v>546</v>
      </c>
      <c r="G287" s="226"/>
      <c r="H287" s="230">
        <v>19.736</v>
      </c>
      <c r="I287" s="231"/>
      <c r="J287" s="226"/>
      <c r="K287" s="226"/>
      <c r="L287" s="232"/>
      <c r="M287" s="233"/>
      <c r="N287" s="234"/>
      <c r="O287" s="234"/>
      <c r="P287" s="234"/>
      <c r="Q287" s="234"/>
      <c r="R287" s="234"/>
      <c r="S287" s="234"/>
      <c r="T287" s="235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6" t="s">
        <v>143</v>
      </c>
      <c r="AU287" s="236" t="s">
        <v>81</v>
      </c>
      <c r="AV287" s="13" t="s">
        <v>81</v>
      </c>
      <c r="AW287" s="13" t="s">
        <v>4</v>
      </c>
      <c r="AX287" s="13" t="s">
        <v>79</v>
      </c>
      <c r="AY287" s="236" t="s">
        <v>131</v>
      </c>
    </row>
    <row r="288" spans="1:65" s="2" customFormat="1" ht="16.5" customHeight="1">
      <c r="A288" s="41"/>
      <c r="B288" s="42"/>
      <c r="C288" s="207" t="s">
        <v>547</v>
      </c>
      <c r="D288" s="207" t="s">
        <v>134</v>
      </c>
      <c r="E288" s="208" t="s">
        <v>548</v>
      </c>
      <c r="F288" s="209" t="s">
        <v>549</v>
      </c>
      <c r="G288" s="210" t="s">
        <v>150</v>
      </c>
      <c r="H288" s="211">
        <v>31.24</v>
      </c>
      <c r="I288" s="212"/>
      <c r="J288" s="213">
        <f>ROUND(I288*H288,2)</f>
        <v>0</v>
      </c>
      <c r="K288" s="209" t="s">
        <v>138</v>
      </c>
      <c r="L288" s="47"/>
      <c r="M288" s="214" t="s">
        <v>19</v>
      </c>
      <c r="N288" s="215" t="s">
        <v>42</v>
      </c>
      <c r="O288" s="87"/>
      <c r="P288" s="216">
        <f>O288*H288</f>
        <v>0</v>
      </c>
      <c r="Q288" s="216">
        <v>3E-05</v>
      </c>
      <c r="R288" s="216">
        <f>Q288*H288</f>
        <v>0.0009372</v>
      </c>
      <c r="S288" s="216">
        <v>0</v>
      </c>
      <c r="T288" s="217">
        <f>S288*H288</f>
        <v>0</v>
      </c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R288" s="218" t="s">
        <v>236</v>
      </c>
      <c r="AT288" s="218" t="s">
        <v>134</v>
      </c>
      <c r="AU288" s="218" t="s">
        <v>81</v>
      </c>
      <c r="AY288" s="20" t="s">
        <v>131</v>
      </c>
      <c r="BE288" s="219">
        <f>IF(N288="základní",J288,0)</f>
        <v>0</v>
      </c>
      <c r="BF288" s="219">
        <f>IF(N288="snížená",J288,0)</f>
        <v>0</v>
      </c>
      <c r="BG288" s="219">
        <f>IF(N288="zákl. přenesená",J288,0)</f>
        <v>0</v>
      </c>
      <c r="BH288" s="219">
        <f>IF(N288="sníž. přenesená",J288,0)</f>
        <v>0</v>
      </c>
      <c r="BI288" s="219">
        <f>IF(N288="nulová",J288,0)</f>
        <v>0</v>
      </c>
      <c r="BJ288" s="20" t="s">
        <v>79</v>
      </c>
      <c r="BK288" s="219">
        <f>ROUND(I288*H288,2)</f>
        <v>0</v>
      </c>
      <c r="BL288" s="20" t="s">
        <v>236</v>
      </c>
      <c r="BM288" s="218" t="s">
        <v>550</v>
      </c>
    </row>
    <row r="289" spans="1:47" s="2" customFormat="1" ht="12">
      <c r="A289" s="41"/>
      <c r="B289" s="42"/>
      <c r="C289" s="43"/>
      <c r="D289" s="220" t="s">
        <v>141</v>
      </c>
      <c r="E289" s="43"/>
      <c r="F289" s="221" t="s">
        <v>551</v>
      </c>
      <c r="G289" s="43"/>
      <c r="H289" s="43"/>
      <c r="I289" s="222"/>
      <c r="J289" s="43"/>
      <c r="K289" s="43"/>
      <c r="L289" s="47"/>
      <c r="M289" s="223"/>
      <c r="N289" s="224"/>
      <c r="O289" s="87"/>
      <c r="P289" s="87"/>
      <c r="Q289" s="87"/>
      <c r="R289" s="87"/>
      <c r="S289" s="87"/>
      <c r="T289" s="88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T289" s="20" t="s">
        <v>141</v>
      </c>
      <c r="AU289" s="20" t="s">
        <v>81</v>
      </c>
    </row>
    <row r="290" spans="1:51" s="13" customFormat="1" ht="12">
      <c r="A290" s="13"/>
      <c r="B290" s="225"/>
      <c r="C290" s="226"/>
      <c r="D290" s="227" t="s">
        <v>143</v>
      </c>
      <c r="E290" s="228" t="s">
        <v>19</v>
      </c>
      <c r="F290" s="229" t="s">
        <v>552</v>
      </c>
      <c r="G290" s="226"/>
      <c r="H290" s="230">
        <v>31.24</v>
      </c>
      <c r="I290" s="231"/>
      <c r="J290" s="226"/>
      <c r="K290" s="226"/>
      <c r="L290" s="232"/>
      <c r="M290" s="233"/>
      <c r="N290" s="234"/>
      <c r="O290" s="234"/>
      <c r="P290" s="234"/>
      <c r="Q290" s="234"/>
      <c r="R290" s="234"/>
      <c r="S290" s="234"/>
      <c r="T290" s="235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6" t="s">
        <v>143</v>
      </c>
      <c r="AU290" s="236" t="s">
        <v>81</v>
      </c>
      <c r="AV290" s="13" t="s">
        <v>81</v>
      </c>
      <c r="AW290" s="13" t="s">
        <v>32</v>
      </c>
      <c r="AX290" s="13" t="s">
        <v>79</v>
      </c>
      <c r="AY290" s="236" t="s">
        <v>131</v>
      </c>
    </row>
    <row r="291" spans="1:65" s="2" customFormat="1" ht="24.15" customHeight="1">
      <c r="A291" s="41"/>
      <c r="B291" s="42"/>
      <c r="C291" s="207" t="s">
        <v>553</v>
      </c>
      <c r="D291" s="207" t="s">
        <v>134</v>
      </c>
      <c r="E291" s="208" t="s">
        <v>554</v>
      </c>
      <c r="F291" s="209" t="s">
        <v>555</v>
      </c>
      <c r="G291" s="210" t="s">
        <v>150</v>
      </c>
      <c r="H291" s="211">
        <v>0.8</v>
      </c>
      <c r="I291" s="212"/>
      <c r="J291" s="213">
        <f>ROUND(I291*H291,2)</f>
        <v>0</v>
      </c>
      <c r="K291" s="209" t="s">
        <v>138</v>
      </c>
      <c r="L291" s="47"/>
      <c r="M291" s="214" t="s">
        <v>19</v>
      </c>
      <c r="N291" s="215" t="s">
        <v>42</v>
      </c>
      <c r="O291" s="87"/>
      <c r="P291" s="216">
        <f>O291*H291</f>
        <v>0</v>
      </c>
      <c r="Q291" s="216">
        <v>0.0002</v>
      </c>
      <c r="R291" s="216">
        <f>Q291*H291</f>
        <v>0.00016</v>
      </c>
      <c r="S291" s="216">
        <v>0</v>
      </c>
      <c r="T291" s="217">
        <f>S291*H291</f>
        <v>0</v>
      </c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R291" s="218" t="s">
        <v>236</v>
      </c>
      <c r="AT291" s="218" t="s">
        <v>134</v>
      </c>
      <c r="AU291" s="218" t="s">
        <v>81</v>
      </c>
      <c r="AY291" s="20" t="s">
        <v>131</v>
      </c>
      <c r="BE291" s="219">
        <f>IF(N291="základní",J291,0)</f>
        <v>0</v>
      </c>
      <c r="BF291" s="219">
        <f>IF(N291="snížená",J291,0)</f>
        <v>0</v>
      </c>
      <c r="BG291" s="219">
        <f>IF(N291="zákl. přenesená",J291,0)</f>
        <v>0</v>
      </c>
      <c r="BH291" s="219">
        <f>IF(N291="sníž. přenesená",J291,0)</f>
        <v>0</v>
      </c>
      <c r="BI291" s="219">
        <f>IF(N291="nulová",J291,0)</f>
        <v>0</v>
      </c>
      <c r="BJ291" s="20" t="s">
        <v>79</v>
      </c>
      <c r="BK291" s="219">
        <f>ROUND(I291*H291,2)</f>
        <v>0</v>
      </c>
      <c r="BL291" s="20" t="s">
        <v>236</v>
      </c>
      <c r="BM291" s="218" t="s">
        <v>556</v>
      </c>
    </row>
    <row r="292" spans="1:47" s="2" customFormat="1" ht="12">
      <c r="A292" s="41"/>
      <c r="B292" s="42"/>
      <c r="C292" s="43"/>
      <c r="D292" s="220" t="s">
        <v>141</v>
      </c>
      <c r="E292" s="43"/>
      <c r="F292" s="221" t="s">
        <v>557</v>
      </c>
      <c r="G292" s="43"/>
      <c r="H292" s="43"/>
      <c r="I292" s="222"/>
      <c r="J292" s="43"/>
      <c r="K292" s="43"/>
      <c r="L292" s="47"/>
      <c r="M292" s="223"/>
      <c r="N292" s="224"/>
      <c r="O292" s="87"/>
      <c r="P292" s="87"/>
      <c r="Q292" s="87"/>
      <c r="R292" s="87"/>
      <c r="S292" s="87"/>
      <c r="T292" s="88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T292" s="20" t="s">
        <v>141</v>
      </c>
      <c r="AU292" s="20" t="s">
        <v>81</v>
      </c>
    </row>
    <row r="293" spans="1:65" s="2" customFormat="1" ht="16.5" customHeight="1">
      <c r="A293" s="41"/>
      <c r="B293" s="42"/>
      <c r="C293" s="258" t="s">
        <v>558</v>
      </c>
      <c r="D293" s="258" t="s">
        <v>204</v>
      </c>
      <c r="E293" s="259" t="s">
        <v>559</v>
      </c>
      <c r="F293" s="260" t="s">
        <v>560</v>
      </c>
      <c r="G293" s="261" t="s">
        <v>150</v>
      </c>
      <c r="H293" s="262">
        <v>0.88</v>
      </c>
      <c r="I293" s="263"/>
      <c r="J293" s="264">
        <f>ROUND(I293*H293,2)</f>
        <v>0</v>
      </c>
      <c r="K293" s="260" t="s">
        <v>19</v>
      </c>
      <c r="L293" s="265"/>
      <c r="M293" s="266" t="s">
        <v>19</v>
      </c>
      <c r="N293" s="267" t="s">
        <v>42</v>
      </c>
      <c r="O293" s="87"/>
      <c r="P293" s="216">
        <f>O293*H293</f>
        <v>0</v>
      </c>
      <c r="Q293" s="216">
        <v>0.00016</v>
      </c>
      <c r="R293" s="216">
        <f>Q293*H293</f>
        <v>0.0001408</v>
      </c>
      <c r="S293" s="216">
        <v>0</v>
      </c>
      <c r="T293" s="217">
        <f>S293*H293</f>
        <v>0</v>
      </c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R293" s="218" t="s">
        <v>324</v>
      </c>
      <c r="AT293" s="218" t="s">
        <v>204</v>
      </c>
      <c r="AU293" s="218" t="s">
        <v>81</v>
      </c>
      <c r="AY293" s="20" t="s">
        <v>131</v>
      </c>
      <c r="BE293" s="219">
        <f>IF(N293="základní",J293,0)</f>
        <v>0</v>
      </c>
      <c r="BF293" s="219">
        <f>IF(N293="snížená",J293,0)</f>
        <v>0</v>
      </c>
      <c r="BG293" s="219">
        <f>IF(N293="zákl. přenesená",J293,0)</f>
        <v>0</v>
      </c>
      <c r="BH293" s="219">
        <f>IF(N293="sníž. přenesená",J293,0)</f>
        <v>0</v>
      </c>
      <c r="BI293" s="219">
        <f>IF(N293="nulová",J293,0)</f>
        <v>0</v>
      </c>
      <c r="BJ293" s="20" t="s">
        <v>79</v>
      </c>
      <c r="BK293" s="219">
        <f>ROUND(I293*H293,2)</f>
        <v>0</v>
      </c>
      <c r="BL293" s="20" t="s">
        <v>236</v>
      </c>
      <c r="BM293" s="218" t="s">
        <v>561</v>
      </c>
    </row>
    <row r="294" spans="1:51" s="13" customFormat="1" ht="12">
      <c r="A294" s="13"/>
      <c r="B294" s="225"/>
      <c r="C294" s="226"/>
      <c r="D294" s="227" t="s">
        <v>143</v>
      </c>
      <c r="E294" s="226"/>
      <c r="F294" s="229" t="s">
        <v>562</v>
      </c>
      <c r="G294" s="226"/>
      <c r="H294" s="230">
        <v>0.88</v>
      </c>
      <c r="I294" s="231"/>
      <c r="J294" s="226"/>
      <c r="K294" s="226"/>
      <c r="L294" s="232"/>
      <c r="M294" s="233"/>
      <c r="N294" s="234"/>
      <c r="O294" s="234"/>
      <c r="P294" s="234"/>
      <c r="Q294" s="234"/>
      <c r="R294" s="234"/>
      <c r="S294" s="234"/>
      <c r="T294" s="235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6" t="s">
        <v>143</v>
      </c>
      <c r="AU294" s="236" t="s">
        <v>81</v>
      </c>
      <c r="AV294" s="13" t="s">
        <v>81</v>
      </c>
      <c r="AW294" s="13" t="s">
        <v>4</v>
      </c>
      <c r="AX294" s="13" t="s">
        <v>79</v>
      </c>
      <c r="AY294" s="236" t="s">
        <v>131</v>
      </c>
    </row>
    <row r="295" spans="1:65" s="2" customFormat="1" ht="24.15" customHeight="1">
      <c r="A295" s="41"/>
      <c r="B295" s="42"/>
      <c r="C295" s="207" t="s">
        <v>563</v>
      </c>
      <c r="D295" s="207" t="s">
        <v>134</v>
      </c>
      <c r="E295" s="208" t="s">
        <v>564</v>
      </c>
      <c r="F295" s="209" t="s">
        <v>565</v>
      </c>
      <c r="G295" s="210" t="s">
        <v>405</v>
      </c>
      <c r="H295" s="268"/>
      <c r="I295" s="212"/>
      <c r="J295" s="213">
        <f>ROUND(I295*H295,2)</f>
        <v>0</v>
      </c>
      <c r="K295" s="209" t="s">
        <v>138</v>
      </c>
      <c r="L295" s="47"/>
      <c r="M295" s="214" t="s">
        <v>19</v>
      </c>
      <c r="N295" s="215" t="s">
        <v>42</v>
      </c>
      <c r="O295" s="87"/>
      <c r="P295" s="216">
        <f>O295*H295</f>
        <v>0</v>
      </c>
      <c r="Q295" s="216">
        <v>0</v>
      </c>
      <c r="R295" s="216">
        <f>Q295*H295</f>
        <v>0</v>
      </c>
      <c r="S295" s="216">
        <v>0</v>
      </c>
      <c r="T295" s="217">
        <f>S295*H295</f>
        <v>0</v>
      </c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R295" s="218" t="s">
        <v>236</v>
      </c>
      <c r="AT295" s="218" t="s">
        <v>134</v>
      </c>
      <c r="AU295" s="218" t="s">
        <v>81</v>
      </c>
      <c r="AY295" s="20" t="s">
        <v>131</v>
      </c>
      <c r="BE295" s="219">
        <f>IF(N295="základní",J295,0)</f>
        <v>0</v>
      </c>
      <c r="BF295" s="219">
        <f>IF(N295="snížená",J295,0)</f>
        <v>0</v>
      </c>
      <c r="BG295" s="219">
        <f>IF(N295="zákl. přenesená",J295,0)</f>
        <v>0</v>
      </c>
      <c r="BH295" s="219">
        <f>IF(N295="sníž. přenesená",J295,0)</f>
        <v>0</v>
      </c>
      <c r="BI295" s="219">
        <f>IF(N295="nulová",J295,0)</f>
        <v>0</v>
      </c>
      <c r="BJ295" s="20" t="s">
        <v>79</v>
      </c>
      <c r="BK295" s="219">
        <f>ROUND(I295*H295,2)</f>
        <v>0</v>
      </c>
      <c r="BL295" s="20" t="s">
        <v>236</v>
      </c>
      <c r="BM295" s="218" t="s">
        <v>566</v>
      </c>
    </row>
    <row r="296" spans="1:47" s="2" customFormat="1" ht="12">
      <c r="A296" s="41"/>
      <c r="B296" s="42"/>
      <c r="C296" s="43"/>
      <c r="D296" s="220" t="s">
        <v>141</v>
      </c>
      <c r="E296" s="43"/>
      <c r="F296" s="221" t="s">
        <v>567</v>
      </c>
      <c r="G296" s="43"/>
      <c r="H296" s="43"/>
      <c r="I296" s="222"/>
      <c r="J296" s="43"/>
      <c r="K296" s="43"/>
      <c r="L296" s="47"/>
      <c r="M296" s="223"/>
      <c r="N296" s="224"/>
      <c r="O296" s="87"/>
      <c r="P296" s="87"/>
      <c r="Q296" s="87"/>
      <c r="R296" s="87"/>
      <c r="S296" s="87"/>
      <c r="T296" s="88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T296" s="20" t="s">
        <v>141</v>
      </c>
      <c r="AU296" s="20" t="s">
        <v>81</v>
      </c>
    </row>
    <row r="297" spans="1:63" s="12" customFormat="1" ht="22.8" customHeight="1">
      <c r="A297" s="12"/>
      <c r="B297" s="191"/>
      <c r="C297" s="192"/>
      <c r="D297" s="193" t="s">
        <v>70</v>
      </c>
      <c r="E297" s="205" t="s">
        <v>568</v>
      </c>
      <c r="F297" s="205" t="s">
        <v>569</v>
      </c>
      <c r="G297" s="192"/>
      <c r="H297" s="192"/>
      <c r="I297" s="195"/>
      <c r="J297" s="206">
        <f>BK297</f>
        <v>0</v>
      </c>
      <c r="K297" s="192"/>
      <c r="L297" s="197"/>
      <c r="M297" s="198"/>
      <c r="N297" s="199"/>
      <c r="O297" s="199"/>
      <c r="P297" s="200">
        <f>SUM(P298:P345)</f>
        <v>0</v>
      </c>
      <c r="Q297" s="199"/>
      <c r="R297" s="200">
        <f>SUM(R298:R345)</f>
        <v>0.91867748</v>
      </c>
      <c r="S297" s="199"/>
      <c r="T297" s="201">
        <f>SUM(T298:T345)</f>
        <v>1.3203695999999998</v>
      </c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R297" s="202" t="s">
        <v>81</v>
      </c>
      <c r="AT297" s="203" t="s">
        <v>70</v>
      </c>
      <c r="AU297" s="203" t="s">
        <v>79</v>
      </c>
      <c r="AY297" s="202" t="s">
        <v>131</v>
      </c>
      <c r="BK297" s="204">
        <f>SUM(BK298:BK345)</f>
        <v>0</v>
      </c>
    </row>
    <row r="298" spans="1:65" s="2" customFormat="1" ht="16.5" customHeight="1">
      <c r="A298" s="41"/>
      <c r="B298" s="42"/>
      <c r="C298" s="207" t="s">
        <v>570</v>
      </c>
      <c r="D298" s="207" t="s">
        <v>134</v>
      </c>
      <c r="E298" s="208" t="s">
        <v>571</v>
      </c>
      <c r="F298" s="209" t="s">
        <v>572</v>
      </c>
      <c r="G298" s="210" t="s">
        <v>137</v>
      </c>
      <c r="H298" s="211">
        <v>48.543</v>
      </c>
      <c r="I298" s="212"/>
      <c r="J298" s="213">
        <f>ROUND(I298*H298,2)</f>
        <v>0</v>
      </c>
      <c r="K298" s="209" t="s">
        <v>138</v>
      </c>
      <c r="L298" s="47"/>
      <c r="M298" s="214" t="s">
        <v>19</v>
      </c>
      <c r="N298" s="215" t="s">
        <v>42</v>
      </c>
      <c r="O298" s="87"/>
      <c r="P298" s="216">
        <f>O298*H298</f>
        <v>0</v>
      </c>
      <c r="Q298" s="216">
        <v>0</v>
      </c>
      <c r="R298" s="216">
        <f>Q298*H298</f>
        <v>0</v>
      </c>
      <c r="S298" s="216">
        <v>0.0272</v>
      </c>
      <c r="T298" s="217">
        <f>S298*H298</f>
        <v>1.3203695999999998</v>
      </c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R298" s="218" t="s">
        <v>236</v>
      </c>
      <c r="AT298" s="218" t="s">
        <v>134</v>
      </c>
      <c r="AU298" s="218" t="s">
        <v>81</v>
      </c>
      <c r="AY298" s="20" t="s">
        <v>131</v>
      </c>
      <c r="BE298" s="219">
        <f>IF(N298="základní",J298,0)</f>
        <v>0</v>
      </c>
      <c r="BF298" s="219">
        <f>IF(N298="snížená",J298,0)</f>
        <v>0</v>
      </c>
      <c r="BG298" s="219">
        <f>IF(N298="zákl. přenesená",J298,0)</f>
        <v>0</v>
      </c>
      <c r="BH298" s="219">
        <f>IF(N298="sníž. přenesená",J298,0)</f>
        <v>0</v>
      </c>
      <c r="BI298" s="219">
        <f>IF(N298="nulová",J298,0)</f>
        <v>0</v>
      </c>
      <c r="BJ298" s="20" t="s">
        <v>79</v>
      </c>
      <c r="BK298" s="219">
        <f>ROUND(I298*H298,2)</f>
        <v>0</v>
      </c>
      <c r="BL298" s="20" t="s">
        <v>236</v>
      </c>
      <c r="BM298" s="218" t="s">
        <v>573</v>
      </c>
    </row>
    <row r="299" spans="1:47" s="2" customFormat="1" ht="12">
      <c r="A299" s="41"/>
      <c r="B299" s="42"/>
      <c r="C299" s="43"/>
      <c r="D299" s="220" t="s">
        <v>141</v>
      </c>
      <c r="E299" s="43"/>
      <c r="F299" s="221" t="s">
        <v>574</v>
      </c>
      <c r="G299" s="43"/>
      <c r="H299" s="43"/>
      <c r="I299" s="222"/>
      <c r="J299" s="43"/>
      <c r="K299" s="43"/>
      <c r="L299" s="47"/>
      <c r="M299" s="223"/>
      <c r="N299" s="224"/>
      <c r="O299" s="87"/>
      <c r="P299" s="87"/>
      <c r="Q299" s="87"/>
      <c r="R299" s="87"/>
      <c r="S299" s="87"/>
      <c r="T299" s="88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T299" s="20" t="s">
        <v>141</v>
      </c>
      <c r="AU299" s="20" t="s">
        <v>81</v>
      </c>
    </row>
    <row r="300" spans="1:51" s="13" customFormat="1" ht="12">
      <c r="A300" s="13"/>
      <c r="B300" s="225"/>
      <c r="C300" s="226"/>
      <c r="D300" s="227" t="s">
        <v>143</v>
      </c>
      <c r="E300" s="228" t="s">
        <v>19</v>
      </c>
      <c r="F300" s="229" t="s">
        <v>575</v>
      </c>
      <c r="G300" s="226"/>
      <c r="H300" s="230">
        <v>48.788</v>
      </c>
      <c r="I300" s="231"/>
      <c r="J300" s="226"/>
      <c r="K300" s="226"/>
      <c r="L300" s="232"/>
      <c r="M300" s="233"/>
      <c r="N300" s="234"/>
      <c r="O300" s="234"/>
      <c r="P300" s="234"/>
      <c r="Q300" s="234"/>
      <c r="R300" s="234"/>
      <c r="S300" s="234"/>
      <c r="T300" s="235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6" t="s">
        <v>143</v>
      </c>
      <c r="AU300" s="236" t="s">
        <v>81</v>
      </c>
      <c r="AV300" s="13" t="s">
        <v>81</v>
      </c>
      <c r="AW300" s="13" t="s">
        <v>32</v>
      </c>
      <c r="AX300" s="13" t="s">
        <v>71</v>
      </c>
      <c r="AY300" s="236" t="s">
        <v>131</v>
      </c>
    </row>
    <row r="301" spans="1:51" s="13" customFormat="1" ht="12">
      <c r="A301" s="13"/>
      <c r="B301" s="225"/>
      <c r="C301" s="226"/>
      <c r="D301" s="227" t="s">
        <v>143</v>
      </c>
      <c r="E301" s="228" t="s">
        <v>19</v>
      </c>
      <c r="F301" s="229" t="s">
        <v>576</v>
      </c>
      <c r="G301" s="226"/>
      <c r="H301" s="230">
        <v>-1.07</v>
      </c>
      <c r="I301" s="231"/>
      <c r="J301" s="226"/>
      <c r="K301" s="226"/>
      <c r="L301" s="232"/>
      <c r="M301" s="233"/>
      <c r="N301" s="234"/>
      <c r="O301" s="234"/>
      <c r="P301" s="234"/>
      <c r="Q301" s="234"/>
      <c r="R301" s="234"/>
      <c r="S301" s="234"/>
      <c r="T301" s="235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36" t="s">
        <v>143</v>
      </c>
      <c r="AU301" s="236" t="s">
        <v>81</v>
      </c>
      <c r="AV301" s="13" t="s">
        <v>81</v>
      </c>
      <c r="AW301" s="13" t="s">
        <v>32</v>
      </c>
      <c r="AX301" s="13" t="s">
        <v>71</v>
      </c>
      <c r="AY301" s="236" t="s">
        <v>131</v>
      </c>
    </row>
    <row r="302" spans="1:51" s="13" customFormat="1" ht="12">
      <c r="A302" s="13"/>
      <c r="B302" s="225"/>
      <c r="C302" s="226"/>
      <c r="D302" s="227" t="s">
        <v>143</v>
      </c>
      <c r="E302" s="228" t="s">
        <v>19</v>
      </c>
      <c r="F302" s="229" t="s">
        <v>175</v>
      </c>
      <c r="G302" s="226"/>
      <c r="H302" s="230">
        <v>0.825</v>
      </c>
      <c r="I302" s="231"/>
      <c r="J302" s="226"/>
      <c r="K302" s="226"/>
      <c r="L302" s="232"/>
      <c r="M302" s="233"/>
      <c r="N302" s="234"/>
      <c r="O302" s="234"/>
      <c r="P302" s="234"/>
      <c r="Q302" s="234"/>
      <c r="R302" s="234"/>
      <c r="S302" s="234"/>
      <c r="T302" s="235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6" t="s">
        <v>143</v>
      </c>
      <c r="AU302" s="236" t="s">
        <v>81</v>
      </c>
      <c r="AV302" s="13" t="s">
        <v>81</v>
      </c>
      <c r="AW302" s="13" t="s">
        <v>32</v>
      </c>
      <c r="AX302" s="13" t="s">
        <v>71</v>
      </c>
      <c r="AY302" s="236" t="s">
        <v>131</v>
      </c>
    </row>
    <row r="303" spans="1:51" s="14" customFormat="1" ht="12">
      <c r="A303" s="14"/>
      <c r="B303" s="237"/>
      <c r="C303" s="238"/>
      <c r="D303" s="227" t="s">
        <v>143</v>
      </c>
      <c r="E303" s="239" t="s">
        <v>19</v>
      </c>
      <c r="F303" s="240" t="s">
        <v>147</v>
      </c>
      <c r="G303" s="238"/>
      <c r="H303" s="241">
        <v>48.543</v>
      </c>
      <c r="I303" s="242"/>
      <c r="J303" s="238"/>
      <c r="K303" s="238"/>
      <c r="L303" s="243"/>
      <c r="M303" s="244"/>
      <c r="N303" s="245"/>
      <c r="O303" s="245"/>
      <c r="P303" s="245"/>
      <c r="Q303" s="245"/>
      <c r="R303" s="245"/>
      <c r="S303" s="245"/>
      <c r="T303" s="246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47" t="s">
        <v>143</v>
      </c>
      <c r="AU303" s="247" t="s">
        <v>81</v>
      </c>
      <c r="AV303" s="14" t="s">
        <v>139</v>
      </c>
      <c r="AW303" s="14" t="s">
        <v>32</v>
      </c>
      <c r="AX303" s="14" t="s">
        <v>79</v>
      </c>
      <c r="AY303" s="247" t="s">
        <v>131</v>
      </c>
    </row>
    <row r="304" spans="1:65" s="2" customFormat="1" ht="16.5" customHeight="1">
      <c r="A304" s="41"/>
      <c r="B304" s="42"/>
      <c r="C304" s="207" t="s">
        <v>577</v>
      </c>
      <c r="D304" s="207" t="s">
        <v>134</v>
      </c>
      <c r="E304" s="208" t="s">
        <v>578</v>
      </c>
      <c r="F304" s="209" t="s">
        <v>579</v>
      </c>
      <c r="G304" s="210" t="s">
        <v>137</v>
      </c>
      <c r="H304" s="211">
        <v>50.302</v>
      </c>
      <c r="I304" s="212"/>
      <c r="J304" s="213">
        <f>ROUND(I304*H304,2)</f>
        <v>0</v>
      </c>
      <c r="K304" s="209" t="s">
        <v>138</v>
      </c>
      <c r="L304" s="47"/>
      <c r="M304" s="214" t="s">
        <v>19</v>
      </c>
      <c r="N304" s="215" t="s">
        <v>42</v>
      </c>
      <c r="O304" s="87"/>
      <c r="P304" s="216">
        <f>O304*H304</f>
        <v>0</v>
      </c>
      <c r="Q304" s="216">
        <v>0.0003</v>
      </c>
      <c r="R304" s="216">
        <f>Q304*H304</f>
        <v>0.0150906</v>
      </c>
      <c r="S304" s="216">
        <v>0</v>
      </c>
      <c r="T304" s="217">
        <f>S304*H304</f>
        <v>0</v>
      </c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R304" s="218" t="s">
        <v>236</v>
      </c>
      <c r="AT304" s="218" t="s">
        <v>134</v>
      </c>
      <c r="AU304" s="218" t="s">
        <v>81</v>
      </c>
      <c r="AY304" s="20" t="s">
        <v>131</v>
      </c>
      <c r="BE304" s="219">
        <f>IF(N304="základní",J304,0)</f>
        <v>0</v>
      </c>
      <c r="BF304" s="219">
        <f>IF(N304="snížená",J304,0)</f>
        <v>0</v>
      </c>
      <c r="BG304" s="219">
        <f>IF(N304="zákl. přenesená",J304,0)</f>
        <v>0</v>
      </c>
      <c r="BH304" s="219">
        <f>IF(N304="sníž. přenesená",J304,0)</f>
        <v>0</v>
      </c>
      <c r="BI304" s="219">
        <f>IF(N304="nulová",J304,0)</f>
        <v>0</v>
      </c>
      <c r="BJ304" s="20" t="s">
        <v>79</v>
      </c>
      <c r="BK304" s="219">
        <f>ROUND(I304*H304,2)</f>
        <v>0</v>
      </c>
      <c r="BL304" s="20" t="s">
        <v>236</v>
      </c>
      <c r="BM304" s="218" t="s">
        <v>580</v>
      </c>
    </row>
    <row r="305" spans="1:47" s="2" customFormat="1" ht="12">
      <c r="A305" s="41"/>
      <c r="B305" s="42"/>
      <c r="C305" s="43"/>
      <c r="D305" s="220" t="s">
        <v>141</v>
      </c>
      <c r="E305" s="43"/>
      <c r="F305" s="221" t="s">
        <v>581</v>
      </c>
      <c r="G305" s="43"/>
      <c r="H305" s="43"/>
      <c r="I305" s="222"/>
      <c r="J305" s="43"/>
      <c r="K305" s="43"/>
      <c r="L305" s="47"/>
      <c r="M305" s="223"/>
      <c r="N305" s="224"/>
      <c r="O305" s="87"/>
      <c r="P305" s="87"/>
      <c r="Q305" s="87"/>
      <c r="R305" s="87"/>
      <c r="S305" s="87"/>
      <c r="T305" s="88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T305" s="20" t="s">
        <v>141</v>
      </c>
      <c r="AU305" s="20" t="s">
        <v>81</v>
      </c>
    </row>
    <row r="306" spans="1:51" s="13" customFormat="1" ht="12">
      <c r="A306" s="13"/>
      <c r="B306" s="225"/>
      <c r="C306" s="226"/>
      <c r="D306" s="227" t="s">
        <v>143</v>
      </c>
      <c r="E306" s="228" t="s">
        <v>19</v>
      </c>
      <c r="F306" s="229" t="s">
        <v>582</v>
      </c>
      <c r="G306" s="226"/>
      <c r="H306" s="230">
        <v>51.012</v>
      </c>
      <c r="I306" s="231"/>
      <c r="J306" s="226"/>
      <c r="K306" s="226"/>
      <c r="L306" s="232"/>
      <c r="M306" s="233"/>
      <c r="N306" s="234"/>
      <c r="O306" s="234"/>
      <c r="P306" s="234"/>
      <c r="Q306" s="234"/>
      <c r="R306" s="234"/>
      <c r="S306" s="234"/>
      <c r="T306" s="235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6" t="s">
        <v>143</v>
      </c>
      <c r="AU306" s="236" t="s">
        <v>81</v>
      </c>
      <c r="AV306" s="13" t="s">
        <v>81</v>
      </c>
      <c r="AW306" s="13" t="s">
        <v>32</v>
      </c>
      <c r="AX306" s="13" t="s">
        <v>71</v>
      </c>
      <c r="AY306" s="236" t="s">
        <v>131</v>
      </c>
    </row>
    <row r="307" spans="1:51" s="13" customFormat="1" ht="12">
      <c r="A307" s="13"/>
      <c r="B307" s="225"/>
      <c r="C307" s="226"/>
      <c r="D307" s="227" t="s">
        <v>143</v>
      </c>
      <c r="E307" s="228" t="s">
        <v>19</v>
      </c>
      <c r="F307" s="229" t="s">
        <v>583</v>
      </c>
      <c r="G307" s="226"/>
      <c r="H307" s="230">
        <v>-1.56</v>
      </c>
      <c r="I307" s="231"/>
      <c r="J307" s="226"/>
      <c r="K307" s="226"/>
      <c r="L307" s="232"/>
      <c r="M307" s="233"/>
      <c r="N307" s="234"/>
      <c r="O307" s="234"/>
      <c r="P307" s="234"/>
      <c r="Q307" s="234"/>
      <c r="R307" s="234"/>
      <c r="S307" s="234"/>
      <c r="T307" s="235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6" t="s">
        <v>143</v>
      </c>
      <c r="AU307" s="236" t="s">
        <v>81</v>
      </c>
      <c r="AV307" s="13" t="s">
        <v>81</v>
      </c>
      <c r="AW307" s="13" t="s">
        <v>32</v>
      </c>
      <c r="AX307" s="13" t="s">
        <v>71</v>
      </c>
      <c r="AY307" s="236" t="s">
        <v>131</v>
      </c>
    </row>
    <row r="308" spans="1:51" s="13" customFormat="1" ht="12">
      <c r="A308" s="13"/>
      <c r="B308" s="225"/>
      <c r="C308" s="226"/>
      <c r="D308" s="227" t="s">
        <v>143</v>
      </c>
      <c r="E308" s="228" t="s">
        <v>19</v>
      </c>
      <c r="F308" s="229" t="s">
        <v>174</v>
      </c>
      <c r="G308" s="226"/>
      <c r="H308" s="230">
        <v>-1.004</v>
      </c>
      <c r="I308" s="231"/>
      <c r="J308" s="226"/>
      <c r="K308" s="226"/>
      <c r="L308" s="232"/>
      <c r="M308" s="233"/>
      <c r="N308" s="234"/>
      <c r="O308" s="234"/>
      <c r="P308" s="234"/>
      <c r="Q308" s="234"/>
      <c r="R308" s="234"/>
      <c r="S308" s="234"/>
      <c r="T308" s="235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6" t="s">
        <v>143</v>
      </c>
      <c r="AU308" s="236" t="s">
        <v>81</v>
      </c>
      <c r="AV308" s="13" t="s">
        <v>81</v>
      </c>
      <c r="AW308" s="13" t="s">
        <v>32</v>
      </c>
      <c r="AX308" s="13" t="s">
        <v>71</v>
      </c>
      <c r="AY308" s="236" t="s">
        <v>131</v>
      </c>
    </row>
    <row r="309" spans="1:51" s="13" customFormat="1" ht="12">
      <c r="A309" s="13"/>
      <c r="B309" s="225"/>
      <c r="C309" s="226"/>
      <c r="D309" s="227" t="s">
        <v>143</v>
      </c>
      <c r="E309" s="228" t="s">
        <v>19</v>
      </c>
      <c r="F309" s="229" t="s">
        <v>175</v>
      </c>
      <c r="G309" s="226"/>
      <c r="H309" s="230">
        <v>0.825</v>
      </c>
      <c r="I309" s="231"/>
      <c r="J309" s="226"/>
      <c r="K309" s="226"/>
      <c r="L309" s="232"/>
      <c r="M309" s="233"/>
      <c r="N309" s="234"/>
      <c r="O309" s="234"/>
      <c r="P309" s="234"/>
      <c r="Q309" s="234"/>
      <c r="R309" s="234"/>
      <c r="S309" s="234"/>
      <c r="T309" s="235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6" t="s">
        <v>143</v>
      </c>
      <c r="AU309" s="236" t="s">
        <v>81</v>
      </c>
      <c r="AV309" s="13" t="s">
        <v>81</v>
      </c>
      <c r="AW309" s="13" t="s">
        <v>32</v>
      </c>
      <c r="AX309" s="13" t="s">
        <v>71</v>
      </c>
      <c r="AY309" s="236" t="s">
        <v>131</v>
      </c>
    </row>
    <row r="310" spans="1:51" s="13" customFormat="1" ht="12">
      <c r="A310" s="13"/>
      <c r="B310" s="225"/>
      <c r="C310" s="226"/>
      <c r="D310" s="227" t="s">
        <v>143</v>
      </c>
      <c r="E310" s="228" t="s">
        <v>19</v>
      </c>
      <c r="F310" s="229" t="s">
        <v>176</v>
      </c>
      <c r="G310" s="226"/>
      <c r="H310" s="230">
        <v>0.333</v>
      </c>
      <c r="I310" s="231"/>
      <c r="J310" s="226"/>
      <c r="K310" s="226"/>
      <c r="L310" s="232"/>
      <c r="M310" s="233"/>
      <c r="N310" s="234"/>
      <c r="O310" s="234"/>
      <c r="P310" s="234"/>
      <c r="Q310" s="234"/>
      <c r="R310" s="234"/>
      <c r="S310" s="234"/>
      <c r="T310" s="235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6" t="s">
        <v>143</v>
      </c>
      <c r="AU310" s="236" t="s">
        <v>81</v>
      </c>
      <c r="AV310" s="13" t="s">
        <v>81</v>
      </c>
      <c r="AW310" s="13" t="s">
        <v>32</v>
      </c>
      <c r="AX310" s="13" t="s">
        <v>71</v>
      </c>
      <c r="AY310" s="236" t="s">
        <v>131</v>
      </c>
    </row>
    <row r="311" spans="1:51" s="13" customFormat="1" ht="12">
      <c r="A311" s="13"/>
      <c r="B311" s="225"/>
      <c r="C311" s="226"/>
      <c r="D311" s="227" t="s">
        <v>143</v>
      </c>
      <c r="E311" s="228" t="s">
        <v>19</v>
      </c>
      <c r="F311" s="229" t="s">
        <v>584</v>
      </c>
      <c r="G311" s="226"/>
      <c r="H311" s="230">
        <v>0.696</v>
      </c>
      <c r="I311" s="231"/>
      <c r="J311" s="226"/>
      <c r="K311" s="226"/>
      <c r="L311" s="232"/>
      <c r="M311" s="233"/>
      <c r="N311" s="234"/>
      <c r="O311" s="234"/>
      <c r="P311" s="234"/>
      <c r="Q311" s="234"/>
      <c r="R311" s="234"/>
      <c r="S311" s="234"/>
      <c r="T311" s="235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6" t="s">
        <v>143</v>
      </c>
      <c r="AU311" s="236" t="s">
        <v>81</v>
      </c>
      <c r="AV311" s="13" t="s">
        <v>81</v>
      </c>
      <c r="AW311" s="13" t="s">
        <v>32</v>
      </c>
      <c r="AX311" s="13" t="s">
        <v>71</v>
      </c>
      <c r="AY311" s="236" t="s">
        <v>131</v>
      </c>
    </row>
    <row r="312" spans="1:51" s="14" customFormat="1" ht="12">
      <c r="A312" s="14"/>
      <c r="B312" s="237"/>
      <c r="C312" s="238"/>
      <c r="D312" s="227" t="s">
        <v>143</v>
      </c>
      <c r="E312" s="239" t="s">
        <v>19</v>
      </c>
      <c r="F312" s="240" t="s">
        <v>147</v>
      </c>
      <c r="G312" s="238"/>
      <c r="H312" s="241">
        <v>50.302</v>
      </c>
      <c r="I312" s="242"/>
      <c r="J312" s="238"/>
      <c r="K312" s="238"/>
      <c r="L312" s="243"/>
      <c r="M312" s="244"/>
      <c r="N312" s="245"/>
      <c r="O312" s="245"/>
      <c r="P312" s="245"/>
      <c r="Q312" s="245"/>
      <c r="R312" s="245"/>
      <c r="S312" s="245"/>
      <c r="T312" s="246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47" t="s">
        <v>143</v>
      </c>
      <c r="AU312" s="247" t="s">
        <v>81</v>
      </c>
      <c r="AV312" s="14" t="s">
        <v>139</v>
      </c>
      <c r="AW312" s="14" t="s">
        <v>32</v>
      </c>
      <c r="AX312" s="14" t="s">
        <v>79</v>
      </c>
      <c r="AY312" s="247" t="s">
        <v>131</v>
      </c>
    </row>
    <row r="313" spans="1:65" s="2" customFormat="1" ht="21.75" customHeight="1">
      <c r="A313" s="41"/>
      <c r="B313" s="42"/>
      <c r="C313" s="207" t="s">
        <v>585</v>
      </c>
      <c r="D313" s="207" t="s">
        <v>134</v>
      </c>
      <c r="E313" s="208" t="s">
        <v>586</v>
      </c>
      <c r="F313" s="209" t="s">
        <v>587</v>
      </c>
      <c r="G313" s="210" t="s">
        <v>137</v>
      </c>
      <c r="H313" s="211">
        <v>49.144</v>
      </c>
      <c r="I313" s="212"/>
      <c r="J313" s="213">
        <f>ROUND(I313*H313,2)</f>
        <v>0</v>
      </c>
      <c r="K313" s="209" t="s">
        <v>138</v>
      </c>
      <c r="L313" s="47"/>
      <c r="M313" s="214" t="s">
        <v>19</v>
      </c>
      <c r="N313" s="215" t="s">
        <v>42</v>
      </c>
      <c r="O313" s="87"/>
      <c r="P313" s="216">
        <f>O313*H313</f>
        <v>0</v>
      </c>
      <c r="Q313" s="216">
        <v>0.00538</v>
      </c>
      <c r="R313" s="216">
        <f>Q313*H313</f>
        <v>0.26439472</v>
      </c>
      <c r="S313" s="216">
        <v>0</v>
      </c>
      <c r="T313" s="217">
        <f>S313*H313</f>
        <v>0</v>
      </c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R313" s="218" t="s">
        <v>236</v>
      </c>
      <c r="AT313" s="218" t="s">
        <v>134</v>
      </c>
      <c r="AU313" s="218" t="s">
        <v>81</v>
      </c>
      <c r="AY313" s="20" t="s">
        <v>131</v>
      </c>
      <c r="BE313" s="219">
        <f>IF(N313="základní",J313,0)</f>
        <v>0</v>
      </c>
      <c r="BF313" s="219">
        <f>IF(N313="snížená",J313,0)</f>
        <v>0</v>
      </c>
      <c r="BG313" s="219">
        <f>IF(N313="zákl. přenesená",J313,0)</f>
        <v>0</v>
      </c>
      <c r="BH313" s="219">
        <f>IF(N313="sníž. přenesená",J313,0)</f>
        <v>0</v>
      </c>
      <c r="BI313" s="219">
        <f>IF(N313="nulová",J313,0)</f>
        <v>0</v>
      </c>
      <c r="BJ313" s="20" t="s">
        <v>79</v>
      </c>
      <c r="BK313" s="219">
        <f>ROUND(I313*H313,2)</f>
        <v>0</v>
      </c>
      <c r="BL313" s="20" t="s">
        <v>236</v>
      </c>
      <c r="BM313" s="218" t="s">
        <v>588</v>
      </c>
    </row>
    <row r="314" spans="1:47" s="2" customFormat="1" ht="12">
      <c r="A314" s="41"/>
      <c r="B314" s="42"/>
      <c r="C314" s="43"/>
      <c r="D314" s="220" t="s">
        <v>141</v>
      </c>
      <c r="E314" s="43"/>
      <c r="F314" s="221" t="s">
        <v>589</v>
      </c>
      <c r="G314" s="43"/>
      <c r="H314" s="43"/>
      <c r="I314" s="222"/>
      <c r="J314" s="43"/>
      <c r="K314" s="43"/>
      <c r="L314" s="47"/>
      <c r="M314" s="223"/>
      <c r="N314" s="224"/>
      <c r="O314" s="87"/>
      <c r="P314" s="87"/>
      <c r="Q314" s="87"/>
      <c r="R314" s="87"/>
      <c r="S314" s="87"/>
      <c r="T314" s="88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T314" s="20" t="s">
        <v>141</v>
      </c>
      <c r="AU314" s="20" t="s">
        <v>81</v>
      </c>
    </row>
    <row r="315" spans="1:51" s="13" customFormat="1" ht="12">
      <c r="A315" s="13"/>
      <c r="B315" s="225"/>
      <c r="C315" s="226"/>
      <c r="D315" s="227" t="s">
        <v>143</v>
      </c>
      <c r="E315" s="228" t="s">
        <v>19</v>
      </c>
      <c r="F315" s="229" t="s">
        <v>582</v>
      </c>
      <c r="G315" s="226"/>
      <c r="H315" s="230">
        <v>51.012</v>
      </c>
      <c r="I315" s="231"/>
      <c r="J315" s="226"/>
      <c r="K315" s="226"/>
      <c r="L315" s="232"/>
      <c r="M315" s="233"/>
      <c r="N315" s="234"/>
      <c r="O315" s="234"/>
      <c r="P315" s="234"/>
      <c r="Q315" s="234"/>
      <c r="R315" s="234"/>
      <c r="S315" s="234"/>
      <c r="T315" s="235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6" t="s">
        <v>143</v>
      </c>
      <c r="AU315" s="236" t="s">
        <v>81</v>
      </c>
      <c r="AV315" s="13" t="s">
        <v>81</v>
      </c>
      <c r="AW315" s="13" t="s">
        <v>32</v>
      </c>
      <c r="AX315" s="13" t="s">
        <v>71</v>
      </c>
      <c r="AY315" s="236" t="s">
        <v>131</v>
      </c>
    </row>
    <row r="316" spans="1:51" s="13" customFormat="1" ht="12">
      <c r="A316" s="13"/>
      <c r="B316" s="225"/>
      <c r="C316" s="226"/>
      <c r="D316" s="227" t="s">
        <v>143</v>
      </c>
      <c r="E316" s="228" t="s">
        <v>19</v>
      </c>
      <c r="F316" s="229" t="s">
        <v>583</v>
      </c>
      <c r="G316" s="226"/>
      <c r="H316" s="230">
        <v>-1.56</v>
      </c>
      <c r="I316" s="231"/>
      <c r="J316" s="226"/>
      <c r="K316" s="226"/>
      <c r="L316" s="232"/>
      <c r="M316" s="233"/>
      <c r="N316" s="234"/>
      <c r="O316" s="234"/>
      <c r="P316" s="234"/>
      <c r="Q316" s="234"/>
      <c r="R316" s="234"/>
      <c r="S316" s="234"/>
      <c r="T316" s="235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6" t="s">
        <v>143</v>
      </c>
      <c r="AU316" s="236" t="s">
        <v>81</v>
      </c>
      <c r="AV316" s="13" t="s">
        <v>81</v>
      </c>
      <c r="AW316" s="13" t="s">
        <v>32</v>
      </c>
      <c r="AX316" s="13" t="s">
        <v>71</v>
      </c>
      <c r="AY316" s="236" t="s">
        <v>131</v>
      </c>
    </row>
    <row r="317" spans="1:51" s="13" customFormat="1" ht="12">
      <c r="A317" s="13"/>
      <c r="B317" s="225"/>
      <c r="C317" s="226"/>
      <c r="D317" s="227" t="s">
        <v>143</v>
      </c>
      <c r="E317" s="228" t="s">
        <v>19</v>
      </c>
      <c r="F317" s="229" t="s">
        <v>174</v>
      </c>
      <c r="G317" s="226"/>
      <c r="H317" s="230">
        <v>-1.004</v>
      </c>
      <c r="I317" s="231"/>
      <c r="J317" s="226"/>
      <c r="K317" s="226"/>
      <c r="L317" s="232"/>
      <c r="M317" s="233"/>
      <c r="N317" s="234"/>
      <c r="O317" s="234"/>
      <c r="P317" s="234"/>
      <c r="Q317" s="234"/>
      <c r="R317" s="234"/>
      <c r="S317" s="234"/>
      <c r="T317" s="235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6" t="s">
        <v>143</v>
      </c>
      <c r="AU317" s="236" t="s">
        <v>81</v>
      </c>
      <c r="AV317" s="13" t="s">
        <v>81</v>
      </c>
      <c r="AW317" s="13" t="s">
        <v>32</v>
      </c>
      <c r="AX317" s="13" t="s">
        <v>71</v>
      </c>
      <c r="AY317" s="236" t="s">
        <v>131</v>
      </c>
    </row>
    <row r="318" spans="1:51" s="13" customFormat="1" ht="12">
      <c r="A318" s="13"/>
      <c r="B318" s="225"/>
      <c r="C318" s="226"/>
      <c r="D318" s="227" t="s">
        <v>143</v>
      </c>
      <c r="E318" s="228" t="s">
        <v>19</v>
      </c>
      <c r="F318" s="229" t="s">
        <v>584</v>
      </c>
      <c r="G318" s="226"/>
      <c r="H318" s="230">
        <v>0.696</v>
      </c>
      <c r="I318" s="231"/>
      <c r="J318" s="226"/>
      <c r="K318" s="226"/>
      <c r="L318" s="232"/>
      <c r="M318" s="233"/>
      <c r="N318" s="234"/>
      <c r="O318" s="234"/>
      <c r="P318" s="234"/>
      <c r="Q318" s="234"/>
      <c r="R318" s="234"/>
      <c r="S318" s="234"/>
      <c r="T318" s="235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6" t="s">
        <v>143</v>
      </c>
      <c r="AU318" s="236" t="s">
        <v>81</v>
      </c>
      <c r="AV318" s="13" t="s">
        <v>81</v>
      </c>
      <c r="AW318" s="13" t="s">
        <v>32</v>
      </c>
      <c r="AX318" s="13" t="s">
        <v>71</v>
      </c>
      <c r="AY318" s="236" t="s">
        <v>131</v>
      </c>
    </row>
    <row r="319" spans="1:51" s="14" customFormat="1" ht="12">
      <c r="A319" s="14"/>
      <c r="B319" s="237"/>
      <c r="C319" s="238"/>
      <c r="D319" s="227" t="s">
        <v>143</v>
      </c>
      <c r="E319" s="239" t="s">
        <v>19</v>
      </c>
      <c r="F319" s="240" t="s">
        <v>147</v>
      </c>
      <c r="G319" s="238"/>
      <c r="H319" s="241">
        <v>49.144</v>
      </c>
      <c r="I319" s="242"/>
      <c r="J319" s="238"/>
      <c r="K319" s="238"/>
      <c r="L319" s="243"/>
      <c r="M319" s="244"/>
      <c r="N319" s="245"/>
      <c r="O319" s="245"/>
      <c r="P319" s="245"/>
      <c r="Q319" s="245"/>
      <c r="R319" s="245"/>
      <c r="S319" s="245"/>
      <c r="T319" s="246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47" t="s">
        <v>143</v>
      </c>
      <c r="AU319" s="247" t="s">
        <v>81</v>
      </c>
      <c r="AV319" s="14" t="s">
        <v>139</v>
      </c>
      <c r="AW319" s="14" t="s">
        <v>32</v>
      </c>
      <c r="AX319" s="14" t="s">
        <v>79</v>
      </c>
      <c r="AY319" s="247" t="s">
        <v>131</v>
      </c>
    </row>
    <row r="320" spans="1:65" s="2" customFormat="1" ht="21.75" customHeight="1">
      <c r="A320" s="41"/>
      <c r="B320" s="42"/>
      <c r="C320" s="207" t="s">
        <v>590</v>
      </c>
      <c r="D320" s="207" t="s">
        <v>134</v>
      </c>
      <c r="E320" s="208" t="s">
        <v>591</v>
      </c>
      <c r="F320" s="209" t="s">
        <v>592</v>
      </c>
      <c r="G320" s="210" t="s">
        <v>150</v>
      </c>
      <c r="H320" s="211">
        <v>0.9</v>
      </c>
      <c r="I320" s="212"/>
      <c r="J320" s="213">
        <f>ROUND(I320*H320,2)</f>
        <v>0</v>
      </c>
      <c r="K320" s="209" t="s">
        <v>138</v>
      </c>
      <c r="L320" s="47"/>
      <c r="M320" s="214" t="s">
        <v>19</v>
      </c>
      <c r="N320" s="215" t="s">
        <v>42</v>
      </c>
      <c r="O320" s="87"/>
      <c r="P320" s="216">
        <f>O320*H320</f>
        <v>0</v>
      </c>
      <c r="Q320" s="216">
        <v>0.002</v>
      </c>
      <c r="R320" s="216">
        <f>Q320*H320</f>
        <v>0.0018000000000000002</v>
      </c>
      <c r="S320" s="216">
        <v>0</v>
      </c>
      <c r="T320" s="217">
        <f>S320*H320</f>
        <v>0</v>
      </c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R320" s="218" t="s">
        <v>236</v>
      </c>
      <c r="AT320" s="218" t="s">
        <v>134</v>
      </c>
      <c r="AU320" s="218" t="s">
        <v>81</v>
      </c>
      <c r="AY320" s="20" t="s">
        <v>131</v>
      </c>
      <c r="BE320" s="219">
        <f>IF(N320="základní",J320,0)</f>
        <v>0</v>
      </c>
      <c r="BF320" s="219">
        <f>IF(N320="snížená",J320,0)</f>
        <v>0</v>
      </c>
      <c r="BG320" s="219">
        <f>IF(N320="zákl. přenesená",J320,0)</f>
        <v>0</v>
      </c>
      <c r="BH320" s="219">
        <f>IF(N320="sníž. přenesená",J320,0)</f>
        <v>0</v>
      </c>
      <c r="BI320" s="219">
        <f>IF(N320="nulová",J320,0)</f>
        <v>0</v>
      </c>
      <c r="BJ320" s="20" t="s">
        <v>79</v>
      </c>
      <c r="BK320" s="219">
        <f>ROUND(I320*H320,2)</f>
        <v>0</v>
      </c>
      <c r="BL320" s="20" t="s">
        <v>236</v>
      </c>
      <c r="BM320" s="218" t="s">
        <v>593</v>
      </c>
    </row>
    <row r="321" spans="1:47" s="2" customFormat="1" ht="12">
      <c r="A321" s="41"/>
      <c r="B321" s="42"/>
      <c r="C321" s="43"/>
      <c r="D321" s="220" t="s">
        <v>141</v>
      </c>
      <c r="E321" s="43"/>
      <c r="F321" s="221" t="s">
        <v>594</v>
      </c>
      <c r="G321" s="43"/>
      <c r="H321" s="43"/>
      <c r="I321" s="222"/>
      <c r="J321" s="43"/>
      <c r="K321" s="43"/>
      <c r="L321" s="47"/>
      <c r="M321" s="223"/>
      <c r="N321" s="224"/>
      <c r="O321" s="87"/>
      <c r="P321" s="87"/>
      <c r="Q321" s="87"/>
      <c r="R321" s="87"/>
      <c r="S321" s="87"/>
      <c r="T321" s="88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T321" s="20" t="s">
        <v>141</v>
      </c>
      <c r="AU321" s="20" t="s">
        <v>81</v>
      </c>
    </row>
    <row r="322" spans="1:51" s="13" customFormat="1" ht="12">
      <c r="A322" s="13"/>
      <c r="B322" s="225"/>
      <c r="C322" s="226"/>
      <c r="D322" s="227" t="s">
        <v>143</v>
      </c>
      <c r="E322" s="228" t="s">
        <v>19</v>
      </c>
      <c r="F322" s="229" t="s">
        <v>595</v>
      </c>
      <c r="G322" s="226"/>
      <c r="H322" s="230">
        <v>0.9</v>
      </c>
      <c r="I322" s="231"/>
      <c r="J322" s="226"/>
      <c r="K322" s="226"/>
      <c r="L322" s="232"/>
      <c r="M322" s="233"/>
      <c r="N322" s="234"/>
      <c r="O322" s="234"/>
      <c r="P322" s="234"/>
      <c r="Q322" s="234"/>
      <c r="R322" s="234"/>
      <c r="S322" s="234"/>
      <c r="T322" s="235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6" t="s">
        <v>143</v>
      </c>
      <c r="AU322" s="236" t="s">
        <v>81</v>
      </c>
      <c r="AV322" s="13" t="s">
        <v>81</v>
      </c>
      <c r="AW322" s="13" t="s">
        <v>32</v>
      </c>
      <c r="AX322" s="13" t="s">
        <v>79</v>
      </c>
      <c r="AY322" s="236" t="s">
        <v>131</v>
      </c>
    </row>
    <row r="323" spans="1:65" s="2" customFormat="1" ht="21.75" customHeight="1">
      <c r="A323" s="41"/>
      <c r="B323" s="42"/>
      <c r="C323" s="207" t="s">
        <v>596</v>
      </c>
      <c r="D323" s="207" t="s">
        <v>134</v>
      </c>
      <c r="E323" s="208" t="s">
        <v>597</v>
      </c>
      <c r="F323" s="209" t="s">
        <v>598</v>
      </c>
      <c r="G323" s="210" t="s">
        <v>150</v>
      </c>
      <c r="H323" s="211">
        <v>2.23</v>
      </c>
      <c r="I323" s="212"/>
      <c r="J323" s="213">
        <f>ROUND(I323*H323,2)</f>
        <v>0</v>
      </c>
      <c r="K323" s="209" t="s">
        <v>19</v>
      </c>
      <c r="L323" s="47"/>
      <c r="M323" s="214" t="s">
        <v>19</v>
      </c>
      <c r="N323" s="215" t="s">
        <v>42</v>
      </c>
      <c r="O323" s="87"/>
      <c r="P323" s="216">
        <f>O323*H323</f>
        <v>0</v>
      </c>
      <c r="Q323" s="216">
        <v>0.00098</v>
      </c>
      <c r="R323" s="216">
        <f>Q323*H323</f>
        <v>0.0021854</v>
      </c>
      <c r="S323" s="216">
        <v>0</v>
      </c>
      <c r="T323" s="217">
        <f>S323*H323</f>
        <v>0</v>
      </c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R323" s="218" t="s">
        <v>236</v>
      </c>
      <c r="AT323" s="218" t="s">
        <v>134</v>
      </c>
      <c r="AU323" s="218" t="s">
        <v>81</v>
      </c>
      <c r="AY323" s="20" t="s">
        <v>131</v>
      </c>
      <c r="BE323" s="219">
        <f>IF(N323="základní",J323,0)</f>
        <v>0</v>
      </c>
      <c r="BF323" s="219">
        <f>IF(N323="snížená",J323,0)</f>
        <v>0</v>
      </c>
      <c r="BG323" s="219">
        <f>IF(N323="zákl. přenesená",J323,0)</f>
        <v>0</v>
      </c>
      <c r="BH323" s="219">
        <f>IF(N323="sníž. přenesená",J323,0)</f>
        <v>0</v>
      </c>
      <c r="BI323" s="219">
        <f>IF(N323="nulová",J323,0)</f>
        <v>0</v>
      </c>
      <c r="BJ323" s="20" t="s">
        <v>79</v>
      </c>
      <c r="BK323" s="219">
        <f>ROUND(I323*H323,2)</f>
        <v>0</v>
      </c>
      <c r="BL323" s="20" t="s">
        <v>236</v>
      </c>
      <c r="BM323" s="218" t="s">
        <v>599</v>
      </c>
    </row>
    <row r="324" spans="1:51" s="13" customFormat="1" ht="12">
      <c r="A324" s="13"/>
      <c r="B324" s="225"/>
      <c r="C324" s="226"/>
      <c r="D324" s="227" t="s">
        <v>143</v>
      </c>
      <c r="E324" s="228" t="s">
        <v>19</v>
      </c>
      <c r="F324" s="229" t="s">
        <v>600</v>
      </c>
      <c r="G324" s="226"/>
      <c r="H324" s="230">
        <v>2.23</v>
      </c>
      <c r="I324" s="231"/>
      <c r="J324" s="226"/>
      <c r="K324" s="226"/>
      <c r="L324" s="232"/>
      <c r="M324" s="233"/>
      <c r="N324" s="234"/>
      <c r="O324" s="234"/>
      <c r="P324" s="234"/>
      <c r="Q324" s="234"/>
      <c r="R324" s="234"/>
      <c r="S324" s="234"/>
      <c r="T324" s="235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36" t="s">
        <v>143</v>
      </c>
      <c r="AU324" s="236" t="s">
        <v>81</v>
      </c>
      <c r="AV324" s="13" t="s">
        <v>81</v>
      </c>
      <c r="AW324" s="13" t="s">
        <v>32</v>
      </c>
      <c r="AX324" s="13" t="s">
        <v>79</v>
      </c>
      <c r="AY324" s="236" t="s">
        <v>131</v>
      </c>
    </row>
    <row r="325" spans="1:65" s="2" customFormat="1" ht="16.5" customHeight="1">
      <c r="A325" s="41"/>
      <c r="B325" s="42"/>
      <c r="C325" s="258" t="s">
        <v>601</v>
      </c>
      <c r="D325" s="258" t="s">
        <v>204</v>
      </c>
      <c r="E325" s="259" t="s">
        <v>602</v>
      </c>
      <c r="F325" s="260" t="s">
        <v>603</v>
      </c>
      <c r="G325" s="261" t="s">
        <v>137</v>
      </c>
      <c r="H325" s="262">
        <v>55.332</v>
      </c>
      <c r="I325" s="263"/>
      <c r="J325" s="264">
        <f>ROUND(I325*H325,2)</f>
        <v>0</v>
      </c>
      <c r="K325" s="260" t="s">
        <v>138</v>
      </c>
      <c r="L325" s="265"/>
      <c r="M325" s="266" t="s">
        <v>19</v>
      </c>
      <c r="N325" s="267" t="s">
        <v>42</v>
      </c>
      <c r="O325" s="87"/>
      <c r="P325" s="216">
        <f>O325*H325</f>
        <v>0</v>
      </c>
      <c r="Q325" s="216">
        <v>0.01112</v>
      </c>
      <c r="R325" s="216">
        <f>Q325*H325</f>
        <v>0.61529184</v>
      </c>
      <c r="S325" s="216">
        <v>0</v>
      </c>
      <c r="T325" s="217">
        <f>S325*H325</f>
        <v>0</v>
      </c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R325" s="218" t="s">
        <v>324</v>
      </c>
      <c r="AT325" s="218" t="s">
        <v>204</v>
      </c>
      <c r="AU325" s="218" t="s">
        <v>81</v>
      </c>
      <c r="AY325" s="20" t="s">
        <v>131</v>
      </c>
      <c r="BE325" s="219">
        <f>IF(N325="základní",J325,0)</f>
        <v>0</v>
      </c>
      <c r="BF325" s="219">
        <f>IF(N325="snížená",J325,0)</f>
        <v>0</v>
      </c>
      <c r="BG325" s="219">
        <f>IF(N325="zákl. přenesená",J325,0)</f>
        <v>0</v>
      </c>
      <c r="BH325" s="219">
        <f>IF(N325="sníž. přenesená",J325,0)</f>
        <v>0</v>
      </c>
      <c r="BI325" s="219">
        <f>IF(N325="nulová",J325,0)</f>
        <v>0</v>
      </c>
      <c r="BJ325" s="20" t="s">
        <v>79</v>
      </c>
      <c r="BK325" s="219">
        <f>ROUND(I325*H325,2)</f>
        <v>0</v>
      </c>
      <c r="BL325" s="20" t="s">
        <v>236</v>
      </c>
      <c r="BM325" s="218" t="s">
        <v>604</v>
      </c>
    </row>
    <row r="326" spans="1:51" s="13" customFormat="1" ht="12">
      <c r="A326" s="13"/>
      <c r="B326" s="225"/>
      <c r="C326" s="226"/>
      <c r="D326" s="227" t="s">
        <v>143</v>
      </c>
      <c r="E326" s="226"/>
      <c r="F326" s="229" t="s">
        <v>605</v>
      </c>
      <c r="G326" s="226"/>
      <c r="H326" s="230">
        <v>55.332</v>
      </c>
      <c r="I326" s="231"/>
      <c r="J326" s="226"/>
      <c r="K326" s="226"/>
      <c r="L326" s="232"/>
      <c r="M326" s="233"/>
      <c r="N326" s="234"/>
      <c r="O326" s="234"/>
      <c r="P326" s="234"/>
      <c r="Q326" s="234"/>
      <c r="R326" s="234"/>
      <c r="S326" s="234"/>
      <c r="T326" s="235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36" t="s">
        <v>143</v>
      </c>
      <c r="AU326" s="236" t="s">
        <v>81</v>
      </c>
      <c r="AV326" s="13" t="s">
        <v>81</v>
      </c>
      <c r="AW326" s="13" t="s">
        <v>4</v>
      </c>
      <c r="AX326" s="13" t="s">
        <v>79</v>
      </c>
      <c r="AY326" s="236" t="s">
        <v>131</v>
      </c>
    </row>
    <row r="327" spans="1:65" s="2" customFormat="1" ht="16.5" customHeight="1">
      <c r="A327" s="41"/>
      <c r="B327" s="42"/>
      <c r="C327" s="207" t="s">
        <v>606</v>
      </c>
      <c r="D327" s="207" t="s">
        <v>134</v>
      </c>
      <c r="E327" s="208" t="s">
        <v>607</v>
      </c>
      <c r="F327" s="209" t="s">
        <v>608</v>
      </c>
      <c r="G327" s="210" t="s">
        <v>150</v>
      </c>
      <c r="H327" s="211">
        <v>6.61</v>
      </c>
      <c r="I327" s="212"/>
      <c r="J327" s="213">
        <f>ROUND(I327*H327,2)</f>
        <v>0</v>
      </c>
      <c r="K327" s="209" t="s">
        <v>138</v>
      </c>
      <c r="L327" s="47"/>
      <c r="M327" s="214" t="s">
        <v>19</v>
      </c>
      <c r="N327" s="215" t="s">
        <v>42</v>
      </c>
      <c r="O327" s="87"/>
      <c r="P327" s="216">
        <f>O327*H327</f>
        <v>0</v>
      </c>
      <c r="Q327" s="216">
        <v>0.0002</v>
      </c>
      <c r="R327" s="216">
        <f>Q327*H327</f>
        <v>0.001322</v>
      </c>
      <c r="S327" s="216">
        <v>0</v>
      </c>
      <c r="T327" s="217">
        <f>S327*H327</f>
        <v>0</v>
      </c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R327" s="218" t="s">
        <v>236</v>
      </c>
      <c r="AT327" s="218" t="s">
        <v>134</v>
      </c>
      <c r="AU327" s="218" t="s">
        <v>81</v>
      </c>
      <c r="AY327" s="20" t="s">
        <v>131</v>
      </c>
      <c r="BE327" s="219">
        <f>IF(N327="základní",J327,0)</f>
        <v>0</v>
      </c>
      <c r="BF327" s="219">
        <f>IF(N327="snížená",J327,0)</f>
        <v>0</v>
      </c>
      <c r="BG327" s="219">
        <f>IF(N327="zákl. přenesená",J327,0)</f>
        <v>0</v>
      </c>
      <c r="BH327" s="219">
        <f>IF(N327="sníž. přenesená",J327,0)</f>
        <v>0</v>
      </c>
      <c r="BI327" s="219">
        <f>IF(N327="nulová",J327,0)</f>
        <v>0</v>
      </c>
      <c r="BJ327" s="20" t="s">
        <v>79</v>
      </c>
      <c r="BK327" s="219">
        <f>ROUND(I327*H327,2)</f>
        <v>0</v>
      </c>
      <c r="BL327" s="20" t="s">
        <v>236</v>
      </c>
      <c r="BM327" s="218" t="s">
        <v>609</v>
      </c>
    </row>
    <row r="328" spans="1:47" s="2" customFormat="1" ht="12">
      <c r="A328" s="41"/>
      <c r="B328" s="42"/>
      <c r="C328" s="43"/>
      <c r="D328" s="220" t="s">
        <v>141</v>
      </c>
      <c r="E328" s="43"/>
      <c r="F328" s="221" t="s">
        <v>610</v>
      </c>
      <c r="G328" s="43"/>
      <c r="H328" s="43"/>
      <c r="I328" s="222"/>
      <c r="J328" s="43"/>
      <c r="K328" s="43"/>
      <c r="L328" s="47"/>
      <c r="M328" s="223"/>
      <c r="N328" s="224"/>
      <c r="O328" s="87"/>
      <c r="P328" s="87"/>
      <c r="Q328" s="87"/>
      <c r="R328" s="87"/>
      <c r="S328" s="87"/>
      <c r="T328" s="88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T328" s="20" t="s">
        <v>141</v>
      </c>
      <c r="AU328" s="20" t="s">
        <v>81</v>
      </c>
    </row>
    <row r="329" spans="1:51" s="13" customFormat="1" ht="12">
      <c r="A329" s="13"/>
      <c r="B329" s="225"/>
      <c r="C329" s="226"/>
      <c r="D329" s="227" t="s">
        <v>143</v>
      </c>
      <c r="E329" s="228" t="s">
        <v>19</v>
      </c>
      <c r="F329" s="229" t="s">
        <v>611</v>
      </c>
      <c r="G329" s="226"/>
      <c r="H329" s="230">
        <v>6.61</v>
      </c>
      <c r="I329" s="231"/>
      <c r="J329" s="226"/>
      <c r="K329" s="226"/>
      <c r="L329" s="232"/>
      <c r="M329" s="233"/>
      <c r="N329" s="234"/>
      <c r="O329" s="234"/>
      <c r="P329" s="234"/>
      <c r="Q329" s="234"/>
      <c r="R329" s="234"/>
      <c r="S329" s="234"/>
      <c r="T329" s="235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6" t="s">
        <v>143</v>
      </c>
      <c r="AU329" s="236" t="s">
        <v>81</v>
      </c>
      <c r="AV329" s="13" t="s">
        <v>81</v>
      </c>
      <c r="AW329" s="13" t="s">
        <v>32</v>
      </c>
      <c r="AX329" s="13" t="s">
        <v>79</v>
      </c>
      <c r="AY329" s="236" t="s">
        <v>131</v>
      </c>
    </row>
    <row r="330" spans="1:65" s="2" customFormat="1" ht="16.5" customHeight="1">
      <c r="A330" s="41"/>
      <c r="B330" s="42"/>
      <c r="C330" s="207" t="s">
        <v>612</v>
      </c>
      <c r="D330" s="207" t="s">
        <v>134</v>
      </c>
      <c r="E330" s="208" t="s">
        <v>613</v>
      </c>
      <c r="F330" s="209" t="s">
        <v>614</v>
      </c>
      <c r="G330" s="210" t="s">
        <v>150</v>
      </c>
      <c r="H330" s="211">
        <v>30.65</v>
      </c>
      <c r="I330" s="212"/>
      <c r="J330" s="213">
        <f>ROUND(I330*H330,2)</f>
        <v>0</v>
      </c>
      <c r="K330" s="209" t="s">
        <v>138</v>
      </c>
      <c r="L330" s="47"/>
      <c r="M330" s="214" t="s">
        <v>19</v>
      </c>
      <c r="N330" s="215" t="s">
        <v>42</v>
      </c>
      <c r="O330" s="87"/>
      <c r="P330" s="216">
        <f>O330*H330</f>
        <v>0</v>
      </c>
      <c r="Q330" s="216">
        <v>0.00018</v>
      </c>
      <c r="R330" s="216">
        <f>Q330*H330</f>
        <v>0.005517</v>
      </c>
      <c r="S330" s="216">
        <v>0</v>
      </c>
      <c r="T330" s="217">
        <f>S330*H330</f>
        <v>0</v>
      </c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R330" s="218" t="s">
        <v>236</v>
      </c>
      <c r="AT330" s="218" t="s">
        <v>134</v>
      </c>
      <c r="AU330" s="218" t="s">
        <v>81</v>
      </c>
      <c r="AY330" s="20" t="s">
        <v>131</v>
      </c>
      <c r="BE330" s="219">
        <f>IF(N330="základní",J330,0)</f>
        <v>0</v>
      </c>
      <c r="BF330" s="219">
        <f>IF(N330="snížená",J330,0)</f>
        <v>0</v>
      </c>
      <c r="BG330" s="219">
        <f>IF(N330="zákl. přenesená",J330,0)</f>
        <v>0</v>
      </c>
      <c r="BH330" s="219">
        <f>IF(N330="sníž. přenesená",J330,0)</f>
        <v>0</v>
      </c>
      <c r="BI330" s="219">
        <f>IF(N330="nulová",J330,0)</f>
        <v>0</v>
      </c>
      <c r="BJ330" s="20" t="s">
        <v>79</v>
      </c>
      <c r="BK330" s="219">
        <f>ROUND(I330*H330,2)</f>
        <v>0</v>
      </c>
      <c r="BL330" s="20" t="s">
        <v>236</v>
      </c>
      <c r="BM330" s="218" t="s">
        <v>615</v>
      </c>
    </row>
    <row r="331" spans="1:47" s="2" customFormat="1" ht="12">
      <c r="A331" s="41"/>
      <c r="B331" s="42"/>
      <c r="C331" s="43"/>
      <c r="D331" s="220" t="s">
        <v>141</v>
      </c>
      <c r="E331" s="43"/>
      <c r="F331" s="221" t="s">
        <v>616</v>
      </c>
      <c r="G331" s="43"/>
      <c r="H331" s="43"/>
      <c r="I331" s="222"/>
      <c r="J331" s="43"/>
      <c r="K331" s="43"/>
      <c r="L331" s="47"/>
      <c r="M331" s="223"/>
      <c r="N331" s="224"/>
      <c r="O331" s="87"/>
      <c r="P331" s="87"/>
      <c r="Q331" s="87"/>
      <c r="R331" s="87"/>
      <c r="S331" s="87"/>
      <c r="T331" s="88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T331" s="20" t="s">
        <v>141</v>
      </c>
      <c r="AU331" s="20" t="s">
        <v>81</v>
      </c>
    </row>
    <row r="332" spans="1:51" s="13" customFormat="1" ht="12">
      <c r="A332" s="13"/>
      <c r="B332" s="225"/>
      <c r="C332" s="226"/>
      <c r="D332" s="227" t="s">
        <v>143</v>
      </c>
      <c r="E332" s="228" t="s">
        <v>19</v>
      </c>
      <c r="F332" s="229" t="s">
        <v>617</v>
      </c>
      <c r="G332" s="226"/>
      <c r="H332" s="230">
        <v>30.65</v>
      </c>
      <c r="I332" s="231"/>
      <c r="J332" s="226"/>
      <c r="K332" s="226"/>
      <c r="L332" s="232"/>
      <c r="M332" s="233"/>
      <c r="N332" s="234"/>
      <c r="O332" s="234"/>
      <c r="P332" s="234"/>
      <c r="Q332" s="234"/>
      <c r="R332" s="234"/>
      <c r="S332" s="234"/>
      <c r="T332" s="235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6" t="s">
        <v>143</v>
      </c>
      <c r="AU332" s="236" t="s">
        <v>81</v>
      </c>
      <c r="AV332" s="13" t="s">
        <v>81</v>
      </c>
      <c r="AW332" s="13" t="s">
        <v>32</v>
      </c>
      <c r="AX332" s="13" t="s">
        <v>79</v>
      </c>
      <c r="AY332" s="236" t="s">
        <v>131</v>
      </c>
    </row>
    <row r="333" spans="1:65" s="2" customFormat="1" ht="16.5" customHeight="1">
      <c r="A333" s="41"/>
      <c r="B333" s="42"/>
      <c r="C333" s="258" t="s">
        <v>618</v>
      </c>
      <c r="D333" s="258" t="s">
        <v>204</v>
      </c>
      <c r="E333" s="259" t="s">
        <v>619</v>
      </c>
      <c r="F333" s="260" t="s">
        <v>620</v>
      </c>
      <c r="G333" s="261" t="s">
        <v>150</v>
      </c>
      <c r="H333" s="262">
        <v>40.986</v>
      </c>
      <c r="I333" s="263"/>
      <c r="J333" s="264">
        <f>ROUND(I333*H333,2)</f>
        <v>0</v>
      </c>
      <c r="K333" s="260" t="s">
        <v>138</v>
      </c>
      <c r="L333" s="265"/>
      <c r="M333" s="266" t="s">
        <v>19</v>
      </c>
      <c r="N333" s="267" t="s">
        <v>42</v>
      </c>
      <c r="O333" s="87"/>
      <c r="P333" s="216">
        <f>O333*H333</f>
        <v>0</v>
      </c>
      <c r="Q333" s="216">
        <v>0.00012</v>
      </c>
      <c r="R333" s="216">
        <f>Q333*H333</f>
        <v>0.0049183199999999995</v>
      </c>
      <c r="S333" s="216">
        <v>0</v>
      </c>
      <c r="T333" s="217">
        <f>S333*H333</f>
        <v>0</v>
      </c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R333" s="218" t="s">
        <v>324</v>
      </c>
      <c r="AT333" s="218" t="s">
        <v>204</v>
      </c>
      <c r="AU333" s="218" t="s">
        <v>81</v>
      </c>
      <c r="AY333" s="20" t="s">
        <v>131</v>
      </c>
      <c r="BE333" s="219">
        <f>IF(N333="základní",J333,0)</f>
        <v>0</v>
      </c>
      <c r="BF333" s="219">
        <f>IF(N333="snížená",J333,0)</f>
        <v>0</v>
      </c>
      <c r="BG333" s="219">
        <f>IF(N333="zákl. přenesená",J333,0)</f>
        <v>0</v>
      </c>
      <c r="BH333" s="219">
        <f>IF(N333="sníž. přenesená",J333,0)</f>
        <v>0</v>
      </c>
      <c r="BI333" s="219">
        <f>IF(N333="nulová",J333,0)</f>
        <v>0</v>
      </c>
      <c r="BJ333" s="20" t="s">
        <v>79</v>
      </c>
      <c r="BK333" s="219">
        <f>ROUND(I333*H333,2)</f>
        <v>0</v>
      </c>
      <c r="BL333" s="20" t="s">
        <v>236</v>
      </c>
      <c r="BM333" s="218" t="s">
        <v>621</v>
      </c>
    </row>
    <row r="334" spans="1:51" s="13" customFormat="1" ht="12">
      <c r="A334" s="13"/>
      <c r="B334" s="225"/>
      <c r="C334" s="226"/>
      <c r="D334" s="227" t="s">
        <v>143</v>
      </c>
      <c r="E334" s="228" t="s">
        <v>19</v>
      </c>
      <c r="F334" s="229" t="s">
        <v>622</v>
      </c>
      <c r="G334" s="226"/>
      <c r="H334" s="230">
        <v>37.26</v>
      </c>
      <c r="I334" s="231"/>
      <c r="J334" s="226"/>
      <c r="K334" s="226"/>
      <c r="L334" s="232"/>
      <c r="M334" s="233"/>
      <c r="N334" s="234"/>
      <c r="O334" s="234"/>
      <c r="P334" s="234"/>
      <c r="Q334" s="234"/>
      <c r="R334" s="234"/>
      <c r="S334" s="234"/>
      <c r="T334" s="235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36" t="s">
        <v>143</v>
      </c>
      <c r="AU334" s="236" t="s">
        <v>81</v>
      </c>
      <c r="AV334" s="13" t="s">
        <v>81</v>
      </c>
      <c r="AW334" s="13" t="s">
        <v>32</v>
      </c>
      <c r="AX334" s="13" t="s">
        <v>79</v>
      </c>
      <c r="AY334" s="236" t="s">
        <v>131</v>
      </c>
    </row>
    <row r="335" spans="1:51" s="13" customFormat="1" ht="12">
      <c r="A335" s="13"/>
      <c r="B335" s="225"/>
      <c r="C335" s="226"/>
      <c r="D335" s="227" t="s">
        <v>143</v>
      </c>
      <c r="E335" s="226"/>
      <c r="F335" s="229" t="s">
        <v>623</v>
      </c>
      <c r="G335" s="226"/>
      <c r="H335" s="230">
        <v>40.986</v>
      </c>
      <c r="I335" s="231"/>
      <c r="J335" s="226"/>
      <c r="K335" s="226"/>
      <c r="L335" s="232"/>
      <c r="M335" s="233"/>
      <c r="N335" s="234"/>
      <c r="O335" s="234"/>
      <c r="P335" s="234"/>
      <c r="Q335" s="234"/>
      <c r="R335" s="234"/>
      <c r="S335" s="234"/>
      <c r="T335" s="235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6" t="s">
        <v>143</v>
      </c>
      <c r="AU335" s="236" t="s">
        <v>81</v>
      </c>
      <c r="AV335" s="13" t="s">
        <v>81</v>
      </c>
      <c r="AW335" s="13" t="s">
        <v>4</v>
      </c>
      <c r="AX335" s="13" t="s">
        <v>79</v>
      </c>
      <c r="AY335" s="236" t="s">
        <v>131</v>
      </c>
    </row>
    <row r="336" spans="1:65" s="2" customFormat="1" ht="16.5" customHeight="1">
      <c r="A336" s="41"/>
      <c r="B336" s="42"/>
      <c r="C336" s="207" t="s">
        <v>624</v>
      </c>
      <c r="D336" s="207" t="s">
        <v>134</v>
      </c>
      <c r="E336" s="208" t="s">
        <v>625</v>
      </c>
      <c r="F336" s="209" t="s">
        <v>626</v>
      </c>
      <c r="G336" s="210" t="s">
        <v>150</v>
      </c>
      <c r="H336" s="211">
        <v>49.92</v>
      </c>
      <c r="I336" s="212"/>
      <c r="J336" s="213">
        <f>ROUND(I336*H336,2)</f>
        <v>0</v>
      </c>
      <c r="K336" s="209" t="s">
        <v>138</v>
      </c>
      <c r="L336" s="47"/>
      <c r="M336" s="214" t="s">
        <v>19</v>
      </c>
      <c r="N336" s="215" t="s">
        <v>42</v>
      </c>
      <c r="O336" s="87"/>
      <c r="P336" s="216">
        <f>O336*H336</f>
        <v>0</v>
      </c>
      <c r="Q336" s="216">
        <v>3E-05</v>
      </c>
      <c r="R336" s="216">
        <f>Q336*H336</f>
        <v>0.0014976000000000002</v>
      </c>
      <c r="S336" s="216">
        <v>0</v>
      </c>
      <c r="T336" s="217">
        <f>S336*H336</f>
        <v>0</v>
      </c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R336" s="218" t="s">
        <v>236</v>
      </c>
      <c r="AT336" s="218" t="s">
        <v>134</v>
      </c>
      <c r="AU336" s="218" t="s">
        <v>81</v>
      </c>
      <c r="AY336" s="20" t="s">
        <v>131</v>
      </c>
      <c r="BE336" s="219">
        <f>IF(N336="základní",J336,0)</f>
        <v>0</v>
      </c>
      <c r="BF336" s="219">
        <f>IF(N336="snížená",J336,0)</f>
        <v>0</v>
      </c>
      <c r="BG336" s="219">
        <f>IF(N336="zákl. přenesená",J336,0)</f>
        <v>0</v>
      </c>
      <c r="BH336" s="219">
        <f>IF(N336="sníž. přenesená",J336,0)</f>
        <v>0</v>
      </c>
      <c r="BI336" s="219">
        <f>IF(N336="nulová",J336,0)</f>
        <v>0</v>
      </c>
      <c r="BJ336" s="20" t="s">
        <v>79</v>
      </c>
      <c r="BK336" s="219">
        <f>ROUND(I336*H336,2)</f>
        <v>0</v>
      </c>
      <c r="BL336" s="20" t="s">
        <v>236</v>
      </c>
      <c r="BM336" s="218" t="s">
        <v>627</v>
      </c>
    </row>
    <row r="337" spans="1:47" s="2" customFormat="1" ht="12">
      <c r="A337" s="41"/>
      <c r="B337" s="42"/>
      <c r="C337" s="43"/>
      <c r="D337" s="220" t="s">
        <v>141</v>
      </c>
      <c r="E337" s="43"/>
      <c r="F337" s="221" t="s">
        <v>628</v>
      </c>
      <c r="G337" s="43"/>
      <c r="H337" s="43"/>
      <c r="I337" s="222"/>
      <c r="J337" s="43"/>
      <c r="K337" s="43"/>
      <c r="L337" s="47"/>
      <c r="M337" s="223"/>
      <c r="N337" s="224"/>
      <c r="O337" s="87"/>
      <c r="P337" s="87"/>
      <c r="Q337" s="87"/>
      <c r="R337" s="87"/>
      <c r="S337" s="87"/>
      <c r="T337" s="88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T337" s="20" t="s">
        <v>141</v>
      </c>
      <c r="AU337" s="20" t="s">
        <v>81</v>
      </c>
    </row>
    <row r="338" spans="1:51" s="13" customFormat="1" ht="12">
      <c r="A338" s="13"/>
      <c r="B338" s="225"/>
      <c r="C338" s="226"/>
      <c r="D338" s="227" t="s">
        <v>143</v>
      </c>
      <c r="E338" s="228" t="s">
        <v>19</v>
      </c>
      <c r="F338" s="229" t="s">
        <v>629</v>
      </c>
      <c r="G338" s="226"/>
      <c r="H338" s="230">
        <v>49.92</v>
      </c>
      <c r="I338" s="231"/>
      <c r="J338" s="226"/>
      <c r="K338" s="226"/>
      <c r="L338" s="232"/>
      <c r="M338" s="233"/>
      <c r="N338" s="234"/>
      <c r="O338" s="234"/>
      <c r="P338" s="234"/>
      <c r="Q338" s="234"/>
      <c r="R338" s="234"/>
      <c r="S338" s="234"/>
      <c r="T338" s="235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6" t="s">
        <v>143</v>
      </c>
      <c r="AU338" s="236" t="s">
        <v>81</v>
      </c>
      <c r="AV338" s="13" t="s">
        <v>81</v>
      </c>
      <c r="AW338" s="13" t="s">
        <v>32</v>
      </c>
      <c r="AX338" s="13" t="s">
        <v>79</v>
      </c>
      <c r="AY338" s="236" t="s">
        <v>131</v>
      </c>
    </row>
    <row r="339" spans="1:65" s="2" customFormat="1" ht="16.5" customHeight="1">
      <c r="A339" s="41"/>
      <c r="B339" s="42"/>
      <c r="C339" s="207" t="s">
        <v>630</v>
      </c>
      <c r="D339" s="207" t="s">
        <v>134</v>
      </c>
      <c r="E339" s="208" t="s">
        <v>631</v>
      </c>
      <c r="F339" s="209" t="s">
        <v>632</v>
      </c>
      <c r="G339" s="210" t="s">
        <v>137</v>
      </c>
      <c r="H339" s="211">
        <v>0.75</v>
      </c>
      <c r="I339" s="212"/>
      <c r="J339" s="213">
        <f>ROUND(I339*H339,2)</f>
        <v>0</v>
      </c>
      <c r="K339" s="209" t="s">
        <v>138</v>
      </c>
      <c r="L339" s="47"/>
      <c r="M339" s="214" t="s">
        <v>19</v>
      </c>
      <c r="N339" s="215" t="s">
        <v>42</v>
      </c>
      <c r="O339" s="87"/>
      <c r="P339" s="216">
        <f>O339*H339</f>
        <v>0</v>
      </c>
      <c r="Q339" s="216">
        <v>0.00063</v>
      </c>
      <c r="R339" s="216">
        <f>Q339*H339</f>
        <v>0.00047250000000000005</v>
      </c>
      <c r="S339" s="216">
        <v>0</v>
      </c>
      <c r="T339" s="217">
        <f>S339*H339</f>
        <v>0</v>
      </c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R339" s="218" t="s">
        <v>236</v>
      </c>
      <c r="AT339" s="218" t="s">
        <v>134</v>
      </c>
      <c r="AU339" s="218" t="s">
        <v>81</v>
      </c>
      <c r="AY339" s="20" t="s">
        <v>131</v>
      </c>
      <c r="BE339" s="219">
        <f>IF(N339="základní",J339,0)</f>
        <v>0</v>
      </c>
      <c r="BF339" s="219">
        <f>IF(N339="snížená",J339,0)</f>
        <v>0</v>
      </c>
      <c r="BG339" s="219">
        <f>IF(N339="zákl. přenesená",J339,0)</f>
        <v>0</v>
      </c>
      <c r="BH339" s="219">
        <f>IF(N339="sníž. přenesená",J339,0)</f>
        <v>0</v>
      </c>
      <c r="BI339" s="219">
        <f>IF(N339="nulová",J339,0)</f>
        <v>0</v>
      </c>
      <c r="BJ339" s="20" t="s">
        <v>79</v>
      </c>
      <c r="BK339" s="219">
        <f>ROUND(I339*H339,2)</f>
        <v>0</v>
      </c>
      <c r="BL339" s="20" t="s">
        <v>236</v>
      </c>
      <c r="BM339" s="218" t="s">
        <v>633</v>
      </c>
    </row>
    <row r="340" spans="1:47" s="2" customFormat="1" ht="12">
      <c r="A340" s="41"/>
      <c r="B340" s="42"/>
      <c r="C340" s="43"/>
      <c r="D340" s="220" t="s">
        <v>141</v>
      </c>
      <c r="E340" s="43"/>
      <c r="F340" s="221" t="s">
        <v>634</v>
      </c>
      <c r="G340" s="43"/>
      <c r="H340" s="43"/>
      <c r="I340" s="222"/>
      <c r="J340" s="43"/>
      <c r="K340" s="43"/>
      <c r="L340" s="47"/>
      <c r="M340" s="223"/>
      <c r="N340" s="224"/>
      <c r="O340" s="87"/>
      <c r="P340" s="87"/>
      <c r="Q340" s="87"/>
      <c r="R340" s="87"/>
      <c r="S340" s="87"/>
      <c r="T340" s="88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T340" s="20" t="s">
        <v>141</v>
      </c>
      <c r="AU340" s="20" t="s">
        <v>81</v>
      </c>
    </row>
    <row r="341" spans="1:51" s="13" customFormat="1" ht="12">
      <c r="A341" s="13"/>
      <c r="B341" s="225"/>
      <c r="C341" s="226"/>
      <c r="D341" s="227" t="s">
        <v>143</v>
      </c>
      <c r="E341" s="228" t="s">
        <v>19</v>
      </c>
      <c r="F341" s="229" t="s">
        <v>635</v>
      </c>
      <c r="G341" s="226"/>
      <c r="H341" s="230">
        <v>0.75</v>
      </c>
      <c r="I341" s="231"/>
      <c r="J341" s="226"/>
      <c r="K341" s="226"/>
      <c r="L341" s="232"/>
      <c r="M341" s="233"/>
      <c r="N341" s="234"/>
      <c r="O341" s="234"/>
      <c r="P341" s="234"/>
      <c r="Q341" s="234"/>
      <c r="R341" s="234"/>
      <c r="S341" s="234"/>
      <c r="T341" s="235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6" t="s">
        <v>143</v>
      </c>
      <c r="AU341" s="236" t="s">
        <v>81</v>
      </c>
      <c r="AV341" s="13" t="s">
        <v>81</v>
      </c>
      <c r="AW341" s="13" t="s">
        <v>32</v>
      </c>
      <c r="AX341" s="13" t="s">
        <v>79</v>
      </c>
      <c r="AY341" s="236" t="s">
        <v>131</v>
      </c>
    </row>
    <row r="342" spans="1:65" s="2" customFormat="1" ht="16.5" customHeight="1">
      <c r="A342" s="41"/>
      <c r="B342" s="42"/>
      <c r="C342" s="258" t="s">
        <v>636</v>
      </c>
      <c r="D342" s="258" t="s">
        <v>204</v>
      </c>
      <c r="E342" s="259" t="s">
        <v>637</v>
      </c>
      <c r="F342" s="260" t="s">
        <v>638</v>
      </c>
      <c r="G342" s="261" t="s">
        <v>137</v>
      </c>
      <c r="H342" s="262">
        <v>0.825</v>
      </c>
      <c r="I342" s="263"/>
      <c r="J342" s="264">
        <f>ROUND(I342*H342,2)</f>
        <v>0</v>
      </c>
      <c r="K342" s="260" t="s">
        <v>138</v>
      </c>
      <c r="L342" s="265"/>
      <c r="M342" s="266" t="s">
        <v>19</v>
      </c>
      <c r="N342" s="267" t="s">
        <v>42</v>
      </c>
      <c r="O342" s="87"/>
      <c r="P342" s="216">
        <f>O342*H342</f>
        <v>0</v>
      </c>
      <c r="Q342" s="216">
        <v>0.0075</v>
      </c>
      <c r="R342" s="216">
        <f>Q342*H342</f>
        <v>0.006187499999999999</v>
      </c>
      <c r="S342" s="216">
        <v>0</v>
      </c>
      <c r="T342" s="217">
        <f>S342*H342</f>
        <v>0</v>
      </c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R342" s="218" t="s">
        <v>324</v>
      </c>
      <c r="AT342" s="218" t="s">
        <v>204</v>
      </c>
      <c r="AU342" s="218" t="s">
        <v>81</v>
      </c>
      <c r="AY342" s="20" t="s">
        <v>131</v>
      </c>
      <c r="BE342" s="219">
        <f>IF(N342="základní",J342,0)</f>
        <v>0</v>
      </c>
      <c r="BF342" s="219">
        <f>IF(N342="snížená",J342,0)</f>
        <v>0</v>
      </c>
      <c r="BG342" s="219">
        <f>IF(N342="zákl. přenesená",J342,0)</f>
        <v>0</v>
      </c>
      <c r="BH342" s="219">
        <f>IF(N342="sníž. přenesená",J342,0)</f>
        <v>0</v>
      </c>
      <c r="BI342" s="219">
        <f>IF(N342="nulová",J342,0)</f>
        <v>0</v>
      </c>
      <c r="BJ342" s="20" t="s">
        <v>79</v>
      </c>
      <c r="BK342" s="219">
        <f>ROUND(I342*H342,2)</f>
        <v>0</v>
      </c>
      <c r="BL342" s="20" t="s">
        <v>236</v>
      </c>
      <c r="BM342" s="218" t="s">
        <v>639</v>
      </c>
    </row>
    <row r="343" spans="1:51" s="13" customFormat="1" ht="12">
      <c r="A343" s="13"/>
      <c r="B343" s="225"/>
      <c r="C343" s="226"/>
      <c r="D343" s="227" t="s">
        <v>143</v>
      </c>
      <c r="E343" s="226"/>
      <c r="F343" s="229" t="s">
        <v>640</v>
      </c>
      <c r="G343" s="226"/>
      <c r="H343" s="230">
        <v>0.825</v>
      </c>
      <c r="I343" s="231"/>
      <c r="J343" s="226"/>
      <c r="K343" s="226"/>
      <c r="L343" s="232"/>
      <c r="M343" s="233"/>
      <c r="N343" s="234"/>
      <c r="O343" s="234"/>
      <c r="P343" s="234"/>
      <c r="Q343" s="234"/>
      <c r="R343" s="234"/>
      <c r="S343" s="234"/>
      <c r="T343" s="235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36" t="s">
        <v>143</v>
      </c>
      <c r="AU343" s="236" t="s">
        <v>81</v>
      </c>
      <c r="AV343" s="13" t="s">
        <v>81</v>
      </c>
      <c r="AW343" s="13" t="s">
        <v>4</v>
      </c>
      <c r="AX343" s="13" t="s">
        <v>79</v>
      </c>
      <c r="AY343" s="236" t="s">
        <v>131</v>
      </c>
    </row>
    <row r="344" spans="1:65" s="2" customFormat="1" ht="24.15" customHeight="1">
      <c r="A344" s="41"/>
      <c r="B344" s="42"/>
      <c r="C344" s="207" t="s">
        <v>641</v>
      </c>
      <c r="D344" s="207" t="s">
        <v>134</v>
      </c>
      <c r="E344" s="208" t="s">
        <v>642</v>
      </c>
      <c r="F344" s="209" t="s">
        <v>643</v>
      </c>
      <c r="G344" s="210" t="s">
        <v>405</v>
      </c>
      <c r="H344" s="268"/>
      <c r="I344" s="212"/>
      <c r="J344" s="213">
        <f>ROUND(I344*H344,2)</f>
        <v>0</v>
      </c>
      <c r="K344" s="209" t="s">
        <v>138</v>
      </c>
      <c r="L344" s="47"/>
      <c r="M344" s="214" t="s">
        <v>19</v>
      </c>
      <c r="N344" s="215" t="s">
        <v>42</v>
      </c>
      <c r="O344" s="87"/>
      <c r="P344" s="216">
        <f>O344*H344</f>
        <v>0</v>
      </c>
      <c r="Q344" s="216">
        <v>0</v>
      </c>
      <c r="R344" s="216">
        <f>Q344*H344</f>
        <v>0</v>
      </c>
      <c r="S344" s="216">
        <v>0</v>
      </c>
      <c r="T344" s="217">
        <f>S344*H344</f>
        <v>0</v>
      </c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R344" s="218" t="s">
        <v>236</v>
      </c>
      <c r="AT344" s="218" t="s">
        <v>134</v>
      </c>
      <c r="AU344" s="218" t="s">
        <v>81</v>
      </c>
      <c r="AY344" s="20" t="s">
        <v>131</v>
      </c>
      <c r="BE344" s="219">
        <f>IF(N344="základní",J344,0)</f>
        <v>0</v>
      </c>
      <c r="BF344" s="219">
        <f>IF(N344="snížená",J344,0)</f>
        <v>0</v>
      </c>
      <c r="BG344" s="219">
        <f>IF(N344="zákl. přenesená",J344,0)</f>
        <v>0</v>
      </c>
      <c r="BH344" s="219">
        <f>IF(N344="sníž. přenesená",J344,0)</f>
        <v>0</v>
      </c>
      <c r="BI344" s="219">
        <f>IF(N344="nulová",J344,0)</f>
        <v>0</v>
      </c>
      <c r="BJ344" s="20" t="s">
        <v>79</v>
      </c>
      <c r="BK344" s="219">
        <f>ROUND(I344*H344,2)</f>
        <v>0</v>
      </c>
      <c r="BL344" s="20" t="s">
        <v>236</v>
      </c>
      <c r="BM344" s="218" t="s">
        <v>644</v>
      </c>
    </row>
    <row r="345" spans="1:47" s="2" customFormat="1" ht="12">
      <c r="A345" s="41"/>
      <c r="B345" s="42"/>
      <c r="C345" s="43"/>
      <c r="D345" s="220" t="s">
        <v>141</v>
      </c>
      <c r="E345" s="43"/>
      <c r="F345" s="221" t="s">
        <v>645</v>
      </c>
      <c r="G345" s="43"/>
      <c r="H345" s="43"/>
      <c r="I345" s="222"/>
      <c r="J345" s="43"/>
      <c r="K345" s="43"/>
      <c r="L345" s="47"/>
      <c r="M345" s="223"/>
      <c r="N345" s="224"/>
      <c r="O345" s="87"/>
      <c r="P345" s="87"/>
      <c r="Q345" s="87"/>
      <c r="R345" s="87"/>
      <c r="S345" s="87"/>
      <c r="T345" s="88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T345" s="20" t="s">
        <v>141</v>
      </c>
      <c r="AU345" s="20" t="s">
        <v>81</v>
      </c>
    </row>
    <row r="346" spans="1:63" s="12" customFormat="1" ht="22.8" customHeight="1">
      <c r="A346" s="12"/>
      <c r="B346" s="191"/>
      <c r="C346" s="192"/>
      <c r="D346" s="193" t="s">
        <v>70</v>
      </c>
      <c r="E346" s="205" t="s">
        <v>646</v>
      </c>
      <c r="F346" s="205" t="s">
        <v>647</v>
      </c>
      <c r="G346" s="192"/>
      <c r="H346" s="192"/>
      <c r="I346" s="195"/>
      <c r="J346" s="206">
        <f>BK346</f>
        <v>0</v>
      </c>
      <c r="K346" s="192"/>
      <c r="L346" s="197"/>
      <c r="M346" s="198"/>
      <c r="N346" s="199"/>
      <c r="O346" s="199"/>
      <c r="P346" s="200">
        <f>SUM(P347:P359)</f>
        <v>0</v>
      </c>
      <c r="Q346" s="199"/>
      <c r="R346" s="200">
        <f>SUM(R347:R359)</f>
        <v>0.0021176</v>
      </c>
      <c r="S346" s="199"/>
      <c r="T346" s="201">
        <f>SUM(T347:T359)</f>
        <v>0</v>
      </c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R346" s="202" t="s">
        <v>81</v>
      </c>
      <c r="AT346" s="203" t="s">
        <v>70</v>
      </c>
      <c r="AU346" s="203" t="s">
        <v>79</v>
      </c>
      <c r="AY346" s="202" t="s">
        <v>131</v>
      </c>
      <c r="BK346" s="204">
        <f>SUM(BK347:BK359)</f>
        <v>0</v>
      </c>
    </row>
    <row r="347" spans="1:65" s="2" customFormat="1" ht="16.5" customHeight="1">
      <c r="A347" s="41"/>
      <c r="B347" s="42"/>
      <c r="C347" s="207" t="s">
        <v>648</v>
      </c>
      <c r="D347" s="207" t="s">
        <v>134</v>
      </c>
      <c r="E347" s="208" t="s">
        <v>649</v>
      </c>
      <c r="F347" s="209" t="s">
        <v>650</v>
      </c>
      <c r="G347" s="210" t="s">
        <v>137</v>
      </c>
      <c r="H347" s="211">
        <v>2.88</v>
      </c>
      <c r="I347" s="212"/>
      <c r="J347" s="213">
        <f>ROUND(I347*H347,2)</f>
        <v>0</v>
      </c>
      <c r="K347" s="209" t="s">
        <v>138</v>
      </c>
      <c r="L347" s="47"/>
      <c r="M347" s="214" t="s">
        <v>19</v>
      </c>
      <c r="N347" s="215" t="s">
        <v>42</v>
      </c>
      <c r="O347" s="87"/>
      <c r="P347" s="216">
        <f>O347*H347</f>
        <v>0</v>
      </c>
      <c r="Q347" s="216">
        <v>6E-05</v>
      </c>
      <c r="R347" s="216">
        <f>Q347*H347</f>
        <v>0.0001728</v>
      </c>
      <c r="S347" s="216">
        <v>0</v>
      </c>
      <c r="T347" s="217">
        <f>S347*H347</f>
        <v>0</v>
      </c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R347" s="218" t="s">
        <v>236</v>
      </c>
      <c r="AT347" s="218" t="s">
        <v>134</v>
      </c>
      <c r="AU347" s="218" t="s">
        <v>81</v>
      </c>
      <c r="AY347" s="20" t="s">
        <v>131</v>
      </c>
      <c r="BE347" s="219">
        <f>IF(N347="základní",J347,0)</f>
        <v>0</v>
      </c>
      <c r="BF347" s="219">
        <f>IF(N347="snížená",J347,0)</f>
        <v>0</v>
      </c>
      <c r="BG347" s="219">
        <f>IF(N347="zákl. přenesená",J347,0)</f>
        <v>0</v>
      </c>
      <c r="BH347" s="219">
        <f>IF(N347="sníž. přenesená",J347,0)</f>
        <v>0</v>
      </c>
      <c r="BI347" s="219">
        <f>IF(N347="nulová",J347,0)</f>
        <v>0</v>
      </c>
      <c r="BJ347" s="20" t="s">
        <v>79</v>
      </c>
      <c r="BK347" s="219">
        <f>ROUND(I347*H347,2)</f>
        <v>0</v>
      </c>
      <c r="BL347" s="20" t="s">
        <v>236</v>
      </c>
      <c r="BM347" s="218" t="s">
        <v>651</v>
      </c>
    </row>
    <row r="348" spans="1:47" s="2" customFormat="1" ht="12">
      <c r="A348" s="41"/>
      <c r="B348" s="42"/>
      <c r="C348" s="43"/>
      <c r="D348" s="220" t="s">
        <v>141</v>
      </c>
      <c r="E348" s="43"/>
      <c r="F348" s="221" t="s">
        <v>652</v>
      </c>
      <c r="G348" s="43"/>
      <c r="H348" s="43"/>
      <c r="I348" s="222"/>
      <c r="J348" s="43"/>
      <c r="K348" s="43"/>
      <c r="L348" s="47"/>
      <c r="M348" s="223"/>
      <c r="N348" s="224"/>
      <c r="O348" s="87"/>
      <c r="P348" s="87"/>
      <c r="Q348" s="87"/>
      <c r="R348" s="87"/>
      <c r="S348" s="87"/>
      <c r="T348" s="88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T348" s="20" t="s">
        <v>141</v>
      </c>
      <c r="AU348" s="20" t="s">
        <v>81</v>
      </c>
    </row>
    <row r="349" spans="1:51" s="15" customFormat="1" ht="12">
      <c r="A349" s="15"/>
      <c r="B349" s="248"/>
      <c r="C349" s="249"/>
      <c r="D349" s="227" t="s">
        <v>143</v>
      </c>
      <c r="E349" s="250" t="s">
        <v>19</v>
      </c>
      <c r="F349" s="251" t="s">
        <v>653</v>
      </c>
      <c r="G349" s="249"/>
      <c r="H349" s="250" t="s">
        <v>19</v>
      </c>
      <c r="I349" s="252"/>
      <c r="J349" s="249"/>
      <c r="K349" s="249"/>
      <c r="L349" s="253"/>
      <c r="M349" s="254"/>
      <c r="N349" s="255"/>
      <c r="O349" s="255"/>
      <c r="P349" s="255"/>
      <c r="Q349" s="255"/>
      <c r="R349" s="255"/>
      <c r="S349" s="255"/>
      <c r="T349" s="256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T349" s="257" t="s">
        <v>143</v>
      </c>
      <c r="AU349" s="257" t="s">
        <v>81</v>
      </c>
      <c r="AV349" s="15" t="s">
        <v>79</v>
      </c>
      <c r="AW349" s="15" t="s">
        <v>32</v>
      </c>
      <c r="AX349" s="15" t="s">
        <v>71</v>
      </c>
      <c r="AY349" s="257" t="s">
        <v>131</v>
      </c>
    </row>
    <row r="350" spans="1:51" s="13" customFormat="1" ht="12">
      <c r="A350" s="13"/>
      <c r="B350" s="225"/>
      <c r="C350" s="226"/>
      <c r="D350" s="227" t="s">
        <v>143</v>
      </c>
      <c r="E350" s="228" t="s">
        <v>19</v>
      </c>
      <c r="F350" s="229" t="s">
        <v>654</v>
      </c>
      <c r="G350" s="226"/>
      <c r="H350" s="230">
        <v>2.88</v>
      </c>
      <c r="I350" s="231"/>
      <c r="J350" s="226"/>
      <c r="K350" s="226"/>
      <c r="L350" s="232"/>
      <c r="M350" s="233"/>
      <c r="N350" s="234"/>
      <c r="O350" s="234"/>
      <c r="P350" s="234"/>
      <c r="Q350" s="234"/>
      <c r="R350" s="234"/>
      <c r="S350" s="234"/>
      <c r="T350" s="235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36" t="s">
        <v>143</v>
      </c>
      <c r="AU350" s="236" t="s">
        <v>81</v>
      </c>
      <c r="AV350" s="13" t="s">
        <v>81</v>
      </c>
      <c r="AW350" s="13" t="s">
        <v>32</v>
      </c>
      <c r="AX350" s="13" t="s">
        <v>79</v>
      </c>
      <c r="AY350" s="236" t="s">
        <v>131</v>
      </c>
    </row>
    <row r="351" spans="1:65" s="2" customFormat="1" ht="16.5" customHeight="1">
      <c r="A351" s="41"/>
      <c r="B351" s="42"/>
      <c r="C351" s="207" t="s">
        <v>655</v>
      </c>
      <c r="D351" s="207" t="s">
        <v>134</v>
      </c>
      <c r="E351" s="208" t="s">
        <v>656</v>
      </c>
      <c r="F351" s="209" t="s">
        <v>657</v>
      </c>
      <c r="G351" s="210" t="s">
        <v>137</v>
      </c>
      <c r="H351" s="211">
        <v>7.48</v>
      </c>
      <c r="I351" s="212"/>
      <c r="J351" s="213">
        <f>ROUND(I351*H351,2)</f>
        <v>0</v>
      </c>
      <c r="K351" s="209" t="s">
        <v>138</v>
      </c>
      <c r="L351" s="47"/>
      <c r="M351" s="214" t="s">
        <v>19</v>
      </c>
      <c r="N351" s="215" t="s">
        <v>42</v>
      </c>
      <c r="O351" s="87"/>
      <c r="P351" s="216">
        <f>O351*H351</f>
        <v>0</v>
      </c>
      <c r="Q351" s="216">
        <v>0.00014</v>
      </c>
      <c r="R351" s="216">
        <f>Q351*H351</f>
        <v>0.0010471999999999999</v>
      </c>
      <c r="S351" s="216">
        <v>0</v>
      </c>
      <c r="T351" s="217">
        <f>S351*H351</f>
        <v>0</v>
      </c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R351" s="218" t="s">
        <v>236</v>
      </c>
      <c r="AT351" s="218" t="s">
        <v>134</v>
      </c>
      <c r="AU351" s="218" t="s">
        <v>81</v>
      </c>
      <c r="AY351" s="20" t="s">
        <v>131</v>
      </c>
      <c r="BE351" s="219">
        <f>IF(N351="základní",J351,0)</f>
        <v>0</v>
      </c>
      <c r="BF351" s="219">
        <f>IF(N351="snížená",J351,0)</f>
        <v>0</v>
      </c>
      <c r="BG351" s="219">
        <f>IF(N351="zákl. přenesená",J351,0)</f>
        <v>0</v>
      </c>
      <c r="BH351" s="219">
        <f>IF(N351="sníž. přenesená",J351,0)</f>
        <v>0</v>
      </c>
      <c r="BI351" s="219">
        <f>IF(N351="nulová",J351,0)</f>
        <v>0</v>
      </c>
      <c r="BJ351" s="20" t="s">
        <v>79</v>
      </c>
      <c r="BK351" s="219">
        <f>ROUND(I351*H351,2)</f>
        <v>0</v>
      </c>
      <c r="BL351" s="20" t="s">
        <v>236</v>
      </c>
      <c r="BM351" s="218" t="s">
        <v>658</v>
      </c>
    </row>
    <row r="352" spans="1:47" s="2" customFormat="1" ht="12">
      <c r="A352" s="41"/>
      <c r="B352" s="42"/>
      <c r="C352" s="43"/>
      <c r="D352" s="220" t="s">
        <v>141</v>
      </c>
      <c r="E352" s="43"/>
      <c r="F352" s="221" t="s">
        <v>659</v>
      </c>
      <c r="G352" s="43"/>
      <c r="H352" s="43"/>
      <c r="I352" s="222"/>
      <c r="J352" s="43"/>
      <c r="K352" s="43"/>
      <c r="L352" s="47"/>
      <c r="M352" s="223"/>
      <c r="N352" s="224"/>
      <c r="O352" s="87"/>
      <c r="P352" s="87"/>
      <c r="Q352" s="87"/>
      <c r="R352" s="87"/>
      <c r="S352" s="87"/>
      <c r="T352" s="88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T352" s="20" t="s">
        <v>141</v>
      </c>
      <c r="AU352" s="20" t="s">
        <v>81</v>
      </c>
    </row>
    <row r="353" spans="1:51" s="15" customFormat="1" ht="12">
      <c r="A353" s="15"/>
      <c r="B353" s="248"/>
      <c r="C353" s="249"/>
      <c r="D353" s="227" t="s">
        <v>143</v>
      </c>
      <c r="E353" s="250" t="s">
        <v>19</v>
      </c>
      <c r="F353" s="251" t="s">
        <v>660</v>
      </c>
      <c r="G353" s="249"/>
      <c r="H353" s="250" t="s">
        <v>19</v>
      </c>
      <c r="I353" s="252"/>
      <c r="J353" s="249"/>
      <c r="K353" s="249"/>
      <c r="L353" s="253"/>
      <c r="M353" s="254"/>
      <c r="N353" s="255"/>
      <c r="O353" s="255"/>
      <c r="P353" s="255"/>
      <c r="Q353" s="255"/>
      <c r="R353" s="255"/>
      <c r="S353" s="255"/>
      <c r="T353" s="256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T353" s="257" t="s">
        <v>143</v>
      </c>
      <c r="AU353" s="257" t="s">
        <v>81</v>
      </c>
      <c r="AV353" s="15" t="s">
        <v>79</v>
      </c>
      <c r="AW353" s="15" t="s">
        <v>32</v>
      </c>
      <c r="AX353" s="15" t="s">
        <v>71</v>
      </c>
      <c r="AY353" s="257" t="s">
        <v>131</v>
      </c>
    </row>
    <row r="354" spans="1:51" s="13" customFormat="1" ht="12">
      <c r="A354" s="13"/>
      <c r="B354" s="225"/>
      <c r="C354" s="226"/>
      <c r="D354" s="227" t="s">
        <v>143</v>
      </c>
      <c r="E354" s="228" t="s">
        <v>19</v>
      </c>
      <c r="F354" s="229" t="s">
        <v>661</v>
      </c>
      <c r="G354" s="226"/>
      <c r="H354" s="230">
        <v>4.6</v>
      </c>
      <c r="I354" s="231"/>
      <c r="J354" s="226"/>
      <c r="K354" s="226"/>
      <c r="L354" s="232"/>
      <c r="M354" s="233"/>
      <c r="N354" s="234"/>
      <c r="O354" s="234"/>
      <c r="P354" s="234"/>
      <c r="Q354" s="234"/>
      <c r="R354" s="234"/>
      <c r="S354" s="234"/>
      <c r="T354" s="235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6" t="s">
        <v>143</v>
      </c>
      <c r="AU354" s="236" t="s">
        <v>81</v>
      </c>
      <c r="AV354" s="13" t="s">
        <v>81</v>
      </c>
      <c r="AW354" s="13" t="s">
        <v>32</v>
      </c>
      <c r="AX354" s="13" t="s">
        <v>71</v>
      </c>
      <c r="AY354" s="236" t="s">
        <v>131</v>
      </c>
    </row>
    <row r="355" spans="1:51" s="13" customFormat="1" ht="12">
      <c r="A355" s="13"/>
      <c r="B355" s="225"/>
      <c r="C355" s="226"/>
      <c r="D355" s="227" t="s">
        <v>143</v>
      </c>
      <c r="E355" s="228" t="s">
        <v>19</v>
      </c>
      <c r="F355" s="229" t="s">
        <v>654</v>
      </c>
      <c r="G355" s="226"/>
      <c r="H355" s="230">
        <v>2.88</v>
      </c>
      <c r="I355" s="231"/>
      <c r="J355" s="226"/>
      <c r="K355" s="226"/>
      <c r="L355" s="232"/>
      <c r="M355" s="233"/>
      <c r="N355" s="234"/>
      <c r="O355" s="234"/>
      <c r="P355" s="234"/>
      <c r="Q355" s="234"/>
      <c r="R355" s="234"/>
      <c r="S355" s="234"/>
      <c r="T355" s="235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36" t="s">
        <v>143</v>
      </c>
      <c r="AU355" s="236" t="s">
        <v>81</v>
      </c>
      <c r="AV355" s="13" t="s">
        <v>81</v>
      </c>
      <c r="AW355" s="13" t="s">
        <v>32</v>
      </c>
      <c r="AX355" s="13" t="s">
        <v>71</v>
      </c>
      <c r="AY355" s="236" t="s">
        <v>131</v>
      </c>
    </row>
    <row r="356" spans="1:51" s="14" customFormat="1" ht="12">
      <c r="A356" s="14"/>
      <c r="B356" s="237"/>
      <c r="C356" s="238"/>
      <c r="D356" s="227" t="s">
        <v>143</v>
      </c>
      <c r="E356" s="239" t="s">
        <v>19</v>
      </c>
      <c r="F356" s="240" t="s">
        <v>147</v>
      </c>
      <c r="G356" s="238"/>
      <c r="H356" s="241">
        <v>7.4799999999999995</v>
      </c>
      <c r="I356" s="242"/>
      <c r="J356" s="238"/>
      <c r="K356" s="238"/>
      <c r="L356" s="243"/>
      <c r="M356" s="244"/>
      <c r="N356" s="245"/>
      <c r="O356" s="245"/>
      <c r="P356" s="245"/>
      <c r="Q356" s="245"/>
      <c r="R356" s="245"/>
      <c r="S356" s="245"/>
      <c r="T356" s="246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47" t="s">
        <v>143</v>
      </c>
      <c r="AU356" s="247" t="s">
        <v>81</v>
      </c>
      <c r="AV356" s="14" t="s">
        <v>139</v>
      </c>
      <c r="AW356" s="14" t="s">
        <v>32</v>
      </c>
      <c r="AX356" s="14" t="s">
        <v>79</v>
      </c>
      <c r="AY356" s="247" t="s">
        <v>131</v>
      </c>
    </row>
    <row r="357" spans="1:65" s="2" customFormat="1" ht="16.5" customHeight="1">
      <c r="A357" s="41"/>
      <c r="B357" s="42"/>
      <c r="C357" s="207" t="s">
        <v>662</v>
      </c>
      <c r="D357" s="207" t="s">
        <v>134</v>
      </c>
      <c r="E357" s="208" t="s">
        <v>663</v>
      </c>
      <c r="F357" s="209" t="s">
        <v>664</v>
      </c>
      <c r="G357" s="210" t="s">
        <v>137</v>
      </c>
      <c r="H357" s="211">
        <v>7.48</v>
      </c>
      <c r="I357" s="212"/>
      <c r="J357" s="213">
        <f>ROUND(I357*H357,2)</f>
        <v>0</v>
      </c>
      <c r="K357" s="209" t="s">
        <v>138</v>
      </c>
      <c r="L357" s="47"/>
      <c r="M357" s="214" t="s">
        <v>19</v>
      </c>
      <c r="N357" s="215" t="s">
        <v>42</v>
      </c>
      <c r="O357" s="87"/>
      <c r="P357" s="216">
        <f>O357*H357</f>
        <v>0</v>
      </c>
      <c r="Q357" s="216">
        <v>0.00012</v>
      </c>
      <c r="R357" s="216">
        <f>Q357*H357</f>
        <v>0.0008976</v>
      </c>
      <c r="S357" s="216">
        <v>0</v>
      </c>
      <c r="T357" s="217">
        <f>S357*H357</f>
        <v>0</v>
      </c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R357" s="218" t="s">
        <v>236</v>
      </c>
      <c r="AT357" s="218" t="s">
        <v>134</v>
      </c>
      <c r="AU357" s="218" t="s">
        <v>81</v>
      </c>
      <c r="AY357" s="20" t="s">
        <v>131</v>
      </c>
      <c r="BE357" s="219">
        <f>IF(N357="základní",J357,0)</f>
        <v>0</v>
      </c>
      <c r="BF357" s="219">
        <f>IF(N357="snížená",J357,0)</f>
        <v>0</v>
      </c>
      <c r="BG357" s="219">
        <f>IF(N357="zákl. přenesená",J357,0)</f>
        <v>0</v>
      </c>
      <c r="BH357" s="219">
        <f>IF(N357="sníž. přenesená",J357,0)</f>
        <v>0</v>
      </c>
      <c r="BI357" s="219">
        <f>IF(N357="nulová",J357,0)</f>
        <v>0</v>
      </c>
      <c r="BJ357" s="20" t="s">
        <v>79</v>
      </c>
      <c r="BK357" s="219">
        <f>ROUND(I357*H357,2)</f>
        <v>0</v>
      </c>
      <c r="BL357" s="20" t="s">
        <v>236</v>
      </c>
      <c r="BM357" s="218" t="s">
        <v>665</v>
      </c>
    </row>
    <row r="358" spans="1:47" s="2" customFormat="1" ht="12">
      <c r="A358" s="41"/>
      <c r="B358" s="42"/>
      <c r="C358" s="43"/>
      <c r="D358" s="220" t="s">
        <v>141</v>
      </c>
      <c r="E358" s="43"/>
      <c r="F358" s="221" t="s">
        <v>666</v>
      </c>
      <c r="G358" s="43"/>
      <c r="H358" s="43"/>
      <c r="I358" s="222"/>
      <c r="J358" s="43"/>
      <c r="K358" s="43"/>
      <c r="L358" s="47"/>
      <c r="M358" s="223"/>
      <c r="N358" s="224"/>
      <c r="O358" s="87"/>
      <c r="P358" s="87"/>
      <c r="Q358" s="87"/>
      <c r="R358" s="87"/>
      <c r="S358" s="87"/>
      <c r="T358" s="88"/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T358" s="20" t="s">
        <v>141</v>
      </c>
      <c r="AU358" s="20" t="s">
        <v>81</v>
      </c>
    </row>
    <row r="359" spans="1:65" s="2" customFormat="1" ht="16.5" customHeight="1">
      <c r="A359" s="41"/>
      <c r="B359" s="42"/>
      <c r="C359" s="207" t="s">
        <v>667</v>
      </c>
      <c r="D359" s="207" t="s">
        <v>134</v>
      </c>
      <c r="E359" s="208" t="s">
        <v>668</v>
      </c>
      <c r="F359" s="209" t="s">
        <v>669</v>
      </c>
      <c r="G359" s="210" t="s">
        <v>289</v>
      </c>
      <c r="H359" s="211">
        <v>1</v>
      </c>
      <c r="I359" s="212"/>
      <c r="J359" s="213">
        <f>ROUND(I359*H359,2)</f>
        <v>0</v>
      </c>
      <c r="K359" s="209" t="s">
        <v>19</v>
      </c>
      <c r="L359" s="47"/>
      <c r="M359" s="214" t="s">
        <v>19</v>
      </c>
      <c r="N359" s="215" t="s">
        <v>42</v>
      </c>
      <c r="O359" s="87"/>
      <c r="P359" s="216">
        <f>O359*H359</f>
        <v>0</v>
      </c>
      <c r="Q359" s="216">
        <v>0</v>
      </c>
      <c r="R359" s="216">
        <f>Q359*H359</f>
        <v>0</v>
      </c>
      <c r="S359" s="216">
        <v>0</v>
      </c>
      <c r="T359" s="217">
        <f>S359*H359</f>
        <v>0</v>
      </c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R359" s="218" t="s">
        <v>236</v>
      </c>
      <c r="AT359" s="218" t="s">
        <v>134</v>
      </c>
      <c r="AU359" s="218" t="s">
        <v>81</v>
      </c>
      <c r="AY359" s="20" t="s">
        <v>131</v>
      </c>
      <c r="BE359" s="219">
        <f>IF(N359="základní",J359,0)</f>
        <v>0</v>
      </c>
      <c r="BF359" s="219">
        <f>IF(N359="snížená",J359,0)</f>
        <v>0</v>
      </c>
      <c r="BG359" s="219">
        <f>IF(N359="zákl. přenesená",J359,0)</f>
        <v>0</v>
      </c>
      <c r="BH359" s="219">
        <f>IF(N359="sníž. přenesená",J359,0)</f>
        <v>0</v>
      </c>
      <c r="BI359" s="219">
        <f>IF(N359="nulová",J359,0)</f>
        <v>0</v>
      </c>
      <c r="BJ359" s="20" t="s">
        <v>79</v>
      </c>
      <c r="BK359" s="219">
        <f>ROUND(I359*H359,2)</f>
        <v>0</v>
      </c>
      <c r="BL359" s="20" t="s">
        <v>236</v>
      </c>
      <c r="BM359" s="218" t="s">
        <v>670</v>
      </c>
    </row>
    <row r="360" spans="1:63" s="12" customFormat="1" ht="22.8" customHeight="1">
      <c r="A360" s="12"/>
      <c r="B360" s="191"/>
      <c r="C360" s="192"/>
      <c r="D360" s="193" t="s">
        <v>70</v>
      </c>
      <c r="E360" s="205" t="s">
        <v>671</v>
      </c>
      <c r="F360" s="205" t="s">
        <v>672</v>
      </c>
      <c r="G360" s="192"/>
      <c r="H360" s="192"/>
      <c r="I360" s="195"/>
      <c r="J360" s="206">
        <f>BK360</f>
        <v>0</v>
      </c>
      <c r="K360" s="192"/>
      <c r="L360" s="197"/>
      <c r="M360" s="198"/>
      <c r="N360" s="199"/>
      <c r="O360" s="199"/>
      <c r="P360" s="200">
        <f>SUM(P361:P390)</f>
        <v>0</v>
      </c>
      <c r="Q360" s="199"/>
      <c r="R360" s="200">
        <f>SUM(R361:R390)</f>
        <v>0.052981879999999995</v>
      </c>
      <c r="S360" s="199"/>
      <c r="T360" s="201">
        <f>SUM(T361:T390)</f>
        <v>0.0021989699999999997</v>
      </c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R360" s="202" t="s">
        <v>81</v>
      </c>
      <c r="AT360" s="203" t="s">
        <v>70</v>
      </c>
      <c r="AU360" s="203" t="s">
        <v>79</v>
      </c>
      <c r="AY360" s="202" t="s">
        <v>131</v>
      </c>
      <c r="BK360" s="204">
        <f>SUM(BK361:BK390)</f>
        <v>0</v>
      </c>
    </row>
    <row r="361" spans="1:65" s="2" customFormat="1" ht="16.5" customHeight="1">
      <c r="A361" s="41"/>
      <c r="B361" s="42"/>
      <c r="C361" s="207" t="s">
        <v>673</v>
      </c>
      <c r="D361" s="207" t="s">
        <v>134</v>
      </c>
      <c r="E361" s="208" t="s">
        <v>674</v>
      </c>
      <c r="F361" s="209" t="s">
        <v>675</v>
      </c>
      <c r="G361" s="210" t="s">
        <v>137</v>
      </c>
      <c r="H361" s="211">
        <v>6.624</v>
      </c>
      <c r="I361" s="212"/>
      <c r="J361" s="213">
        <f>ROUND(I361*H361,2)</f>
        <v>0</v>
      </c>
      <c r="K361" s="209" t="s">
        <v>138</v>
      </c>
      <c r="L361" s="47"/>
      <c r="M361" s="214" t="s">
        <v>19</v>
      </c>
      <c r="N361" s="215" t="s">
        <v>42</v>
      </c>
      <c r="O361" s="87"/>
      <c r="P361" s="216">
        <f>O361*H361</f>
        <v>0</v>
      </c>
      <c r="Q361" s="216">
        <v>0.001</v>
      </c>
      <c r="R361" s="216">
        <f>Q361*H361</f>
        <v>0.006624</v>
      </c>
      <c r="S361" s="216">
        <v>0.00031</v>
      </c>
      <c r="T361" s="217">
        <f>S361*H361</f>
        <v>0.0020534399999999997</v>
      </c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R361" s="218" t="s">
        <v>236</v>
      </c>
      <c r="AT361" s="218" t="s">
        <v>134</v>
      </c>
      <c r="AU361" s="218" t="s">
        <v>81</v>
      </c>
      <c r="AY361" s="20" t="s">
        <v>131</v>
      </c>
      <c r="BE361" s="219">
        <f>IF(N361="základní",J361,0)</f>
        <v>0</v>
      </c>
      <c r="BF361" s="219">
        <f>IF(N361="snížená",J361,0)</f>
        <v>0</v>
      </c>
      <c r="BG361" s="219">
        <f>IF(N361="zákl. přenesená",J361,0)</f>
        <v>0</v>
      </c>
      <c r="BH361" s="219">
        <f>IF(N361="sníž. přenesená",J361,0)</f>
        <v>0</v>
      </c>
      <c r="BI361" s="219">
        <f>IF(N361="nulová",J361,0)</f>
        <v>0</v>
      </c>
      <c r="BJ361" s="20" t="s">
        <v>79</v>
      </c>
      <c r="BK361" s="219">
        <f>ROUND(I361*H361,2)</f>
        <v>0</v>
      </c>
      <c r="BL361" s="20" t="s">
        <v>236</v>
      </c>
      <c r="BM361" s="218" t="s">
        <v>676</v>
      </c>
    </row>
    <row r="362" spans="1:47" s="2" customFormat="1" ht="12">
      <c r="A362" s="41"/>
      <c r="B362" s="42"/>
      <c r="C362" s="43"/>
      <c r="D362" s="220" t="s">
        <v>141</v>
      </c>
      <c r="E362" s="43"/>
      <c r="F362" s="221" t="s">
        <v>677</v>
      </c>
      <c r="G362" s="43"/>
      <c r="H362" s="43"/>
      <c r="I362" s="222"/>
      <c r="J362" s="43"/>
      <c r="K362" s="43"/>
      <c r="L362" s="47"/>
      <c r="M362" s="223"/>
      <c r="N362" s="224"/>
      <c r="O362" s="87"/>
      <c r="P362" s="87"/>
      <c r="Q362" s="87"/>
      <c r="R362" s="87"/>
      <c r="S362" s="87"/>
      <c r="T362" s="88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  <c r="AE362" s="41"/>
      <c r="AT362" s="20" t="s">
        <v>141</v>
      </c>
      <c r="AU362" s="20" t="s">
        <v>81</v>
      </c>
    </row>
    <row r="363" spans="1:51" s="15" customFormat="1" ht="12">
      <c r="A363" s="15"/>
      <c r="B363" s="248"/>
      <c r="C363" s="249"/>
      <c r="D363" s="227" t="s">
        <v>143</v>
      </c>
      <c r="E363" s="250" t="s">
        <v>19</v>
      </c>
      <c r="F363" s="251" t="s">
        <v>678</v>
      </c>
      <c r="G363" s="249"/>
      <c r="H363" s="250" t="s">
        <v>19</v>
      </c>
      <c r="I363" s="252"/>
      <c r="J363" s="249"/>
      <c r="K363" s="249"/>
      <c r="L363" s="253"/>
      <c r="M363" s="254"/>
      <c r="N363" s="255"/>
      <c r="O363" s="255"/>
      <c r="P363" s="255"/>
      <c r="Q363" s="255"/>
      <c r="R363" s="255"/>
      <c r="S363" s="255"/>
      <c r="T363" s="256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T363" s="257" t="s">
        <v>143</v>
      </c>
      <c r="AU363" s="257" t="s">
        <v>81</v>
      </c>
      <c r="AV363" s="15" t="s">
        <v>79</v>
      </c>
      <c r="AW363" s="15" t="s">
        <v>32</v>
      </c>
      <c r="AX363" s="15" t="s">
        <v>71</v>
      </c>
      <c r="AY363" s="257" t="s">
        <v>131</v>
      </c>
    </row>
    <row r="364" spans="1:51" s="13" customFormat="1" ht="12">
      <c r="A364" s="13"/>
      <c r="B364" s="225"/>
      <c r="C364" s="226"/>
      <c r="D364" s="227" t="s">
        <v>143</v>
      </c>
      <c r="E364" s="228" t="s">
        <v>19</v>
      </c>
      <c r="F364" s="229" t="s">
        <v>679</v>
      </c>
      <c r="G364" s="226"/>
      <c r="H364" s="230">
        <v>6.624</v>
      </c>
      <c r="I364" s="231"/>
      <c r="J364" s="226"/>
      <c r="K364" s="226"/>
      <c r="L364" s="232"/>
      <c r="M364" s="233"/>
      <c r="N364" s="234"/>
      <c r="O364" s="234"/>
      <c r="P364" s="234"/>
      <c r="Q364" s="234"/>
      <c r="R364" s="234"/>
      <c r="S364" s="234"/>
      <c r="T364" s="235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6" t="s">
        <v>143</v>
      </c>
      <c r="AU364" s="236" t="s">
        <v>81</v>
      </c>
      <c r="AV364" s="13" t="s">
        <v>81</v>
      </c>
      <c r="AW364" s="13" t="s">
        <v>32</v>
      </c>
      <c r="AX364" s="13" t="s">
        <v>79</v>
      </c>
      <c r="AY364" s="236" t="s">
        <v>131</v>
      </c>
    </row>
    <row r="365" spans="1:65" s="2" customFormat="1" ht="16.5" customHeight="1">
      <c r="A365" s="41"/>
      <c r="B365" s="42"/>
      <c r="C365" s="207" t="s">
        <v>680</v>
      </c>
      <c r="D365" s="207" t="s">
        <v>134</v>
      </c>
      <c r="E365" s="208" t="s">
        <v>681</v>
      </c>
      <c r="F365" s="209" t="s">
        <v>682</v>
      </c>
      <c r="G365" s="210" t="s">
        <v>137</v>
      </c>
      <c r="H365" s="211">
        <v>100.778</v>
      </c>
      <c r="I365" s="212"/>
      <c r="J365" s="213">
        <f>ROUND(I365*H365,2)</f>
        <v>0</v>
      </c>
      <c r="K365" s="209" t="s">
        <v>138</v>
      </c>
      <c r="L365" s="47"/>
      <c r="M365" s="214" t="s">
        <v>19</v>
      </c>
      <c r="N365" s="215" t="s">
        <v>42</v>
      </c>
      <c r="O365" s="87"/>
      <c r="P365" s="216">
        <f>O365*H365</f>
        <v>0</v>
      </c>
      <c r="Q365" s="216">
        <v>0</v>
      </c>
      <c r="R365" s="216">
        <f>Q365*H365</f>
        <v>0</v>
      </c>
      <c r="S365" s="216">
        <v>0</v>
      </c>
      <c r="T365" s="217">
        <f>S365*H365</f>
        <v>0</v>
      </c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R365" s="218" t="s">
        <v>236</v>
      </c>
      <c r="AT365" s="218" t="s">
        <v>134</v>
      </c>
      <c r="AU365" s="218" t="s">
        <v>81</v>
      </c>
      <c r="AY365" s="20" t="s">
        <v>131</v>
      </c>
      <c r="BE365" s="219">
        <f>IF(N365="základní",J365,0)</f>
        <v>0</v>
      </c>
      <c r="BF365" s="219">
        <f>IF(N365="snížená",J365,0)</f>
        <v>0</v>
      </c>
      <c r="BG365" s="219">
        <f>IF(N365="zákl. přenesená",J365,0)</f>
        <v>0</v>
      </c>
      <c r="BH365" s="219">
        <f>IF(N365="sníž. přenesená",J365,0)</f>
        <v>0</v>
      </c>
      <c r="BI365" s="219">
        <f>IF(N365="nulová",J365,0)</f>
        <v>0</v>
      </c>
      <c r="BJ365" s="20" t="s">
        <v>79</v>
      </c>
      <c r="BK365" s="219">
        <f>ROUND(I365*H365,2)</f>
        <v>0</v>
      </c>
      <c r="BL365" s="20" t="s">
        <v>236</v>
      </c>
      <c r="BM365" s="218" t="s">
        <v>683</v>
      </c>
    </row>
    <row r="366" spans="1:47" s="2" customFormat="1" ht="12">
      <c r="A366" s="41"/>
      <c r="B366" s="42"/>
      <c r="C366" s="43"/>
      <c r="D366" s="220" t="s">
        <v>141</v>
      </c>
      <c r="E366" s="43"/>
      <c r="F366" s="221" t="s">
        <v>684</v>
      </c>
      <c r="G366" s="43"/>
      <c r="H366" s="43"/>
      <c r="I366" s="222"/>
      <c r="J366" s="43"/>
      <c r="K366" s="43"/>
      <c r="L366" s="47"/>
      <c r="M366" s="223"/>
      <c r="N366" s="224"/>
      <c r="O366" s="87"/>
      <c r="P366" s="87"/>
      <c r="Q366" s="87"/>
      <c r="R366" s="87"/>
      <c r="S366" s="87"/>
      <c r="T366" s="88"/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T366" s="20" t="s">
        <v>141</v>
      </c>
      <c r="AU366" s="20" t="s">
        <v>81</v>
      </c>
    </row>
    <row r="367" spans="1:65" s="2" customFormat="1" ht="24.15" customHeight="1">
      <c r="A367" s="41"/>
      <c r="B367" s="42"/>
      <c r="C367" s="207" t="s">
        <v>685</v>
      </c>
      <c r="D367" s="207" t="s">
        <v>134</v>
      </c>
      <c r="E367" s="208" t="s">
        <v>686</v>
      </c>
      <c r="F367" s="209" t="s">
        <v>687</v>
      </c>
      <c r="G367" s="210" t="s">
        <v>150</v>
      </c>
      <c r="H367" s="211">
        <v>9.38</v>
      </c>
      <c r="I367" s="212"/>
      <c r="J367" s="213">
        <f>ROUND(I367*H367,2)</f>
        <v>0</v>
      </c>
      <c r="K367" s="209" t="s">
        <v>138</v>
      </c>
      <c r="L367" s="47"/>
      <c r="M367" s="214" t="s">
        <v>19</v>
      </c>
      <c r="N367" s="215" t="s">
        <v>42</v>
      </c>
      <c r="O367" s="87"/>
      <c r="P367" s="216">
        <f>O367*H367</f>
        <v>0</v>
      </c>
      <c r="Q367" s="216">
        <v>0</v>
      </c>
      <c r="R367" s="216">
        <f>Q367*H367</f>
        <v>0</v>
      </c>
      <c r="S367" s="216">
        <v>0</v>
      </c>
      <c r="T367" s="217">
        <f>S367*H367</f>
        <v>0</v>
      </c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R367" s="218" t="s">
        <v>236</v>
      </c>
      <c r="AT367" s="218" t="s">
        <v>134</v>
      </c>
      <c r="AU367" s="218" t="s">
        <v>81</v>
      </c>
      <c r="AY367" s="20" t="s">
        <v>131</v>
      </c>
      <c r="BE367" s="219">
        <f>IF(N367="základní",J367,0)</f>
        <v>0</v>
      </c>
      <c r="BF367" s="219">
        <f>IF(N367="snížená",J367,0)</f>
        <v>0</v>
      </c>
      <c r="BG367" s="219">
        <f>IF(N367="zákl. přenesená",J367,0)</f>
        <v>0</v>
      </c>
      <c r="BH367" s="219">
        <f>IF(N367="sníž. přenesená",J367,0)</f>
        <v>0</v>
      </c>
      <c r="BI367" s="219">
        <f>IF(N367="nulová",J367,0)</f>
        <v>0</v>
      </c>
      <c r="BJ367" s="20" t="s">
        <v>79</v>
      </c>
      <c r="BK367" s="219">
        <f>ROUND(I367*H367,2)</f>
        <v>0</v>
      </c>
      <c r="BL367" s="20" t="s">
        <v>236</v>
      </c>
      <c r="BM367" s="218" t="s">
        <v>688</v>
      </c>
    </row>
    <row r="368" spans="1:47" s="2" customFormat="1" ht="12">
      <c r="A368" s="41"/>
      <c r="B368" s="42"/>
      <c r="C368" s="43"/>
      <c r="D368" s="220" t="s">
        <v>141</v>
      </c>
      <c r="E368" s="43"/>
      <c r="F368" s="221" t="s">
        <v>689</v>
      </c>
      <c r="G368" s="43"/>
      <c r="H368" s="43"/>
      <c r="I368" s="222"/>
      <c r="J368" s="43"/>
      <c r="K368" s="43"/>
      <c r="L368" s="47"/>
      <c r="M368" s="223"/>
      <c r="N368" s="224"/>
      <c r="O368" s="87"/>
      <c r="P368" s="87"/>
      <c r="Q368" s="87"/>
      <c r="R368" s="87"/>
      <c r="S368" s="87"/>
      <c r="T368" s="88"/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T368" s="20" t="s">
        <v>141</v>
      </c>
      <c r="AU368" s="20" t="s">
        <v>81</v>
      </c>
    </row>
    <row r="369" spans="1:51" s="13" customFormat="1" ht="12">
      <c r="A369" s="13"/>
      <c r="B369" s="225"/>
      <c r="C369" s="226"/>
      <c r="D369" s="227" t="s">
        <v>143</v>
      </c>
      <c r="E369" s="228" t="s">
        <v>19</v>
      </c>
      <c r="F369" s="229" t="s">
        <v>690</v>
      </c>
      <c r="G369" s="226"/>
      <c r="H369" s="230">
        <v>9.38</v>
      </c>
      <c r="I369" s="231"/>
      <c r="J369" s="226"/>
      <c r="K369" s="226"/>
      <c r="L369" s="232"/>
      <c r="M369" s="233"/>
      <c r="N369" s="234"/>
      <c r="O369" s="234"/>
      <c r="P369" s="234"/>
      <c r="Q369" s="234"/>
      <c r="R369" s="234"/>
      <c r="S369" s="234"/>
      <c r="T369" s="235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36" t="s">
        <v>143</v>
      </c>
      <c r="AU369" s="236" t="s">
        <v>81</v>
      </c>
      <c r="AV369" s="13" t="s">
        <v>81</v>
      </c>
      <c r="AW369" s="13" t="s">
        <v>32</v>
      </c>
      <c r="AX369" s="13" t="s">
        <v>79</v>
      </c>
      <c r="AY369" s="236" t="s">
        <v>131</v>
      </c>
    </row>
    <row r="370" spans="1:65" s="2" customFormat="1" ht="16.5" customHeight="1">
      <c r="A370" s="41"/>
      <c r="B370" s="42"/>
      <c r="C370" s="258" t="s">
        <v>691</v>
      </c>
      <c r="D370" s="258" t="s">
        <v>204</v>
      </c>
      <c r="E370" s="259" t="s">
        <v>692</v>
      </c>
      <c r="F370" s="260" t="s">
        <v>693</v>
      </c>
      <c r="G370" s="261" t="s">
        <v>150</v>
      </c>
      <c r="H370" s="262">
        <v>11.256</v>
      </c>
      <c r="I370" s="263"/>
      <c r="J370" s="264">
        <f>ROUND(I370*H370,2)</f>
        <v>0</v>
      </c>
      <c r="K370" s="260" t="s">
        <v>138</v>
      </c>
      <c r="L370" s="265"/>
      <c r="M370" s="266" t="s">
        <v>19</v>
      </c>
      <c r="N370" s="267" t="s">
        <v>42</v>
      </c>
      <c r="O370" s="87"/>
      <c r="P370" s="216">
        <f>O370*H370</f>
        <v>0</v>
      </c>
      <c r="Q370" s="216">
        <v>0</v>
      </c>
      <c r="R370" s="216">
        <f>Q370*H370</f>
        <v>0</v>
      </c>
      <c r="S370" s="216">
        <v>0</v>
      </c>
      <c r="T370" s="217">
        <f>S370*H370</f>
        <v>0</v>
      </c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R370" s="218" t="s">
        <v>324</v>
      </c>
      <c r="AT370" s="218" t="s">
        <v>204</v>
      </c>
      <c r="AU370" s="218" t="s">
        <v>81</v>
      </c>
      <c r="AY370" s="20" t="s">
        <v>131</v>
      </c>
      <c r="BE370" s="219">
        <f>IF(N370="základní",J370,0)</f>
        <v>0</v>
      </c>
      <c r="BF370" s="219">
        <f>IF(N370="snížená",J370,0)</f>
        <v>0</v>
      </c>
      <c r="BG370" s="219">
        <f>IF(N370="zákl. přenesená",J370,0)</f>
        <v>0</v>
      </c>
      <c r="BH370" s="219">
        <f>IF(N370="sníž. přenesená",J370,0)</f>
        <v>0</v>
      </c>
      <c r="BI370" s="219">
        <f>IF(N370="nulová",J370,0)</f>
        <v>0</v>
      </c>
      <c r="BJ370" s="20" t="s">
        <v>79</v>
      </c>
      <c r="BK370" s="219">
        <f>ROUND(I370*H370,2)</f>
        <v>0</v>
      </c>
      <c r="BL370" s="20" t="s">
        <v>236</v>
      </c>
      <c r="BM370" s="218" t="s">
        <v>694</v>
      </c>
    </row>
    <row r="371" spans="1:51" s="13" customFormat="1" ht="12">
      <c r="A371" s="13"/>
      <c r="B371" s="225"/>
      <c r="C371" s="226"/>
      <c r="D371" s="227" t="s">
        <v>143</v>
      </c>
      <c r="E371" s="226"/>
      <c r="F371" s="229" t="s">
        <v>695</v>
      </c>
      <c r="G371" s="226"/>
      <c r="H371" s="230">
        <v>11.256</v>
      </c>
      <c r="I371" s="231"/>
      <c r="J371" s="226"/>
      <c r="K371" s="226"/>
      <c r="L371" s="232"/>
      <c r="M371" s="233"/>
      <c r="N371" s="234"/>
      <c r="O371" s="234"/>
      <c r="P371" s="234"/>
      <c r="Q371" s="234"/>
      <c r="R371" s="234"/>
      <c r="S371" s="234"/>
      <c r="T371" s="235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36" t="s">
        <v>143</v>
      </c>
      <c r="AU371" s="236" t="s">
        <v>81</v>
      </c>
      <c r="AV371" s="13" t="s">
        <v>81</v>
      </c>
      <c r="AW371" s="13" t="s">
        <v>4</v>
      </c>
      <c r="AX371" s="13" t="s">
        <v>79</v>
      </c>
      <c r="AY371" s="236" t="s">
        <v>131</v>
      </c>
    </row>
    <row r="372" spans="1:65" s="2" customFormat="1" ht="24.15" customHeight="1">
      <c r="A372" s="41"/>
      <c r="B372" s="42"/>
      <c r="C372" s="207" t="s">
        <v>696</v>
      </c>
      <c r="D372" s="207" t="s">
        <v>134</v>
      </c>
      <c r="E372" s="208" t="s">
        <v>697</v>
      </c>
      <c r="F372" s="209" t="s">
        <v>698</v>
      </c>
      <c r="G372" s="210" t="s">
        <v>137</v>
      </c>
      <c r="H372" s="211">
        <v>4.851</v>
      </c>
      <c r="I372" s="212"/>
      <c r="J372" s="213">
        <f>ROUND(I372*H372,2)</f>
        <v>0</v>
      </c>
      <c r="K372" s="209" t="s">
        <v>138</v>
      </c>
      <c r="L372" s="47"/>
      <c r="M372" s="214" t="s">
        <v>19</v>
      </c>
      <c r="N372" s="215" t="s">
        <v>42</v>
      </c>
      <c r="O372" s="87"/>
      <c r="P372" s="216">
        <f>O372*H372</f>
        <v>0</v>
      </c>
      <c r="Q372" s="216">
        <v>0</v>
      </c>
      <c r="R372" s="216">
        <f>Q372*H372</f>
        <v>0</v>
      </c>
      <c r="S372" s="216">
        <v>3E-05</v>
      </c>
      <c r="T372" s="217">
        <f>S372*H372</f>
        <v>0.00014553</v>
      </c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R372" s="218" t="s">
        <v>236</v>
      </c>
      <c r="AT372" s="218" t="s">
        <v>134</v>
      </c>
      <c r="AU372" s="218" t="s">
        <v>81</v>
      </c>
      <c r="AY372" s="20" t="s">
        <v>131</v>
      </c>
      <c r="BE372" s="219">
        <f>IF(N372="základní",J372,0)</f>
        <v>0</v>
      </c>
      <c r="BF372" s="219">
        <f>IF(N372="snížená",J372,0)</f>
        <v>0</v>
      </c>
      <c r="BG372" s="219">
        <f>IF(N372="zákl. přenesená",J372,0)</f>
        <v>0</v>
      </c>
      <c r="BH372" s="219">
        <f>IF(N372="sníž. přenesená",J372,0)</f>
        <v>0</v>
      </c>
      <c r="BI372" s="219">
        <f>IF(N372="nulová",J372,0)</f>
        <v>0</v>
      </c>
      <c r="BJ372" s="20" t="s">
        <v>79</v>
      </c>
      <c r="BK372" s="219">
        <f>ROUND(I372*H372,2)</f>
        <v>0</v>
      </c>
      <c r="BL372" s="20" t="s">
        <v>236</v>
      </c>
      <c r="BM372" s="218" t="s">
        <v>699</v>
      </c>
    </row>
    <row r="373" spans="1:47" s="2" customFormat="1" ht="12">
      <c r="A373" s="41"/>
      <c r="B373" s="42"/>
      <c r="C373" s="43"/>
      <c r="D373" s="220" t="s">
        <v>141</v>
      </c>
      <c r="E373" s="43"/>
      <c r="F373" s="221" t="s">
        <v>700</v>
      </c>
      <c r="G373" s="43"/>
      <c r="H373" s="43"/>
      <c r="I373" s="222"/>
      <c r="J373" s="43"/>
      <c r="K373" s="43"/>
      <c r="L373" s="47"/>
      <c r="M373" s="223"/>
      <c r="N373" s="224"/>
      <c r="O373" s="87"/>
      <c r="P373" s="87"/>
      <c r="Q373" s="87"/>
      <c r="R373" s="87"/>
      <c r="S373" s="87"/>
      <c r="T373" s="88"/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T373" s="20" t="s">
        <v>141</v>
      </c>
      <c r="AU373" s="20" t="s">
        <v>81</v>
      </c>
    </row>
    <row r="374" spans="1:51" s="15" customFormat="1" ht="12">
      <c r="A374" s="15"/>
      <c r="B374" s="248"/>
      <c r="C374" s="249"/>
      <c r="D374" s="227" t="s">
        <v>143</v>
      </c>
      <c r="E374" s="250" t="s">
        <v>19</v>
      </c>
      <c r="F374" s="251" t="s">
        <v>701</v>
      </c>
      <c r="G374" s="249"/>
      <c r="H374" s="250" t="s">
        <v>19</v>
      </c>
      <c r="I374" s="252"/>
      <c r="J374" s="249"/>
      <c r="K374" s="249"/>
      <c r="L374" s="253"/>
      <c r="M374" s="254"/>
      <c r="N374" s="255"/>
      <c r="O374" s="255"/>
      <c r="P374" s="255"/>
      <c r="Q374" s="255"/>
      <c r="R374" s="255"/>
      <c r="S374" s="255"/>
      <c r="T374" s="256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T374" s="257" t="s">
        <v>143</v>
      </c>
      <c r="AU374" s="257" t="s">
        <v>81</v>
      </c>
      <c r="AV374" s="15" t="s">
        <v>79</v>
      </c>
      <c r="AW374" s="15" t="s">
        <v>32</v>
      </c>
      <c r="AX374" s="15" t="s">
        <v>71</v>
      </c>
      <c r="AY374" s="257" t="s">
        <v>131</v>
      </c>
    </row>
    <row r="375" spans="1:51" s="13" customFormat="1" ht="12">
      <c r="A375" s="13"/>
      <c r="B375" s="225"/>
      <c r="C375" s="226"/>
      <c r="D375" s="227" t="s">
        <v>143</v>
      </c>
      <c r="E375" s="228" t="s">
        <v>19</v>
      </c>
      <c r="F375" s="229" t="s">
        <v>702</v>
      </c>
      <c r="G375" s="226"/>
      <c r="H375" s="230">
        <v>4.851</v>
      </c>
      <c r="I375" s="231"/>
      <c r="J375" s="226"/>
      <c r="K375" s="226"/>
      <c r="L375" s="232"/>
      <c r="M375" s="233"/>
      <c r="N375" s="234"/>
      <c r="O375" s="234"/>
      <c r="P375" s="234"/>
      <c r="Q375" s="234"/>
      <c r="R375" s="234"/>
      <c r="S375" s="234"/>
      <c r="T375" s="235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36" t="s">
        <v>143</v>
      </c>
      <c r="AU375" s="236" t="s">
        <v>81</v>
      </c>
      <c r="AV375" s="13" t="s">
        <v>81</v>
      </c>
      <c r="AW375" s="13" t="s">
        <v>32</v>
      </c>
      <c r="AX375" s="13" t="s">
        <v>79</v>
      </c>
      <c r="AY375" s="236" t="s">
        <v>131</v>
      </c>
    </row>
    <row r="376" spans="1:65" s="2" customFormat="1" ht="16.5" customHeight="1">
      <c r="A376" s="41"/>
      <c r="B376" s="42"/>
      <c r="C376" s="258" t="s">
        <v>703</v>
      </c>
      <c r="D376" s="258" t="s">
        <v>204</v>
      </c>
      <c r="E376" s="259" t="s">
        <v>704</v>
      </c>
      <c r="F376" s="260" t="s">
        <v>705</v>
      </c>
      <c r="G376" s="261" t="s">
        <v>137</v>
      </c>
      <c r="H376" s="262">
        <v>5.821</v>
      </c>
      <c r="I376" s="263"/>
      <c r="J376" s="264">
        <f>ROUND(I376*H376,2)</f>
        <v>0</v>
      </c>
      <c r="K376" s="260" t="s">
        <v>138</v>
      </c>
      <c r="L376" s="265"/>
      <c r="M376" s="266" t="s">
        <v>19</v>
      </c>
      <c r="N376" s="267" t="s">
        <v>42</v>
      </c>
      <c r="O376" s="87"/>
      <c r="P376" s="216">
        <f>O376*H376</f>
        <v>0</v>
      </c>
      <c r="Q376" s="216">
        <v>0</v>
      </c>
      <c r="R376" s="216">
        <f>Q376*H376</f>
        <v>0</v>
      </c>
      <c r="S376" s="216">
        <v>0</v>
      </c>
      <c r="T376" s="217">
        <f>S376*H376</f>
        <v>0</v>
      </c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  <c r="AE376" s="41"/>
      <c r="AR376" s="218" t="s">
        <v>324</v>
      </c>
      <c r="AT376" s="218" t="s">
        <v>204</v>
      </c>
      <c r="AU376" s="218" t="s">
        <v>81</v>
      </c>
      <c r="AY376" s="20" t="s">
        <v>131</v>
      </c>
      <c r="BE376" s="219">
        <f>IF(N376="základní",J376,0)</f>
        <v>0</v>
      </c>
      <c r="BF376" s="219">
        <f>IF(N376="snížená",J376,0)</f>
        <v>0</v>
      </c>
      <c r="BG376" s="219">
        <f>IF(N376="zákl. přenesená",J376,0)</f>
        <v>0</v>
      </c>
      <c r="BH376" s="219">
        <f>IF(N376="sníž. přenesená",J376,0)</f>
        <v>0</v>
      </c>
      <c r="BI376" s="219">
        <f>IF(N376="nulová",J376,0)</f>
        <v>0</v>
      </c>
      <c r="BJ376" s="20" t="s">
        <v>79</v>
      </c>
      <c r="BK376" s="219">
        <f>ROUND(I376*H376,2)</f>
        <v>0</v>
      </c>
      <c r="BL376" s="20" t="s">
        <v>236</v>
      </c>
      <c r="BM376" s="218" t="s">
        <v>706</v>
      </c>
    </row>
    <row r="377" spans="1:51" s="13" customFormat="1" ht="12">
      <c r="A377" s="13"/>
      <c r="B377" s="225"/>
      <c r="C377" s="226"/>
      <c r="D377" s="227" t="s">
        <v>143</v>
      </c>
      <c r="E377" s="226"/>
      <c r="F377" s="229" t="s">
        <v>707</v>
      </c>
      <c r="G377" s="226"/>
      <c r="H377" s="230">
        <v>5.821</v>
      </c>
      <c r="I377" s="231"/>
      <c r="J377" s="226"/>
      <c r="K377" s="226"/>
      <c r="L377" s="232"/>
      <c r="M377" s="233"/>
      <c r="N377" s="234"/>
      <c r="O377" s="234"/>
      <c r="P377" s="234"/>
      <c r="Q377" s="234"/>
      <c r="R377" s="234"/>
      <c r="S377" s="234"/>
      <c r="T377" s="235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36" t="s">
        <v>143</v>
      </c>
      <c r="AU377" s="236" t="s">
        <v>81</v>
      </c>
      <c r="AV377" s="13" t="s">
        <v>81</v>
      </c>
      <c r="AW377" s="13" t="s">
        <v>4</v>
      </c>
      <c r="AX377" s="13" t="s">
        <v>79</v>
      </c>
      <c r="AY377" s="236" t="s">
        <v>131</v>
      </c>
    </row>
    <row r="378" spans="1:65" s="2" customFormat="1" ht="21.75" customHeight="1">
      <c r="A378" s="41"/>
      <c r="B378" s="42"/>
      <c r="C378" s="207" t="s">
        <v>708</v>
      </c>
      <c r="D378" s="207" t="s">
        <v>134</v>
      </c>
      <c r="E378" s="208" t="s">
        <v>709</v>
      </c>
      <c r="F378" s="209" t="s">
        <v>710</v>
      </c>
      <c r="G378" s="210" t="s">
        <v>137</v>
      </c>
      <c r="H378" s="211">
        <v>100.778</v>
      </c>
      <c r="I378" s="212"/>
      <c r="J378" s="213">
        <f>ROUND(I378*H378,2)</f>
        <v>0</v>
      </c>
      <c r="K378" s="209" t="s">
        <v>138</v>
      </c>
      <c r="L378" s="47"/>
      <c r="M378" s="214" t="s">
        <v>19</v>
      </c>
      <c r="N378" s="215" t="s">
        <v>42</v>
      </c>
      <c r="O378" s="87"/>
      <c r="P378" s="216">
        <f>O378*H378</f>
        <v>0</v>
      </c>
      <c r="Q378" s="216">
        <v>0.0002</v>
      </c>
      <c r="R378" s="216">
        <f>Q378*H378</f>
        <v>0.020155600000000003</v>
      </c>
      <c r="S378" s="216">
        <v>0</v>
      </c>
      <c r="T378" s="217">
        <f>S378*H378</f>
        <v>0</v>
      </c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  <c r="AR378" s="218" t="s">
        <v>236</v>
      </c>
      <c r="AT378" s="218" t="s">
        <v>134</v>
      </c>
      <c r="AU378" s="218" t="s">
        <v>81</v>
      </c>
      <c r="AY378" s="20" t="s">
        <v>131</v>
      </c>
      <c r="BE378" s="219">
        <f>IF(N378="základní",J378,0)</f>
        <v>0</v>
      </c>
      <c r="BF378" s="219">
        <f>IF(N378="snížená",J378,0)</f>
        <v>0</v>
      </c>
      <c r="BG378" s="219">
        <f>IF(N378="zákl. přenesená",J378,0)</f>
        <v>0</v>
      </c>
      <c r="BH378" s="219">
        <f>IF(N378="sníž. přenesená",J378,0)</f>
        <v>0</v>
      </c>
      <c r="BI378" s="219">
        <f>IF(N378="nulová",J378,0)</f>
        <v>0</v>
      </c>
      <c r="BJ378" s="20" t="s">
        <v>79</v>
      </c>
      <c r="BK378" s="219">
        <f>ROUND(I378*H378,2)</f>
        <v>0</v>
      </c>
      <c r="BL378" s="20" t="s">
        <v>236</v>
      </c>
      <c r="BM378" s="218" t="s">
        <v>711</v>
      </c>
    </row>
    <row r="379" spans="1:47" s="2" customFormat="1" ht="12">
      <c r="A379" s="41"/>
      <c r="B379" s="42"/>
      <c r="C379" s="43"/>
      <c r="D379" s="220" t="s">
        <v>141</v>
      </c>
      <c r="E379" s="43"/>
      <c r="F379" s="221" t="s">
        <v>712</v>
      </c>
      <c r="G379" s="43"/>
      <c r="H379" s="43"/>
      <c r="I379" s="222"/>
      <c r="J379" s="43"/>
      <c r="K379" s="43"/>
      <c r="L379" s="47"/>
      <c r="M379" s="223"/>
      <c r="N379" s="224"/>
      <c r="O379" s="87"/>
      <c r="P379" s="87"/>
      <c r="Q379" s="87"/>
      <c r="R379" s="87"/>
      <c r="S379" s="87"/>
      <c r="T379" s="88"/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T379" s="20" t="s">
        <v>141</v>
      </c>
      <c r="AU379" s="20" t="s">
        <v>81</v>
      </c>
    </row>
    <row r="380" spans="1:51" s="15" customFormat="1" ht="12">
      <c r="A380" s="15"/>
      <c r="B380" s="248"/>
      <c r="C380" s="249"/>
      <c r="D380" s="227" t="s">
        <v>143</v>
      </c>
      <c r="E380" s="250" t="s">
        <v>19</v>
      </c>
      <c r="F380" s="251" t="s">
        <v>713</v>
      </c>
      <c r="G380" s="249"/>
      <c r="H380" s="250" t="s">
        <v>19</v>
      </c>
      <c r="I380" s="252"/>
      <c r="J380" s="249"/>
      <c r="K380" s="249"/>
      <c r="L380" s="253"/>
      <c r="M380" s="254"/>
      <c r="N380" s="255"/>
      <c r="O380" s="255"/>
      <c r="P380" s="255"/>
      <c r="Q380" s="255"/>
      <c r="R380" s="255"/>
      <c r="S380" s="255"/>
      <c r="T380" s="256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T380" s="257" t="s">
        <v>143</v>
      </c>
      <c r="AU380" s="257" t="s">
        <v>81</v>
      </c>
      <c r="AV380" s="15" t="s">
        <v>79</v>
      </c>
      <c r="AW380" s="15" t="s">
        <v>32</v>
      </c>
      <c r="AX380" s="15" t="s">
        <v>71</v>
      </c>
      <c r="AY380" s="257" t="s">
        <v>131</v>
      </c>
    </row>
    <row r="381" spans="1:51" s="13" customFormat="1" ht="12">
      <c r="A381" s="13"/>
      <c r="B381" s="225"/>
      <c r="C381" s="226"/>
      <c r="D381" s="227" t="s">
        <v>143</v>
      </c>
      <c r="E381" s="228" t="s">
        <v>19</v>
      </c>
      <c r="F381" s="229" t="s">
        <v>714</v>
      </c>
      <c r="G381" s="226"/>
      <c r="H381" s="230">
        <v>19.165</v>
      </c>
      <c r="I381" s="231"/>
      <c r="J381" s="226"/>
      <c r="K381" s="226"/>
      <c r="L381" s="232"/>
      <c r="M381" s="233"/>
      <c r="N381" s="234"/>
      <c r="O381" s="234"/>
      <c r="P381" s="234"/>
      <c r="Q381" s="234"/>
      <c r="R381" s="234"/>
      <c r="S381" s="234"/>
      <c r="T381" s="235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36" t="s">
        <v>143</v>
      </c>
      <c r="AU381" s="236" t="s">
        <v>81</v>
      </c>
      <c r="AV381" s="13" t="s">
        <v>81</v>
      </c>
      <c r="AW381" s="13" t="s">
        <v>32</v>
      </c>
      <c r="AX381" s="13" t="s">
        <v>71</v>
      </c>
      <c r="AY381" s="236" t="s">
        <v>131</v>
      </c>
    </row>
    <row r="382" spans="1:51" s="15" customFormat="1" ht="12">
      <c r="A382" s="15"/>
      <c r="B382" s="248"/>
      <c r="C382" s="249"/>
      <c r="D382" s="227" t="s">
        <v>143</v>
      </c>
      <c r="E382" s="250" t="s">
        <v>19</v>
      </c>
      <c r="F382" s="251" t="s">
        <v>715</v>
      </c>
      <c r="G382" s="249"/>
      <c r="H382" s="250" t="s">
        <v>19</v>
      </c>
      <c r="I382" s="252"/>
      <c r="J382" s="249"/>
      <c r="K382" s="249"/>
      <c r="L382" s="253"/>
      <c r="M382" s="254"/>
      <c r="N382" s="255"/>
      <c r="O382" s="255"/>
      <c r="P382" s="255"/>
      <c r="Q382" s="255"/>
      <c r="R382" s="255"/>
      <c r="S382" s="255"/>
      <c r="T382" s="256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T382" s="257" t="s">
        <v>143</v>
      </c>
      <c r="AU382" s="257" t="s">
        <v>81</v>
      </c>
      <c r="AV382" s="15" t="s">
        <v>79</v>
      </c>
      <c r="AW382" s="15" t="s">
        <v>32</v>
      </c>
      <c r="AX382" s="15" t="s">
        <v>71</v>
      </c>
      <c r="AY382" s="257" t="s">
        <v>131</v>
      </c>
    </row>
    <row r="383" spans="1:51" s="13" customFormat="1" ht="12">
      <c r="A383" s="13"/>
      <c r="B383" s="225"/>
      <c r="C383" s="226"/>
      <c r="D383" s="227" t="s">
        <v>143</v>
      </c>
      <c r="E383" s="228" t="s">
        <v>19</v>
      </c>
      <c r="F383" s="229" t="s">
        <v>716</v>
      </c>
      <c r="G383" s="226"/>
      <c r="H383" s="230">
        <v>77.056</v>
      </c>
      <c r="I383" s="231"/>
      <c r="J383" s="226"/>
      <c r="K383" s="226"/>
      <c r="L383" s="232"/>
      <c r="M383" s="233"/>
      <c r="N383" s="234"/>
      <c r="O383" s="234"/>
      <c r="P383" s="234"/>
      <c r="Q383" s="234"/>
      <c r="R383" s="234"/>
      <c r="S383" s="234"/>
      <c r="T383" s="235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36" t="s">
        <v>143</v>
      </c>
      <c r="AU383" s="236" t="s">
        <v>81</v>
      </c>
      <c r="AV383" s="13" t="s">
        <v>81</v>
      </c>
      <c r="AW383" s="13" t="s">
        <v>32</v>
      </c>
      <c r="AX383" s="13" t="s">
        <v>71</v>
      </c>
      <c r="AY383" s="236" t="s">
        <v>131</v>
      </c>
    </row>
    <row r="384" spans="1:51" s="13" customFormat="1" ht="12">
      <c r="A384" s="13"/>
      <c r="B384" s="225"/>
      <c r="C384" s="226"/>
      <c r="D384" s="227" t="s">
        <v>143</v>
      </c>
      <c r="E384" s="228" t="s">
        <v>19</v>
      </c>
      <c r="F384" s="229" t="s">
        <v>717</v>
      </c>
      <c r="G384" s="226"/>
      <c r="H384" s="230">
        <v>-4.158</v>
      </c>
      <c r="I384" s="231"/>
      <c r="J384" s="226"/>
      <c r="K384" s="226"/>
      <c r="L384" s="232"/>
      <c r="M384" s="233"/>
      <c r="N384" s="234"/>
      <c r="O384" s="234"/>
      <c r="P384" s="234"/>
      <c r="Q384" s="234"/>
      <c r="R384" s="234"/>
      <c r="S384" s="234"/>
      <c r="T384" s="235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36" t="s">
        <v>143</v>
      </c>
      <c r="AU384" s="236" t="s">
        <v>81</v>
      </c>
      <c r="AV384" s="13" t="s">
        <v>81</v>
      </c>
      <c r="AW384" s="13" t="s">
        <v>32</v>
      </c>
      <c r="AX384" s="13" t="s">
        <v>71</v>
      </c>
      <c r="AY384" s="236" t="s">
        <v>131</v>
      </c>
    </row>
    <row r="385" spans="1:51" s="13" customFormat="1" ht="12">
      <c r="A385" s="13"/>
      <c r="B385" s="225"/>
      <c r="C385" s="226"/>
      <c r="D385" s="227" t="s">
        <v>143</v>
      </c>
      <c r="E385" s="228" t="s">
        <v>19</v>
      </c>
      <c r="F385" s="229" t="s">
        <v>718</v>
      </c>
      <c r="G385" s="226"/>
      <c r="H385" s="230">
        <v>2.568</v>
      </c>
      <c r="I385" s="231"/>
      <c r="J385" s="226"/>
      <c r="K385" s="226"/>
      <c r="L385" s="232"/>
      <c r="M385" s="233"/>
      <c r="N385" s="234"/>
      <c r="O385" s="234"/>
      <c r="P385" s="234"/>
      <c r="Q385" s="234"/>
      <c r="R385" s="234"/>
      <c r="S385" s="234"/>
      <c r="T385" s="235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6" t="s">
        <v>143</v>
      </c>
      <c r="AU385" s="236" t="s">
        <v>81</v>
      </c>
      <c r="AV385" s="13" t="s">
        <v>81</v>
      </c>
      <c r="AW385" s="13" t="s">
        <v>32</v>
      </c>
      <c r="AX385" s="13" t="s">
        <v>71</v>
      </c>
      <c r="AY385" s="236" t="s">
        <v>131</v>
      </c>
    </row>
    <row r="386" spans="1:51" s="13" customFormat="1" ht="12">
      <c r="A386" s="13"/>
      <c r="B386" s="225"/>
      <c r="C386" s="226"/>
      <c r="D386" s="227" t="s">
        <v>143</v>
      </c>
      <c r="E386" s="228" t="s">
        <v>19</v>
      </c>
      <c r="F386" s="229" t="s">
        <v>719</v>
      </c>
      <c r="G386" s="226"/>
      <c r="H386" s="230">
        <v>6.372</v>
      </c>
      <c r="I386" s="231"/>
      <c r="J386" s="226"/>
      <c r="K386" s="226"/>
      <c r="L386" s="232"/>
      <c r="M386" s="233"/>
      <c r="N386" s="234"/>
      <c r="O386" s="234"/>
      <c r="P386" s="234"/>
      <c r="Q386" s="234"/>
      <c r="R386" s="234"/>
      <c r="S386" s="234"/>
      <c r="T386" s="235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36" t="s">
        <v>143</v>
      </c>
      <c r="AU386" s="236" t="s">
        <v>81</v>
      </c>
      <c r="AV386" s="13" t="s">
        <v>81</v>
      </c>
      <c r="AW386" s="13" t="s">
        <v>32</v>
      </c>
      <c r="AX386" s="13" t="s">
        <v>71</v>
      </c>
      <c r="AY386" s="236" t="s">
        <v>131</v>
      </c>
    </row>
    <row r="387" spans="1:51" s="13" customFormat="1" ht="12">
      <c r="A387" s="13"/>
      <c r="B387" s="225"/>
      <c r="C387" s="226"/>
      <c r="D387" s="227" t="s">
        <v>143</v>
      </c>
      <c r="E387" s="228" t="s">
        <v>19</v>
      </c>
      <c r="F387" s="229" t="s">
        <v>720</v>
      </c>
      <c r="G387" s="226"/>
      <c r="H387" s="230">
        <v>-0.225</v>
      </c>
      <c r="I387" s="231"/>
      <c r="J387" s="226"/>
      <c r="K387" s="226"/>
      <c r="L387" s="232"/>
      <c r="M387" s="233"/>
      <c r="N387" s="234"/>
      <c r="O387" s="234"/>
      <c r="P387" s="234"/>
      <c r="Q387" s="234"/>
      <c r="R387" s="234"/>
      <c r="S387" s="234"/>
      <c r="T387" s="235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36" t="s">
        <v>143</v>
      </c>
      <c r="AU387" s="236" t="s">
        <v>81</v>
      </c>
      <c r="AV387" s="13" t="s">
        <v>81</v>
      </c>
      <c r="AW387" s="13" t="s">
        <v>32</v>
      </c>
      <c r="AX387" s="13" t="s">
        <v>71</v>
      </c>
      <c r="AY387" s="236" t="s">
        <v>131</v>
      </c>
    </row>
    <row r="388" spans="1:51" s="14" customFormat="1" ht="12">
      <c r="A388" s="14"/>
      <c r="B388" s="237"/>
      <c r="C388" s="238"/>
      <c r="D388" s="227" t="s">
        <v>143</v>
      </c>
      <c r="E388" s="239" t="s">
        <v>19</v>
      </c>
      <c r="F388" s="240" t="s">
        <v>147</v>
      </c>
      <c r="G388" s="238"/>
      <c r="H388" s="241">
        <v>100.778</v>
      </c>
      <c r="I388" s="242"/>
      <c r="J388" s="238"/>
      <c r="K388" s="238"/>
      <c r="L388" s="243"/>
      <c r="M388" s="244"/>
      <c r="N388" s="245"/>
      <c r="O388" s="245"/>
      <c r="P388" s="245"/>
      <c r="Q388" s="245"/>
      <c r="R388" s="245"/>
      <c r="S388" s="245"/>
      <c r="T388" s="246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47" t="s">
        <v>143</v>
      </c>
      <c r="AU388" s="247" t="s">
        <v>81</v>
      </c>
      <c r="AV388" s="14" t="s">
        <v>139</v>
      </c>
      <c r="AW388" s="14" t="s">
        <v>32</v>
      </c>
      <c r="AX388" s="14" t="s">
        <v>79</v>
      </c>
      <c r="AY388" s="247" t="s">
        <v>131</v>
      </c>
    </row>
    <row r="389" spans="1:65" s="2" customFormat="1" ht="24.15" customHeight="1">
      <c r="A389" s="41"/>
      <c r="B389" s="42"/>
      <c r="C389" s="207" t="s">
        <v>721</v>
      </c>
      <c r="D389" s="207" t="s">
        <v>134</v>
      </c>
      <c r="E389" s="208" t="s">
        <v>722</v>
      </c>
      <c r="F389" s="209" t="s">
        <v>723</v>
      </c>
      <c r="G389" s="210" t="s">
        <v>137</v>
      </c>
      <c r="H389" s="211">
        <v>100.778</v>
      </c>
      <c r="I389" s="212"/>
      <c r="J389" s="213">
        <f>ROUND(I389*H389,2)</f>
        <v>0</v>
      </c>
      <c r="K389" s="209" t="s">
        <v>138</v>
      </c>
      <c r="L389" s="47"/>
      <c r="M389" s="214" t="s">
        <v>19</v>
      </c>
      <c r="N389" s="215" t="s">
        <v>42</v>
      </c>
      <c r="O389" s="87"/>
      <c r="P389" s="216">
        <f>O389*H389</f>
        <v>0</v>
      </c>
      <c r="Q389" s="216">
        <v>0.00026</v>
      </c>
      <c r="R389" s="216">
        <f>Q389*H389</f>
        <v>0.026202279999999998</v>
      </c>
      <c r="S389" s="216">
        <v>0</v>
      </c>
      <c r="T389" s="217">
        <f>S389*H389</f>
        <v>0</v>
      </c>
      <c r="U389" s="41"/>
      <c r="V389" s="41"/>
      <c r="W389" s="41"/>
      <c r="X389" s="41"/>
      <c r="Y389" s="41"/>
      <c r="Z389" s="41"/>
      <c r="AA389" s="41"/>
      <c r="AB389" s="41"/>
      <c r="AC389" s="41"/>
      <c r="AD389" s="41"/>
      <c r="AE389" s="41"/>
      <c r="AR389" s="218" t="s">
        <v>236</v>
      </c>
      <c r="AT389" s="218" t="s">
        <v>134</v>
      </c>
      <c r="AU389" s="218" t="s">
        <v>81</v>
      </c>
      <c r="AY389" s="20" t="s">
        <v>131</v>
      </c>
      <c r="BE389" s="219">
        <f>IF(N389="základní",J389,0)</f>
        <v>0</v>
      </c>
      <c r="BF389" s="219">
        <f>IF(N389="snížená",J389,0)</f>
        <v>0</v>
      </c>
      <c r="BG389" s="219">
        <f>IF(N389="zákl. přenesená",J389,0)</f>
        <v>0</v>
      </c>
      <c r="BH389" s="219">
        <f>IF(N389="sníž. přenesená",J389,0)</f>
        <v>0</v>
      </c>
      <c r="BI389" s="219">
        <f>IF(N389="nulová",J389,0)</f>
        <v>0</v>
      </c>
      <c r="BJ389" s="20" t="s">
        <v>79</v>
      </c>
      <c r="BK389" s="219">
        <f>ROUND(I389*H389,2)</f>
        <v>0</v>
      </c>
      <c r="BL389" s="20" t="s">
        <v>236</v>
      </c>
      <c r="BM389" s="218" t="s">
        <v>724</v>
      </c>
    </row>
    <row r="390" spans="1:47" s="2" customFormat="1" ht="12">
      <c r="A390" s="41"/>
      <c r="B390" s="42"/>
      <c r="C390" s="43"/>
      <c r="D390" s="220" t="s">
        <v>141</v>
      </c>
      <c r="E390" s="43"/>
      <c r="F390" s="221" t="s">
        <v>725</v>
      </c>
      <c r="G390" s="43"/>
      <c r="H390" s="43"/>
      <c r="I390" s="222"/>
      <c r="J390" s="43"/>
      <c r="K390" s="43"/>
      <c r="L390" s="47"/>
      <c r="M390" s="223"/>
      <c r="N390" s="224"/>
      <c r="O390" s="87"/>
      <c r="P390" s="87"/>
      <c r="Q390" s="87"/>
      <c r="R390" s="87"/>
      <c r="S390" s="87"/>
      <c r="T390" s="88"/>
      <c r="U390" s="41"/>
      <c r="V390" s="41"/>
      <c r="W390" s="41"/>
      <c r="X390" s="41"/>
      <c r="Y390" s="41"/>
      <c r="Z390" s="41"/>
      <c r="AA390" s="41"/>
      <c r="AB390" s="41"/>
      <c r="AC390" s="41"/>
      <c r="AD390" s="41"/>
      <c r="AE390" s="41"/>
      <c r="AT390" s="20" t="s">
        <v>141</v>
      </c>
      <c r="AU390" s="20" t="s">
        <v>81</v>
      </c>
    </row>
    <row r="391" spans="1:63" s="12" customFormat="1" ht="25.9" customHeight="1">
      <c r="A391" s="12"/>
      <c r="B391" s="191"/>
      <c r="C391" s="192"/>
      <c r="D391" s="193" t="s">
        <v>70</v>
      </c>
      <c r="E391" s="194" t="s">
        <v>726</v>
      </c>
      <c r="F391" s="194" t="s">
        <v>727</v>
      </c>
      <c r="G391" s="192"/>
      <c r="H391" s="192"/>
      <c r="I391" s="195"/>
      <c r="J391" s="196">
        <f>BK391</f>
        <v>0</v>
      </c>
      <c r="K391" s="192"/>
      <c r="L391" s="197"/>
      <c r="M391" s="198"/>
      <c r="N391" s="199"/>
      <c r="O391" s="199"/>
      <c r="P391" s="200">
        <f>P392</f>
        <v>0</v>
      </c>
      <c r="Q391" s="199"/>
      <c r="R391" s="200">
        <f>R392</f>
        <v>0</v>
      </c>
      <c r="S391" s="199"/>
      <c r="T391" s="201">
        <f>T392</f>
        <v>0</v>
      </c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R391" s="202" t="s">
        <v>167</v>
      </c>
      <c r="AT391" s="203" t="s">
        <v>70</v>
      </c>
      <c r="AU391" s="203" t="s">
        <v>71</v>
      </c>
      <c r="AY391" s="202" t="s">
        <v>131</v>
      </c>
      <c r="BK391" s="204">
        <f>BK392</f>
        <v>0</v>
      </c>
    </row>
    <row r="392" spans="1:65" s="2" customFormat="1" ht="16.5" customHeight="1">
      <c r="A392" s="41"/>
      <c r="B392" s="42"/>
      <c r="C392" s="207" t="s">
        <v>728</v>
      </c>
      <c r="D392" s="207" t="s">
        <v>134</v>
      </c>
      <c r="E392" s="208" t="s">
        <v>729</v>
      </c>
      <c r="F392" s="209" t="s">
        <v>727</v>
      </c>
      <c r="G392" s="210" t="s">
        <v>405</v>
      </c>
      <c r="H392" s="268"/>
      <c r="I392" s="212"/>
      <c r="J392" s="213">
        <f>ROUND(I392*H392,2)</f>
        <v>0</v>
      </c>
      <c r="K392" s="209" t="s">
        <v>19</v>
      </c>
      <c r="L392" s="47"/>
      <c r="M392" s="280" t="s">
        <v>19</v>
      </c>
      <c r="N392" s="281" t="s">
        <v>42</v>
      </c>
      <c r="O392" s="282"/>
      <c r="P392" s="283">
        <f>O392*H392</f>
        <v>0</v>
      </c>
      <c r="Q392" s="283">
        <v>0</v>
      </c>
      <c r="R392" s="283">
        <f>Q392*H392</f>
        <v>0</v>
      </c>
      <c r="S392" s="283">
        <v>0</v>
      </c>
      <c r="T392" s="284">
        <f>S392*H392</f>
        <v>0</v>
      </c>
      <c r="U392" s="41"/>
      <c r="V392" s="41"/>
      <c r="W392" s="41"/>
      <c r="X392" s="41"/>
      <c r="Y392" s="41"/>
      <c r="Z392" s="41"/>
      <c r="AA392" s="41"/>
      <c r="AB392" s="41"/>
      <c r="AC392" s="41"/>
      <c r="AD392" s="41"/>
      <c r="AE392" s="41"/>
      <c r="AR392" s="218" t="s">
        <v>139</v>
      </c>
      <c r="AT392" s="218" t="s">
        <v>134</v>
      </c>
      <c r="AU392" s="218" t="s">
        <v>79</v>
      </c>
      <c r="AY392" s="20" t="s">
        <v>131</v>
      </c>
      <c r="BE392" s="219">
        <f>IF(N392="základní",J392,0)</f>
        <v>0</v>
      </c>
      <c r="BF392" s="219">
        <f>IF(N392="snížená",J392,0)</f>
        <v>0</v>
      </c>
      <c r="BG392" s="219">
        <f>IF(N392="zákl. přenesená",J392,0)</f>
        <v>0</v>
      </c>
      <c r="BH392" s="219">
        <f>IF(N392="sníž. přenesená",J392,0)</f>
        <v>0</v>
      </c>
      <c r="BI392" s="219">
        <f>IF(N392="nulová",J392,0)</f>
        <v>0</v>
      </c>
      <c r="BJ392" s="20" t="s">
        <v>79</v>
      </c>
      <c r="BK392" s="219">
        <f>ROUND(I392*H392,2)</f>
        <v>0</v>
      </c>
      <c r="BL392" s="20" t="s">
        <v>139</v>
      </c>
      <c r="BM392" s="218" t="s">
        <v>730</v>
      </c>
    </row>
    <row r="393" spans="1:31" s="2" customFormat="1" ht="6.95" customHeight="1">
      <c r="A393" s="41"/>
      <c r="B393" s="62"/>
      <c r="C393" s="63"/>
      <c r="D393" s="63"/>
      <c r="E393" s="63"/>
      <c r="F393" s="63"/>
      <c r="G393" s="63"/>
      <c r="H393" s="63"/>
      <c r="I393" s="63"/>
      <c r="J393" s="63"/>
      <c r="K393" s="63"/>
      <c r="L393" s="47"/>
      <c r="M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  <c r="AA393" s="41"/>
      <c r="AB393" s="41"/>
      <c r="AC393" s="41"/>
      <c r="AD393" s="41"/>
      <c r="AE393" s="41"/>
    </row>
  </sheetData>
  <sheetProtection password="80EB" sheet="1" objects="1" scenarios="1" formatColumns="0" formatRows="0" autoFilter="0"/>
  <autoFilter ref="C96:K392"/>
  <mergeCells count="9">
    <mergeCell ref="E7:H7"/>
    <mergeCell ref="E9:H9"/>
    <mergeCell ref="E18:H18"/>
    <mergeCell ref="E27:H27"/>
    <mergeCell ref="E48:H48"/>
    <mergeCell ref="E50:H50"/>
    <mergeCell ref="E87:H87"/>
    <mergeCell ref="E89:H89"/>
    <mergeCell ref="L2:V2"/>
  </mergeCells>
  <hyperlinks>
    <hyperlink ref="F101" r:id="rId1" display="https://podminky.urs.cz/item/CS_URS_2024_01/342272225"/>
    <hyperlink ref="F107" r:id="rId2" display="https://podminky.urs.cz/item/CS_URS_2024_01/342291121"/>
    <hyperlink ref="F110" r:id="rId3" display="https://podminky.urs.cz/item/CS_URS_2024_01/317142422"/>
    <hyperlink ref="F113" r:id="rId4" display="https://podminky.urs.cz/item/CS_URS_2024_01/612325111"/>
    <hyperlink ref="F117" r:id="rId5" display="https://podminky.urs.cz/item/CS_URS_2024_01/612135001"/>
    <hyperlink ref="F125" r:id="rId6" display="https://podminky.urs.cz/item/CS_URS_2024_01/612142001"/>
    <hyperlink ref="F131" r:id="rId7" display="https://podminky.urs.cz/item/CS_URS_2024_01/612131121"/>
    <hyperlink ref="F138" r:id="rId8" display="https://podminky.urs.cz/item/CS_URS_2024_01/612311131"/>
    <hyperlink ref="F140" r:id="rId9" display="https://podminky.urs.cz/item/CS_URS_2024_01/642942111"/>
    <hyperlink ref="F144" r:id="rId10" display="https://podminky.urs.cz/item/CS_URS_2024_01/962031132"/>
    <hyperlink ref="F149" r:id="rId11" display="https://podminky.urs.cz/item/CS_URS_2024_01/965046111"/>
    <hyperlink ref="F151" r:id="rId12" display="https://podminky.urs.cz/item/CS_URS_2024_01/965046119"/>
    <hyperlink ref="F154" r:id="rId13" display="https://podminky.urs.cz/item/CS_URS_2024_01/968062455"/>
    <hyperlink ref="F157" r:id="rId14" display="https://podminky.urs.cz/item/CS_URS_2024_01/949101112"/>
    <hyperlink ref="F159" r:id="rId15" display="https://podminky.urs.cz/item/CS_URS_2024_01/952901114"/>
    <hyperlink ref="F162" r:id="rId16" display="https://podminky.urs.cz/item/CS_URS_2024_01/997002611"/>
    <hyperlink ref="F164" r:id="rId17" display="https://podminky.urs.cz/item/CS_URS_2024_01/997013213"/>
    <hyperlink ref="F166" r:id="rId18" display="https://podminky.urs.cz/item/CS_URS_2024_01/997013501"/>
    <hyperlink ref="F168" r:id="rId19" display="https://podminky.urs.cz/item/CS_URS_2024_01/997013509"/>
    <hyperlink ref="F171" r:id="rId20" display="https://podminky.urs.cz/item/CS_URS_2024_01/997013871"/>
    <hyperlink ref="F174" r:id="rId21" display="https://podminky.urs.cz/item/CS_URS_2024_01/998018002"/>
    <hyperlink ref="F180" r:id="rId22" display="https://podminky.urs.cz/item/CS_URS_2024_01/725110814"/>
    <hyperlink ref="F182" r:id="rId23" display="https://podminky.urs.cz/item/CS_URS_2024_01/725210821"/>
    <hyperlink ref="F184" r:id="rId24" display="https://podminky.urs.cz/item/CS_URS_2024_01/725820802"/>
    <hyperlink ref="F186" r:id="rId25" display="https://podminky.urs.cz/item/CS_URS_2024_01/725860811"/>
    <hyperlink ref="F191" r:id="rId26" display="https://podminky.urs.cz/item/CS_URS_2024_01/725112022"/>
    <hyperlink ref="F193" r:id="rId27" display="https://podminky.urs.cz/item/CS_URS_2024_01/725211617"/>
    <hyperlink ref="F195" r:id="rId28" display="https://podminky.urs.cz/item/CS_URS_2024_01/725822611"/>
    <hyperlink ref="F197" r:id="rId29" display="https://podminky.urs.cz/item/CS_URS_2024_01/725861102"/>
    <hyperlink ref="F199" r:id="rId30" display="https://podminky.urs.cz/item/CS_URS_2024_01/725813111"/>
    <hyperlink ref="F201" r:id="rId31" display="https://podminky.urs.cz/item/CS_URS_2024_01/725291652"/>
    <hyperlink ref="F204" r:id="rId32" display="https://podminky.urs.cz/item/CS_URS_2024_01/725291653"/>
    <hyperlink ref="F207" r:id="rId33" display="https://podminky.urs.cz/item/CS_URS_2024_01/725291654"/>
    <hyperlink ref="F210" r:id="rId34" display="https://podminky.urs.cz/item/CS_URS_2024_01/725291664"/>
    <hyperlink ref="F213" r:id="rId35" display="https://podminky.urs.cz/item/CS_URS_2024_01/725291666"/>
    <hyperlink ref="F216" r:id="rId36" display="https://podminky.urs.cz/item/CS_URS_2024_01/725291680"/>
    <hyperlink ref="F220" r:id="rId37" display="https://podminky.urs.cz/item/CS_URS_2024_01/998725312"/>
    <hyperlink ref="F223" r:id="rId38" display="https://podminky.urs.cz/item/CS_URS_2024_01/726131041"/>
    <hyperlink ref="F225" r:id="rId39" display="https://podminky.urs.cz/item/CS_URS_2024_01/998726312"/>
    <hyperlink ref="F232" r:id="rId40" display="https://podminky.urs.cz/item/CS_URS_2024_01/998741312"/>
    <hyperlink ref="F235" r:id="rId41" display="https://podminky.urs.cz/item/CS_URS_2024_01/763121590"/>
    <hyperlink ref="F238" r:id="rId42" display="https://podminky.urs.cz/item/CS_URS_2024_01/763131451"/>
    <hyperlink ref="F243" r:id="rId43" display="https://podminky.urs.cz/item/CS_URS_2024_01/998763512"/>
    <hyperlink ref="F246" r:id="rId44" display="https://podminky.urs.cz/item/CS_URS_2024_01/766691914"/>
    <hyperlink ref="F248" r:id="rId45" display="https://podminky.urs.cz/item/CS_URS_2024_01/766660001"/>
    <hyperlink ref="F252" r:id="rId46" display="https://podminky.urs.cz/item/CS_URS_2024_01/766660729"/>
    <hyperlink ref="F255" r:id="rId47" display="https://podminky.urs.cz/item/CS_URS_2024_01/766660730"/>
    <hyperlink ref="F259" r:id="rId48" display="https://podminky.urs.cz/item/CS_URS_2024_01/998766312"/>
    <hyperlink ref="F262" r:id="rId49" display="https://podminky.urs.cz/item/CS_URS_2024_01/771573810"/>
    <hyperlink ref="F270" r:id="rId50" display="https://podminky.urs.cz/item/CS_URS_2024_01/771121011"/>
    <hyperlink ref="F283" r:id="rId51" display="https://podminky.urs.cz/item/CS_URS_2024_01/771151014"/>
    <hyperlink ref="F285" r:id="rId52" display="https://podminky.urs.cz/item/CS_URS_2024_01/771574416"/>
    <hyperlink ref="F289" r:id="rId53" display="https://podminky.urs.cz/item/CS_URS_2024_01/771591115"/>
    <hyperlink ref="F292" r:id="rId54" display="https://podminky.urs.cz/item/CS_URS_2024_01/771161021"/>
    <hyperlink ref="F296" r:id="rId55" display="https://podminky.urs.cz/item/CS_URS_2024_01/998771312"/>
    <hyperlink ref="F299" r:id="rId56" display="https://podminky.urs.cz/item/CS_URS_2024_01/781473810"/>
    <hyperlink ref="F305" r:id="rId57" display="https://podminky.urs.cz/item/CS_URS_2024_01/781121011"/>
    <hyperlink ref="F314" r:id="rId58" display="https://podminky.urs.cz/item/CS_URS_2024_01/781472219"/>
    <hyperlink ref="F321" r:id="rId59" display="https://podminky.urs.cz/item/CS_URS_2024_01/781571141"/>
    <hyperlink ref="F328" r:id="rId60" display="https://podminky.urs.cz/item/CS_URS_2024_01/781492211"/>
    <hyperlink ref="F331" r:id="rId61" display="https://podminky.urs.cz/item/CS_URS_2024_01/781492251"/>
    <hyperlink ref="F337" r:id="rId62" display="https://podminky.urs.cz/item/CS_URS_2024_01/781495115"/>
    <hyperlink ref="F340" r:id="rId63" display="https://podminky.urs.cz/item/CS_URS_2024_01/781491021"/>
    <hyperlink ref="F345" r:id="rId64" display="https://podminky.urs.cz/item/CS_URS_2024_01/998781312"/>
    <hyperlink ref="F348" r:id="rId65" display="https://podminky.urs.cz/item/CS_URS_2024_01/783306801"/>
    <hyperlink ref="F352" r:id="rId66" display="https://podminky.urs.cz/item/CS_URS_2024_01/783315103"/>
    <hyperlink ref="F358" r:id="rId67" display="https://podminky.urs.cz/item/CS_URS_2024_01/783317101"/>
    <hyperlink ref="F362" r:id="rId68" display="https://podminky.urs.cz/item/CS_URS_2024_01/784121001"/>
    <hyperlink ref="F366" r:id="rId69" display="https://podminky.urs.cz/item/CS_URS_2024_01/784111003"/>
    <hyperlink ref="F368" r:id="rId70" display="https://podminky.urs.cz/item/CS_URS_2024_01/784171005"/>
    <hyperlink ref="F373" r:id="rId71" display="https://podminky.urs.cz/item/CS_URS_2024_01/784171115"/>
    <hyperlink ref="F379" r:id="rId72" display="https://podminky.urs.cz/item/CS_URS_2024_01/784181123"/>
    <hyperlink ref="F390" r:id="rId73" display="https://podminky.urs.cz/item/CS_URS_2024_01/78421110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7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0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84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3"/>
      <c r="AT3" s="20" t="s">
        <v>81</v>
      </c>
    </row>
    <row r="4" spans="2:46" s="1" customFormat="1" ht="24.95" customHeight="1">
      <c r="B4" s="23"/>
      <c r="D4" s="133" t="s">
        <v>91</v>
      </c>
      <c r="L4" s="23"/>
      <c r="M4" s="13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35" t="s">
        <v>16</v>
      </c>
      <c r="L6" s="23"/>
    </row>
    <row r="7" spans="2:12" s="1" customFormat="1" ht="16.5" customHeight="1">
      <c r="B7" s="23"/>
      <c r="E7" s="136" t="str">
        <f>'Rekapitulace stavby'!K6</f>
        <v>MDK - rekonstrukce sociálních zařízení II. NP</v>
      </c>
      <c r="F7" s="135"/>
      <c r="G7" s="135"/>
      <c r="H7" s="135"/>
      <c r="L7" s="23"/>
    </row>
    <row r="8" spans="1:31" s="2" customFormat="1" ht="12" customHeight="1">
      <c r="A8" s="41"/>
      <c r="B8" s="47"/>
      <c r="C8" s="41"/>
      <c r="D8" s="135" t="s">
        <v>92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38" t="s">
        <v>731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19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5" t="s">
        <v>21</v>
      </c>
      <c r="E12" s="41"/>
      <c r="F12" s="139" t="s">
        <v>22</v>
      </c>
      <c r="G12" s="41"/>
      <c r="H12" s="41"/>
      <c r="I12" s="135" t="s">
        <v>23</v>
      </c>
      <c r="J12" s="140" t="str">
        <f>'Rekapitulace stavby'!AN8</f>
        <v>4. 2. 2024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5" t="s">
        <v>25</v>
      </c>
      <c r="E14" s="41"/>
      <c r="F14" s="41"/>
      <c r="G14" s="41"/>
      <c r="H14" s="41"/>
      <c r="I14" s="135" t="s">
        <v>26</v>
      </c>
      <c r="J14" s="139" t="s">
        <v>19</v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9" t="s">
        <v>27</v>
      </c>
      <c r="F15" s="41"/>
      <c r="G15" s="41"/>
      <c r="H15" s="41"/>
      <c r="I15" s="135" t="s">
        <v>28</v>
      </c>
      <c r="J15" s="139" t="s">
        <v>19</v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5" t="s">
        <v>29</v>
      </c>
      <c r="E17" s="41"/>
      <c r="F17" s="41"/>
      <c r="G17" s="41"/>
      <c r="H17" s="41"/>
      <c r="I17" s="135" t="s">
        <v>26</v>
      </c>
      <c r="J17" s="36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9"/>
      <c r="G18" s="139"/>
      <c r="H18" s="139"/>
      <c r="I18" s="135" t="s">
        <v>28</v>
      </c>
      <c r="J18" s="36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5" t="s">
        <v>31</v>
      </c>
      <c r="E20" s="41"/>
      <c r="F20" s="41"/>
      <c r="G20" s="41"/>
      <c r="H20" s="41"/>
      <c r="I20" s="135" t="s">
        <v>26</v>
      </c>
      <c r="J20" s="139" t="str">
        <f>IF('Rekapitulace stavby'!AN16="","",'Rekapitulace stavby'!AN16)</f>
        <v/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9" t="str">
        <f>IF('Rekapitulace stavby'!E17="","",'Rekapitulace stavby'!E17)</f>
        <v xml:space="preserve"> </v>
      </c>
      <c r="F21" s="41"/>
      <c r="G21" s="41"/>
      <c r="H21" s="41"/>
      <c r="I21" s="135" t="s">
        <v>28</v>
      </c>
      <c r="J21" s="139" t="str">
        <f>IF('Rekapitulace stavby'!AN17="","",'Rekapitulace stavby'!AN17)</f>
        <v/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5" t="s">
        <v>33</v>
      </c>
      <c r="E23" s="41"/>
      <c r="F23" s="41"/>
      <c r="G23" s="41"/>
      <c r="H23" s="41"/>
      <c r="I23" s="135" t="s">
        <v>26</v>
      </c>
      <c r="J23" s="139" t="s">
        <v>19</v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9" t="s">
        <v>34</v>
      </c>
      <c r="F24" s="41"/>
      <c r="G24" s="41"/>
      <c r="H24" s="41"/>
      <c r="I24" s="135" t="s">
        <v>28</v>
      </c>
      <c r="J24" s="139" t="s">
        <v>19</v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5" t="s">
        <v>35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6" t="s">
        <v>37</v>
      </c>
      <c r="E30" s="41"/>
      <c r="F30" s="41"/>
      <c r="G30" s="41"/>
      <c r="H30" s="41"/>
      <c r="I30" s="41"/>
      <c r="J30" s="147">
        <f>ROUND(J97,2)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48" t="s">
        <v>39</v>
      </c>
      <c r="G32" s="41"/>
      <c r="H32" s="41"/>
      <c r="I32" s="148" t="s">
        <v>38</v>
      </c>
      <c r="J32" s="148" t="s">
        <v>40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49" t="s">
        <v>41</v>
      </c>
      <c r="E33" s="135" t="s">
        <v>42</v>
      </c>
      <c r="F33" s="150">
        <f>ROUND((SUM(BE97:BE401)),2)</f>
        <v>0</v>
      </c>
      <c r="G33" s="41"/>
      <c r="H33" s="41"/>
      <c r="I33" s="151">
        <v>0.21</v>
      </c>
      <c r="J33" s="150">
        <f>ROUND(((SUM(BE97:BE401))*I33),2)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5" t="s">
        <v>43</v>
      </c>
      <c r="F34" s="150">
        <f>ROUND((SUM(BF97:BF401)),2)</f>
        <v>0</v>
      </c>
      <c r="G34" s="41"/>
      <c r="H34" s="41"/>
      <c r="I34" s="151">
        <v>0.12</v>
      </c>
      <c r="J34" s="150">
        <f>ROUND(((SUM(BF97:BF401))*I34),2)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5" t="s">
        <v>44</v>
      </c>
      <c r="F35" s="150">
        <f>ROUND((SUM(BG97:BG401)),2)</f>
        <v>0</v>
      </c>
      <c r="G35" s="41"/>
      <c r="H35" s="41"/>
      <c r="I35" s="151">
        <v>0.21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5" t="s">
        <v>45</v>
      </c>
      <c r="F36" s="150">
        <f>ROUND((SUM(BH97:BH401)),2)</f>
        <v>0</v>
      </c>
      <c r="G36" s="41"/>
      <c r="H36" s="41"/>
      <c r="I36" s="151">
        <v>0.12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5" t="s">
        <v>46</v>
      </c>
      <c r="F37" s="150">
        <f>ROUND((SUM(BI97:BI401)),2)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2"/>
      <c r="D39" s="153" t="s">
        <v>47</v>
      </c>
      <c r="E39" s="154"/>
      <c r="F39" s="154"/>
      <c r="G39" s="155" t="s">
        <v>48</v>
      </c>
      <c r="H39" s="156" t="s">
        <v>49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94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63" t="str">
        <f>E7</f>
        <v>MDK - rekonstrukce sociálních zařízení II. NP</v>
      </c>
      <c r="F48" s="35"/>
      <c r="G48" s="35"/>
      <c r="H48" s="35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92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02 - WC muži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21</v>
      </c>
      <c r="D52" s="43"/>
      <c r="E52" s="43"/>
      <c r="F52" s="30" t="str">
        <f>F12</f>
        <v xml:space="preserve"> </v>
      </c>
      <c r="G52" s="43"/>
      <c r="H52" s="43"/>
      <c r="I52" s="35" t="s">
        <v>23</v>
      </c>
      <c r="J52" s="75" t="str">
        <f>IF(J12="","",J12)</f>
        <v>4. 2. 2024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5.15" customHeight="1">
      <c r="A54" s="41"/>
      <c r="B54" s="42"/>
      <c r="C54" s="35" t="s">
        <v>25</v>
      </c>
      <c r="D54" s="43"/>
      <c r="E54" s="43"/>
      <c r="F54" s="30" t="str">
        <f>E15</f>
        <v>Město Sokolov</v>
      </c>
      <c r="G54" s="43"/>
      <c r="H54" s="43"/>
      <c r="I54" s="35" t="s">
        <v>31</v>
      </c>
      <c r="J54" s="39" t="str">
        <f>E21</f>
        <v xml:space="preserve"> 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5" t="s">
        <v>29</v>
      </c>
      <c r="D55" s="43"/>
      <c r="E55" s="43"/>
      <c r="F55" s="30" t="str">
        <f>IF(E18="","",E18)</f>
        <v>Vyplň údaj</v>
      </c>
      <c r="G55" s="43"/>
      <c r="H55" s="43"/>
      <c r="I55" s="35" t="s">
        <v>33</v>
      </c>
      <c r="J55" s="39" t="str">
        <f>E24</f>
        <v>Michal Kubelka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4" t="s">
        <v>95</v>
      </c>
      <c r="D57" s="165"/>
      <c r="E57" s="165"/>
      <c r="F57" s="165"/>
      <c r="G57" s="165"/>
      <c r="H57" s="165"/>
      <c r="I57" s="165"/>
      <c r="J57" s="166" t="s">
        <v>96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7" t="s">
        <v>69</v>
      </c>
      <c r="D59" s="43"/>
      <c r="E59" s="43"/>
      <c r="F59" s="43"/>
      <c r="G59" s="43"/>
      <c r="H59" s="43"/>
      <c r="I59" s="43"/>
      <c r="J59" s="105">
        <f>J97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97</v>
      </c>
    </row>
    <row r="60" spans="1:31" s="9" customFormat="1" ht="24.95" customHeight="1">
      <c r="A60" s="9"/>
      <c r="B60" s="168"/>
      <c r="C60" s="169"/>
      <c r="D60" s="170" t="s">
        <v>98</v>
      </c>
      <c r="E60" s="171"/>
      <c r="F60" s="171"/>
      <c r="G60" s="171"/>
      <c r="H60" s="171"/>
      <c r="I60" s="171"/>
      <c r="J60" s="172">
        <f>J98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99</v>
      </c>
      <c r="E61" s="177"/>
      <c r="F61" s="177"/>
      <c r="G61" s="177"/>
      <c r="H61" s="177"/>
      <c r="I61" s="177"/>
      <c r="J61" s="178">
        <f>J99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100</v>
      </c>
      <c r="E62" s="177"/>
      <c r="F62" s="177"/>
      <c r="G62" s="177"/>
      <c r="H62" s="177"/>
      <c r="I62" s="177"/>
      <c r="J62" s="178">
        <f>J111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101</v>
      </c>
      <c r="E63" s="177"/>
      <c r="F63" s="177"/>
      <c r="G63" s="177"/>
      <c r="H63" s="177"/>
      <c r="I63" s="177"/>
      <c r="J63" s="178">
        <f>J145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102</v>
      </c>
      <c r="E64" s="177"/>
      <c r="F64" s="177"/>
      <c r="G64" s="177"/>
      <c r="H64" s="177"/>
      <c r="I64" s="177"/>
      <c r="J64" s="178">
        <f>J163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4"/>
      <c r="C65" s="175"/>
      <c r="D65" s="176" t="s">
        <v>103</v>
      </c>
      <c r="E65" s="177"/>
      <c r="F65" s="177"/>
      <c r="G65" s="177"/>
      <c r="H65" s="177"/>
      <c r="I65" s="177"/>
      <c r="J65" s="178">
        <f>J175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68"/>
      <c r="C66" s="169"/>
      <c r="D66" s="170" t="s">
        <v>104</v>
      </c>
      <c r="E66" s="171"/>
      <c r="F66" s="171"/>
      <c r="G66" s="171"/>
      <c r="H66" s="171"/>
      <c r="I66" s="171"/>
      <c r="J66" s="172">
        <f>J178</f>
        <v>0</v>
      </c>
      <c r="K66" s="169"/>
      <c r="L66" s="173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74"/>
      <c r="C67" s="175"/>
      <c r="D67" s="176" t="s">
        <v>105</v>
      </c>
      <c r="E67" s="177"/>
      <c r="F67" s="177"/>
      <c r="G67" s="177"/>
      <c r="H67" s="177"/>
      <c r="I67" s="177"/>
      <c r="J67" s="178">
        <f>J179</f>
        <v>0</v>
      </c>
      <c r="K67" s="175"/>
      <c r="L67" s="17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4"/>
      <c r="C68" s="175"/>
      <c r="D68" s="176" t="s">
        <v>106</v>
      </c>
      <c r="E68" s="177"/>
      <c r="F68" s="177"/>
      <c r="G68" s="177"/>
      <c r="H68" s="177"/>
      <c r="I68" s="177"/>
      <c r="J68" s="178">
        <f>J182</f>
        <v>0</v>
      </c>
      <c r="K68" s="175"/>
      <c r="L68" s="17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4"/>
      <c r="C69" s="175"/>
      <c r="D69" s="176" t="s">
        <v>107</v>
      </c>
      <c r="E69" s="177"/>
      <c r="F69" s="177"/>
      <c r="G69" s="177"/>
      <c r="H69" s="177"/>
      <c r="I69" s="177"/>
      <c r="J69" s="178">
        <f>J225</f>
        <v>0</v>
      </c>
      <c r="K69" s="175"/>
      <c r="L69" s="17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4"/>
      <c r="C70" s="175"/>
      <c r="D70" s="176" t="s">
        <v>108</v>
      </c>
      <c r="E70" s="177"/>
      <c r="F70" s="177"/>
      <c r="G70" s="177"/>
      <c r="H70" s="177"/>
      <c r="I70" s="177"/>
      <c r="J70" s="178">
        <f>J230</f>
        <v>0</v>
      </c>
      <c r="K70" s="175"/>
      <c r="L70" s="17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4"/>
      <c r="C71" s="175"/>
      <c r="D71" s="176" t="s">
        <v>109</v>
      </c>
      <c r="E71" s="177"/>
      <c r="F71" s="177"/>
      <c r="G71" s="177"/>
      <c r="H71" s="177"/>
      <c r="I71" s="177"/>
      <c r="J71" s="178">
        <f>J236</f>
        <v>0</v>
      </c>
      <c r="K71" s="175"/>
      <c r="L71" s="17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4"/>
      <c r="C72" s="175"/>
      <c r="D72" s="176" t="s">
        <v>110</v>
      </c>
      <c r="E72" s="177"/>
      <c r="F72" s="177"/>
      <c r="G72" s="177"/>
      <c r="H72" s="177"/>
      <c r="I72" s="177"/>
      <c r="J72" s="178">
        <f>J247</f>
        <v>0</v>
      </c>
      <c r="K72" s="175"/>
      <c r="L72" s="17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4"/>
      <c r="C73" s="175"/>
      <c r="D73" s="176" t="s">
        <v>111</v>
      </c>
      <c r="E73" s="177"/>
      <c r="F73" s="177"/>
      <c r="G73" s="177"/>
      <c r="H73" s="177"/>
      <c r="I73" s="177"/>
      <c r="J73" s="178">
        <f>J263</f>
        <v>0</v>
      </c>
      <c r="K73" s="175"/>
      <c r="L73" s="17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4"/>
      <c r="C74" s="175"/>
      <c r="D74" s="176" t="s">
        <v>112</v>
      </c>
      <c r="E74" s="177"/>
      <c r="F74" s="177"/>
      <c r="G74" s="177"/>
      <c r="H74" s="177"/>
      <c r="I74" s="177"/>
      <c r="J74" s="178">
        <f>J300</f>
        <v>0</v>
      </c>
      <c r="K74" s="175"/>
      <c r="L74" s="179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74"/>
      <c r="C75" s="175"/>
      <c r="D75" s="176" t="s">
        <v>113</v>
      </c>
      <c r="E75" s="177"/>
      <c r="F75" s="177"/>
      <c r="G75" s="177"/>
      <c r="H75" s="177"/>
      <c r="I75" s="177"/>
      <c r="J75" s="178">
        <f>J352</f>
        <v>0</v>
      </c>
      <c r="K75" s="175"/>
      <c r="L75" s="179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74"/>
      <c r="C76" s="175"/>
      <c r="D76" s="176" t="s">
        <v>114</v>
      </c>
      <c r="E76" s="177"/>
      <c r="F76" s="177"/>
      <c r="G76" s="177"/>
      <c r="H76" s="177"/>
      <c r="I76" s="177"/>
      <c r="J76" s="178">
        <f>J366</f>
        <v>0</v>
      </c>
      <c r="K76" s="175"/>
      <c r="L76" s="179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9" customFormat="1" ht="24.95" customHeight="1">
      <c r="A77" s="9"/>
      <c r="B77" s="168"/>
      <c r="C77" s="169"/>
      <c r="D77" s="170" t="s">
        <v>115</v>
      </c>
      <c r="E77" s="171"/>
      <c r="F77" s="171"/>
      <c r="G77" s="171"/>
      <c r="H77" s="171"/>
      <c r="I77" s="171"/>
      <c r="J77" s="172">
        <f>J400</f>
        <v>0</v>
      </c>
      <c r="K77" s="169"/>
      <c r="L77" s="173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</row>
    <row r="78" spans="1:31" s="2" customFormat="1" ht="21.8" customHeight="1">
      <c r="A78" s="41"/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13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6.95" customHeight="1">
      <c r="A79" s="41"/>
      <c r="B79" s="62"/>
      <c r="C79" s="63"/>
      <c r="D79" s="63"/>
      <c r="E79" s="63"/>
      <c r="F79" s="63"/>
      <c r="G79" s="63"/>
      <c r="H79" s="63"/>
      <c r="I79" s="63"/>
      <c r="J79" s="63"/>
      <c r="K79" s="63"/>
      <c r="L79" s="13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3" spans="1:31" s="2" customFormat="1" ht="6.95" customHeight="1">
      <c r="A83" s="41"/>
      <c r="B83" s="64"/>
      <c r="C83" s="65"/>
      <c r="D83" s="65"/>
      <c r="E83" s="65"/>
      <c r="F83" s="65"/>
      <c r="G83" s="65"/>
      <c r="H83" s="65"/>
      <c r="I83" s="65"/>
      <c r="J83" s="65"/>
      <c r="K83" s="65"/>
      <c r="L83" s="13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24.95" customHeight="1">
      <c r="A84" s="41"/>
      <c r="B84" s="42"/>
      <c r="C84" s="26" t="s">
        <v>116</v>
      </c>
      <c r="D84" s="43"/>
      <c r="E84" s="43"/>
      <c r="F84" s="43"/>
      <c r="G84" s="43"/>
      <c r="H84" s="43"/>
      <c r="I84" s="43"/>
      <c r="J84" s="43"/>
      <c r="K84" s="43"/>
      <c r="L84" s="13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6.95" customHeight="1">
      <c r="A85" s="41"/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137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12" customHeight="1">
      <c r="A86" s="41"/>
      <c r="B86" s="42"/>
      <c r="C86" s="35" t="s">
        <v>16</v>
      </c>
      <c r="D86" s="43"/>
      <c r="E86" s="43"/>
      <c r="F86" s="43"/>
      <c r="G86" s="43"/>
      <c r="H86" s="43"/>
      <c r="I86" s="43"/>
      <c r="J86" s="43"/>
      <c r="K86" s="43"/>
      <c r="L86" s="137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16.5" customHeight="1">
      <c r="A87" s="41"/>
      <c r="B87" s="42"/>
      <c r="C87" s="43"/>
      <c r="D87" s="43"/>
      <c r="E87" s="163" t="str">
        <f>E7</f>
        <v>MDK - rekonstrukce sociálních zařízení II. NP</v>
      </c>
      <c r="F87" s="35"/>
      <c r="G87" s="35"/>
      <c r="H87" s="35"/>
      <c r="I87" s="43"/>
      <c r="J87" s="43"/>
      <c r="K87" s="43"/>
      <c r="L87" s="137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12" customHeight="1">
      <c r="A88" s="41"/>
      <c r="B88" s="42"/>
      <c r="C88" s="35" t="s">
        <v>92</v>
      </c>
      <c r="D88" s="43"/>
      <c r="E88" s="43"/>
      <c r="F88" s="43"/>
      <c r="G88" s="43"/>
      <c r="H88" s="43"/>
      <c r="I88" s="43"/>
      <c r="J88" s="43"/>
      <c r="K88" s="43"/>
      <c r="L88" s="137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6.5" customHeight="1">
      <c r="A89" s="41"/>
      <c r="B89" s="42"/>
      <c r="C89" s="43"/>
      <c r="D89" s="43"/>
      <c r="E89" s="72" t="str">
        <f>E9</f>
        <v>02 - WC muži</v>
      </c>
      <c r="F89" s="43"/>
      <c r="G89" s="43"/>
      <c r="H89" s="43"/>
      <c r="I89" s="43"/>
      <c r="J89" s="43"/>
      <c r="K89" s="43"/>
      <c r="L89" s="137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6.95" customHeight="1">
      <c r="A90" s="41"/>
      <c r="B90" s="42"/>
      <c r="C90" s="43"/>
      <c r="D90" s="43"/>
      <c r="E90" s="43"/>
      <c r="F90" s="43"/>
      <c r="G90" s="43"/>
      <c r="H90" s="43"/>
      <c r="I90" s="43"/>
      <c r="J90" s="43"/>
      <c r="K90" s="43"/>
      <c r="L90" s="137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2" customHeight="1">
      <c r="A91" s="41"/>
      <c r="B91" s="42"/>
      <c r="C91" s="35" t="s">
        <v>21</v>
      </c>
      <c r="D91" s="43"/>
      <c r="E91" s="43"/>
      <c r="F91" s="30" t="str">
        <f>F12</f>
        <v xml:space="preserve"> </v>
      </c>
      <c r="G91" s="43"/>
      <c r="H91" s="43"/>
      <c r="I91" s="35" t="s">
        <v>23</v>
      </c>
      <c r="J91" s="75" t="str">
        <f>IF(J12="","",J12)</f>
        <v>4. 2. 2024</v>
      </c>
      <c r="K91" s="43"/>
      <c r="L91" s="137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6.95" customHeight="1">
      <c r="A92" s="41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137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5.15" customHeight="1">
      <c r="A93" s="41"/>
      <c r="B93" s="42"/>
      <c r="C93" s="35" t="s">
        <v>25</v>
      </c>
      <c r="D93" s="43"/>
      <c r="E93" s="43"/>
      <c r="F93" s="30" t="str">
        <f>E15</f>
        <v>Město Sokolov</v>
      </c>
      <c r="G93" s="43"/>
      <c r="H93" s="43"/>
      <c r="I93" s="35" t="s">
        <v>31</v>
      </c>
      <c r="J93" s="39" t="str">
        <f>E21</f>
        <v xml:space="preserve"> </v>
      </c>
      <c r="K93" s="43"/>
      <c r="L93" s="137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15.15" customHeight="1">
      <c r="A94" s="41"/>
      <c r="B94" s="42"/>
      <c r="C94" s="35" t="s">
        <v>29</v>
      </c>
      <c r="D94" s="43"/>
      <c r="E94" s="43"/>
      <c r="F94" s="30" t="str">
        <f>IF(E18="","",E18)</f>
        <v>Vyplň údaj</v>
      </c>
      <c r="G94" s="43"/>
      <c r="H94" s="43"/>
      <c r="I94" s="35" t="s">
        <v>33</v>
      </c>
      <c r="J94" s="39" t="str">
        <f>E24</f>
        <v>Michal Kubelka</v>
      </c>
      <c r="K94" s="43"/>
      <c r="L94" s="137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10.3" customHeight="1">
      <c r="A95" s="41"/>
      <c r="B95" s="42"/>
      <c r="C95" s="43"/>
      <c r="D95" s="43"/>
      <c r="E95" s="43"/>
      <c r="F95" s="43"/>
      <c r="G95" s="43"/>
      <c r="H95" s="43"/>
      <c r="I95" s="43"/>
      <c r="J95" s="43"/>
      <c r="K95" s="43"/>
      <c r="L95" s="137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31" s="11" customFormat="1" ht="29.25" customHeight="1">
      <c r="A96" s="180"/>
      <c r="B96" s="181"/>
      <c r="C96" s="182" t="s">
        <v>117</v>
      </c>
      <c r="D96" s="183" t="s">
        <v>56</v>
      </c>
      <c r="E96" s="183" t="s">
        <v>52</v>
      </c>
      <c r="F96" s="183" t="s">
        <v>53</v>
      </c>
      <c r="G96" s="183" t="s">
        <v>118</v>
      </c>
      <c r="H96" s="183" t="s">
        <v>119</v>
      </c>
      <c r="I96" s="183" t="s">
        <v>120</v>
      </c>
      <c r="J96" s="183" t="s">
        <v>96</v>
      </c>
      <c r="K96" s="184" t="s">
        <v>121</v>
      </c>
      <c r="L96" s="185"/>
      <c r="M96" s="95" t="s">
        <v>19</v>
      </c>
      <c r="N96" s="96" t="s">
        <v>41</v>
      </c>
      <c r="O96" s="96" t="s">
        <v>122</v>
      </c>
      <c r="P96" s="96" t="s">
        <v>123</v>
      </c>
      <c r="Q96" s="96" t="s">
        <v>124</v>
      </c>
      <c r="R96" s="96" t="s">
        <v>125</v>
      </c>
      <c r="S96" s="96" t="s">
        <v>126</v>
      </c>
      <c r="T96" s="97" t="s">
        <v>127</v>
      </c>
      <c r="U96" s="180"/>
      <c r="V96" s="180"/>
      <c r="W96" s="180"/>
      <c r="X96" s="180"/>
      <c r="Y96" s="180"/>
      <c r="Z96" s="180"/>
      <c r="AA96" s="180"/>
      <c r="AB96" s="180"/>
      <c r="AC96" s="180"/>
      <c r="AD96" s="180"/>
      <c r="AE96" s="180"/>
    </row>
    <row r="97" spans="1:63" s="2" customFormat="1" ht="22.8" customHeight="1">
      <c r="A97" s="41"/>
      <c r="B97" s="42"/>
      <c r="C97" s="102" t="s">
        <v>128</v>
      </c>
      <c r="D97" s="43"/>
      <c r="E97" s="43"/>
      <c r="F97" s="43"/>
      <c r="G97" s="43"/>
      <c r="H97" s="43"/>
      <c r="I97" s="43"/>
      <c r="J97" s="186">
        <f>BK97</f>
        <v>0</v>
      </c>
      <c r="K97" s="43"/>
      <c r="L97" s="47"/>
      <c r="M97" s="98"/>
      <c r="N97" s="187"/>
      <c r="O97" s="99"/>
      <c r="P97" s="188">
        <f>P98+P178+P400</f>
        <v>0</v>
      </c>
      <c r="Q97" s="99"/>
      <c r="R97" s="188">
        <f>R98+R178+R400</f>
        <v>5.934520300000001</v>
      </c>
      <c r="S97" s="99"/>
      <c r="T97" s="189">
        <f>T98+T178+T400</f>
        <v>5.68726944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T97" s="20" t="s">
        <v>70</v>
      </c>
      <c r="AU97" s="20" t="s">
        <v>97</v>
      </c>
      <c r="BK97" s="190">
        <f>BK98+BK178+BK400</f>
        <v>0</v>
      </c>
    </row>
    <row r="98" spans="1:63" s="12" customFormat="1" ht="25.9" customHeight="1">
      <c r="A98" s="12"/>
      <c r="B98" s="191"/>
      <c r="C98" s="192"/>
      <c r="D98" s="193" t="s">
        <v>70</v>
      </c>
      <c r="E98" s="194" t="s">
        <v>129</v>
      </c>
      <c r="F98" s="194" t="s">
        <v>130</v>
      </c>
      <c r="G98" s="192"/>
      <c r="H98" s="192"/>
      <c r="I98" s="195"/>
      <c r="J98" s="196">
        <f>BK98</f>
        <v>0</v>
      </c>
      <c r="K98" s="192"/>
      <c r="L98" s="197"/>
      <c r="M98" s="198"/>
      <c r="N98" s="199"/>
      <c r="O98" s="199"/>
      <c r="P98" s="200">
        <f>P99+P111+P145+P163+P175</f>
        <v>0</v>
      </c>
      <c r="Q98" s="199"/>
      <c r="R98" s="200">
        <f>R99+R111+R145+R163+R175</f>
        <v>2.4576262200000003</v>
      </c>
      <c r="S98" s="199"/>
      <c r="T98" s="201">
        <f>T99+T111+T145+T163+T175</f>
        <v>2.852583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2" t="s">
        <v>79</v>
      </c>
      <c r="AT98" s="203" t="s">
        <v>70</v>
      </c>
      <c r="AU98" s="203" t="s">
        <v>71</v>
      </c>
      <c r="AY98" s="202" t="s">
        <v>131</v>
      </c>
      <c r="BK98" s="204">
        <f>BK99+BK111+BK145+BK163+BK175</f>
        <v>0</v>
      </c>
    </row>
    <row r="99" spans="1:63" s="12" customFormat="1" ht="22.8" customHeight="1">
      <c r="A99" s="12"/>
      <c r="B99" s="191"/>
      <c r="C99" s="192"/>
      <c r="D99" s="193" t="s">
        <v>70</v>
      </c>
      <c r="E99" s="205" t="s">
        <v>132</v>
      </c>
      <c r="F99" s="205" t="s">
        <v>133</v>
      </c>
      <c r="G99" s="192"/>
      <c r="H99" s="192"/>
      <c r="I99" s="195"/>
      <c r="J99" s="206">
        <f>BK99</f>
        <v>0</v>
      </c>
      <c r="K99" s="192"/>
      <c r="L99" s="197"/>
      <c r="M99" s="198"/>
      <c r="N99" s="199"/>
      <c r="O99" s="199"/>
      <c r="P99" s="200">
        <f>SUM(P100:P110)</f>
        <v>0</v>
      </c>
      <c r="Q99" s="199"/>
      <c r="R99" s="200">
        <f>SUM(R100:R110)</f>
        <v>1.07666864</v>
      </c>
      <c r="S99" s="199"/>
      <c r="T99" s="201">
        <f>SUM(T100:T110)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2" t="s">
        <v>79</v>
      </c>
      <c r="AT99" s="203" t="s">
        <v>70</v>
      </c>
      <c r="AU99" s="203" t="s">
        <v>79</v>
      </c>
      <c r="AY99" s="202" t="s">
        <v>131</v>
      </c>
      <c r="BK99" s="204">
        <f>SUM(BK100:BK110)</f>
        <v>0</v>
      </c>
    </row>
    <row r="100" spans="1:65" s="2" customFormat="1" ht="24.15" customHeight="1">
      <c r="A100" s="41"/>
      <c r="B100" s="42"/>
      <c r="C100" s="207" t="s">
        <v>79</v>
      </c>
      <c r="D100" s="207" t="s">
        <v>134</v>
      </c>
      <c r="E100" s="208" t="s">
        <v>135</v>
      </c>
      <c r="F100" s="209" t="s">
        <v>136</v>
      </c>
      <c r="G100" s="210" t="s">
        <v>137</v>
      </c>
      <c r="H100" s="211">
        <v>15.287</v>
      </c>
      <c r="I100" s="212"/>
      <c r="J100" s="213">
        <f>ROUND(I100*H100,2)</f>
        <v>0</v>
      </c>
      <c r="K100" s="209" t="s">
        <v>138</v>
      </c>
      <c r="L100" s="47"/>
      <c r="M100" s="214" t="s">
        <v>19</v>
      </c>
      <c r="N100" s="215" t="s">
        <v>42</v>
      </c>
      <c r="O100" s="87"/>
      <c r="P100" s="216">
        <f>O100*H100</f>
        <v>0</v>
      </c>
      <c r="Q100" s="216">
        <v>0.06172</v>
      </c>
      <c r="R100" s="216">
        <f>Q100*H100</f>
        <v>0.94351364</v>
      </c>
      <c r="S100" s="216">
        <v>0</v>
      </c>
      <c r="T100" s="217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18" t="s">
        <v>139</v>
      </c>
      <c r="AT100" s="218" t="s">
        <v>134</v>
      </c>
      <c r="AU100" s="218" t="s">
        <v>81</v>
      </c>
      <c r="AY100" s="20" t="s">
        <v>131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20" t="s">
        <v>79</v>
      </c>
      <c r="BK100" s="219">
        <f>ROUND(I100*H100,2)</f>
        <v>0</v>
      </c>
      <c r="BL100" s="20" t="s">
        <v>139</v>
      </c>
      <c r="BM100" s="218" t="s">
        <v>732</v>
      </c>
    </row>
    <row r="101" spans="1:47" s="2" customFormat="1" ht="12">
      <c r="A101" s="41"/>
      <c r="B101" s="42"/>
      <c r="C101" s="43"/>
      <c r="D101" s="220" t="s">
        <v>141</v>
      </c>
      <c r="E101" s="43"/>
      <c r="F101" s="221" t="s">
        <v>142</v>
      </c>
      <c r="G101" s="43"/>
      <c r="H101" s="43"/>
      <c r="I101" s="222"/>
      <c r="J101" s="43"/>
      <c r="K101" s="43"/>
      <c r="L101" s="47"/>
      <c r="M101" s="223"/>
      <c r="N101" s="224"/>
      <c r="O101" s="87"/>
      <c r="P101" s="87"/>
      <c r="Q101" s="87"/>
      <c r="R101" s="87"/>
      <c r="S101" s="87"/>
      <c r="T101" s="88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T101" s="20" t="s">
        <v>141</v>
      </c>
      <c r="AU101" s="20" t="s">
        <v>81</v>
      </c>
    </row>
    <row r="102" spans="1:51" s="13" customFormat="1" ht="12">
      <c r="A102" s="13"/>
      <c r="B102" s="225"/>
      <c r="C102" s="226"/>
      <c r="D102" s="227" t="s">
        <v>143</v>
      </c>
      <c r="E102" s="228" t="s">
        <v>19</v>
      </c>
      <c r="F102" s="229" t="s">
        <v>733</v>
      </c>
      <c r="G102" s="226"/>
      <c r="H102" s="230">
        <v>23.85</v>
      </c>
      <c r="I102" s="231"/>
      <c r="J102" s="226"/>
      <c r="K102" s="226"/>
      <c r="L102" s="232"/>
      <c r="M102" s="233"/>
      <c r="N102" s="234"/>
      <c r="O102" s="234"/>
      <c r="P102" s="234"/>
      <c r="Q102" s="234"/>
      <c r="R102" s="234"/>
      <c r="S102" s="234"/>
      <c r="T102" s="235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6" t="s">
        <v>143</v>
      </c>
      <c r="AU102" s="236" t="s">
        <v>81</v>
      </c>
      <c r="AV102" s="13" t="s">
        <v>81</v>
      </c>
      <c r="AW102" s="13" t="s">
        <v>32</v>
      </c>
      <c r="AX102" s="13" t="s">
        <v>71</v>
      </c>
      <c r="AY102" s="236" t="s">
        <v>131</v>
      </c>
    </row>
    <row r="103" spans="1:51" s="13" customFormat="1" ht="12">
      <c r="A103" s="13"/>
      <c r="B103" s="225"/>
      <c r="C103" s="226"/>
      <c r="D103" s="227" t="s">
        <v>143</v>
      </c>
      <c r="E103" s="228" t="s">
        <v>19</v>
      </c>
      <c r="F103" s="229" t="s">
        <v>734</v>
      </c>
      <c r="G103" s="226"/>
      <c r="H103" s="230">
        <v>-7</v>
      </c>
      <c r="I103" s="231"/>
      <c r="J103" s="226"/>
      <c r="K103" s="226"/>
      <c r="L103" s="232"/>
      <c r="M103" s="233"/>
      <c r="N103" s="234"/>
      <c r="O103" s="234"/>
      <c r="P103" s="234"/>
      <c r="Q103" s="234"/>
      <c r="R103" s="234"/>
      <c r="S103" s="234"/>
      <c r="T103" s="235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6" t="s">
        <v>143</v>
      </c>
      <c r="AU103" s="236" t="s">
        <v>81</v>
      </c>
      <c r="AV103" s="13" t="s">
        <v>81</v>
      </c>
      <c r="AW103" s="13" t="s">
        <v>32</v>
      </c>
      <c r="AX103" s="13" t="s">
        <v>71</v>
      </c>
      <c r="AY103" s="236" t="s">
        <v>131</v>
      </c>
    </row>
    <row r="104" spans="1:51" s="13" customFormat="1" ht="12">
      <c r="A104" s="13"/>
      <c r="B104" s="225"/>
      <c r="C104" s="226"/>
      <c r="D104" s="227" t="s">
        <v>143</v>
      </c>
      <c r="E104" s="228" t="s">
        <v>19</v>
      </c>
      <c r="F104" s="229" t="s">
        <v>735</v>
      </c>
      <c r="G104" s="226"/>
      <c r="H104" s="230">
        <v>-1.563</v>
      </c>
      <c r="I104" s="231"/>
      <c r="J104" s="226"/>
      <c r="K104" s="226"/>
      <c r="L104" s="232"/>
      <c r="M104" s="233"/>
      <c r="N104" s="234"/>
      <c r="O104" s="234"/>
      <c r="P104" s="234"/>
      <c r="Q104" s="234"/>
      <c r="R104" s="234"/>
      <c r="S104" s="234"/>
      <c r="T104" s="235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6" t="s">
        <v>143</v>
      </c>
      <c r="AU104" s="236" t="s">
        <v>81</v>
      </c>
      <c r="AV104" s="13" t="s">
        <v>81</v>
      </c>
      <c r="AW104" s="13" t="s">
        <v>32</v>
      </c>
      <c r="AX104" s="13" t="s">
        <v>71</v>
      </c>
      <c r="AY104" s="236" t="s">
        <v>131</v>
      </c>
    </row>
    <row r="105" spans="1:51" s="14" customFormat="1" ht="12">
      <c r="A105" s="14"/>
      <c r="B105" s="237"/>
      <c r="C105" s="238"/>
      <c r="D105" s="227" t="s">
        <v>143</v>
      </c>
      <c r="E105" s="239" t="s">
        <v>19</v>
      </c>
      <c r="F105" s="240" t="s">
        <v>147</v>
      </c>
      <c r="G105" s="238"/>
      <c r="H105" s="241">
        <v>15.287</v>
      </c>
      <c r="I105" s="242"/>
      <c r="J105" s="238"/>
      <c r="K105" s="238"/>
      <c r="L105" s="243"/>
      <c r="M105" s="244"/>
      <c r="N105" s="245"/>
      <c r="O105" s="245"/>
      <c r="P105" s="245"/>
      <c r="Q105" s="245"/>
      <c r="R105" s="245"/>
      <c r="S105" s="245"/>
      <c r="T105" s="246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7" t="s">
        <v>143</v>
      </c>
      <c r="AU105" s="247" t="s">
        <v>81</v>
      </c>
      <c r="AV105" s="14" t="s">
        <v>139</v>
      </c>
      <c r="AW105" s="14" t="s">
        <v>32</v>
      </c>
      <c r="AX105" s="14" t="s">
        <v>79</v>
      </c>
      <c r="AY105" s="247" t="s">
        <v>131</v>
      </c>
    </row>
    <row r="106" spans="1:65" s="2" customFormat="1" ht="16.5" customHeight="1">
      <c r="A106" s="41"/>
      <c r="B106" s="42"/>
      <c r="C106" s="207" t="s">
        <v>81</v>
      </c>
      <c r="D106" s="207" t="s">
        <v>134</v>
      </c>
      <c r="E106" s="208" t="s">
        <v>148</v>
      </c>
      <c r="F106" s="209" t="s">
        <v>149</v>
      </c>
      <c r="G106" s="210" t="s">
        <v>150</v>
      </c>
      <c r="H106" s="211">
        <v>13.5</v>
      </c>
      <c r="I106" s="212"/>
      <c r="J106" s="213">
        <f>ROUND(I106*H106,2)</f>
        <v>0</v>
      </c>
      <c r="K106" s="209" t="s">
        <v>138</v>
      </c>
      <c r="L106" s="47"/>
      <c r="M106" s="214" t="s">
        <v>19</v>
      </c>
      <c r="N106" s="215" t="s">
        <v>42</v>
      </c>
      <c r="O106" s="87"/>
      <c r="P106" s="216">
        <f>O106*H106</f>
        <v>0</v>
      </c>
      <c r="Q106" s="216">
        <v>0.00013</v>
      </c>
      <c r="R106" s="216">
        <f>Q106*H106</f>
        <v>0.0017549999999999998</v>
      </c>
      <c r="S106" s="216">
        <v>0</v>
      </c>
      <c r="T106" s="217">
        <f>S106*H106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18" t="s">
        <v>139</v>
      </c>
      <c r="AT106" s="218" t="s">
        <v>134</v>
      </c>
      <c r="AU106" s="218" t="s">
        <v>81</v>
      </c>
      <c r="AY106" s="20" t="s">
        <v>131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20" t="s">
        <v>79</v>
      </c>
      <c r="BK106" s="219">
        <f>ROUND(I106*H106,2)</f>
        <v>0</v>
      </c>
      <c r="BL106" s="20" t="s">
        <v>139</v>
      </c>
      <c r="BM106" s="218" t="s">
        <v>736</v>
      </c>
    </row>
    <row r="107" spans="1:47" s="2" customFormat="1" ht="12">
      <c r="A107" s="41"/>
      <c r="B107" s="42"/>
      <c r="C107" s="43"/>
      <c r="D107" s="220" t="s">
        <v>141</v>
      </c>
      <c r="E107" s="43"/>
      <c r="F107" s="221" t="s">
        <v>152</v>
      </c>
      <c r="G107" s="43"/>
      <c r="H107" s="43"/>
      <c r="I107" s="222"/>
      <c r="J107" s="43"/>
      <c r="K107" s="43"/>
      <c r="L107" s="47"/>
      <c r="M107" s="223"/>
      <c r="N107" s="224"/>
      <c r="O107" s="87"/>
      <c r="P107" s="87"/>
      <c r="Q107" s="87"/>
      <c r="R107" s="87"/>
      <c r="S107" s="87"/>
      <c r="T107" s="88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T107" s="20" t="s">
        <v>141</v>
      </c>
      <c r="AU107" s="20" t="s">
        <v>81</v>
      </c>
    </row>
    <row r="108" spans="1:51" s="13" customFormat="1" ht="12">
      <c r="A108" s="13"/>
      <c r="B108" s="225"/>
      <c r="C108" s="226"/>
      <c r="D108" s="227" t="s">
        <v>143</v>
      </c>
      <c r="E108" s="228" t="s">
        <v>19</v>
      </c>
      <c r="F108" s="229" t="s">
        <v>737</v>
      </c>
      <c r="G108" s="226"/>
      <c r="H108" s="230">
        <v>13.5</v>
      </c>
      <c r="I108" s="231"/>
      <c r="J108" s="226"/>
      <c r="K108" s="226"/>
      <c r="L108" s="232"/>
      <c r="M108" s="233"/>
      <c r="N108" s="234"/>
      <c r="O108" s="234"/>
      <c r="P108" s="234"/>
      <c r="Q108" s="234"/>
      <c r="R108" s="234"/>
      <c r="S108" s="234"/>
      <c r="T108" s="235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6" t="s">
        <v>143</v>
      </c>
      <c r="AU108" s="236" t="s">
        <v>81</v>
      </c>
      <c r="AV108" s="13" t="s">
        <v>81</v>
      </c>
      <c r="AW108" s="13" t="s">
        <v>32</v>
      </c>
      <c r="AX108" s="13" t="s">
        <v>79</v>
      </c>
      <c r="AY108" s="236" t="s">
        <v>131</v>
      </c>
    </row>
    <row r="109" spans="1:65" s="2" customFormat="1" ht="24.15" customHeight="1">
      <c r="A109" s="41"/>
      <c r="B109" s="42"/>
      <c r="C109" s="207" t="s">
        <v>132</v>
      </c>
      <c r="D109" s="207" t="s">
        <v>134</v>
      </c>
      <c r="E109" s="208" t="s">
        <v>154</v>
      </c>
      <c r="F109" s="209" t="s">
        <v>155</v>
      </c>
      <c r="G109" s="210" t="s">
        <v>156</v>
      </c>
      <c r="H109" s="211">
        <v>5</v>
      </c>
      <c r="I109" s="212"/>
      <c r="J109" s="213">
        <f>ROUND(I109*H109,2)</f>
        <v>0</v>
      </c>
      <c r="K109" s="209" t="s">
        <v>138</v>
      </c>
      <c r="L109" s="47"/>
      <c r="M109" s="214" t="s">
        <v>19</v>
      </c>
      <c r="N109" s="215" t="s">
        <v>42</v>
      </c>
      <c r="O109" s="87"/>
      <c r="P109" s="216">
        <f>O109*H109</f>
        <v>0</v>
      </c>
      <c r="Q109" s="216">
        <v>0.02628</v>
      </c>
      <c r="R109" s="216">
        <f>Q109*H109</f>
        <v>0.13140000000000002</v>
      </c>
      <c r="S109" s="216">
        <v>0</v>
      </c>
      <c r="T109" s="217">
        <f>S109*H109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18" t="s">
        <v>139</v>
      </c>
      <c r="AT109" s="218" t="s">
        <v>134</v>
      </c>
      <c r="AU109" s="218" t="s">
        <v>81</v>
      </c>
      <c r="AY109" s="20" t="s">
        <v>131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20" t="s">
        <v>79</v>
      </c>
      <c r="BK109" s="219">
        <f>ROUND(I109*H109,2)</f>
        <v>0</v>
      </c>
      <c r="BL109" s="20" t="s">
        <v>139</v>
      </c>
      <c r="BM109" s="218" t="s">
        <v>738</v>
      </c>
    </row>
    <row r="110" spans="1:47" s="2" customFormat="1" ht="12">
      <c r="A110" s="41"/>
      <c r="B110" s="42"/>
      <c r="C110" s="43"/>
      <c r="D110" s="220" t="s">
        <v>141</v>
      </c>
      <c r="E110" s="43"/>
      <c r="F110" s="221" t="s">
        <v>158</v>
      </c>
      <c r="G110" s="43"/>
      <c r="H110" s="43"/>
      <c r="I110" s="222"/>
      <c r="J110" s="43"/>
      <c r="K110" s="43"/>
      <c r="L110" s="47"/>
      <c r="M110" s="223"/>
      <c r="N110" s="224"/>
      <c r="O110" s="87"/>
      <c r="P110" s="87"/>
      <c r="Q110" s="87"/>
      <c r="R110" s="87"/>
      <c r="S110" s="87"/>
      <c r="T110" s="88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T110" s="20" t="s">
        <v>141</v>
      </c>
      <c r="AU110" s="20" t="s">
        <v>81</v>
      </c>
    </row>
    <row r="111" spans="1:63" s="12" customFormat="1" ht="22.8" customHeight="1">
      <c r="A111" s="12"/>
      <c r="B111" s="191"/>
      <c r="C111" s="192"/>
      <c r="D111" s="193" t="s">
        <v>70</v>
      </c>
      <c r="E111" s="205" t="s">
        <v>159</v>
      </c>
      <c r="F111" s="205" t="s">
        <v>160</v>
      </c>
      <c r="G111" s="192"/>
      <c r="H111" s="192"/>
      <c r="I111" s="195"/>
      <c r="J111" s="206">
        <f>BK111</f>
        <v>0</v>
      </c>
      <c r="K111" s="192"/>
      <c r="L111" s="197"/>
      <c r="M111" s="198"/>
      <c r="N111" s="199"/>
      <c r="O111" s="199"/>
      <c r="P111" s="200">
        <f>SUM(P112:P144)</f>
        <v>0</v>
      </c>
      <c r="Q111" s="199"/>
      <c r="R111" s="200">
        <f>SUM(R112:R144)</f>
        <v>1.37442758</v>
      </c>
      <c r="S111" s="199"/>
      <c r="T111" s="201">
        <f>SUM(T112:T144)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02" t="s">
        <v>79</v>
      </c>
      <c r="AT111" s="203" t="s">
        <v>70</v>
      </c>
      <c r="AU111" s="203" t="s">
        <v>79</v>
      </c>
      <c r="AY111" s="202" t="s">
        <v>131</v>
      </c>
      <c r="BK111" s="204">
        <f>SUM(BK112:BK144)</f>
        <v>0</v>
      </c>
    </row>
    <row r="112" spans="1:65" s="2" customFormat="1" ht="16.5" customHeight="1">
      <c r="A112" s="41"/>
      <c r="B112" s="42"/>
      <c r="C112" s="207" t="s">
        <v>139</v>
      </c>
      <c r="D112" s="207" t="s">
        <v>134</v>
      </c>
      <c r="E112" s="208" t="s">
        <v>161</v>
      </c>
      <c r="F112" s="209" t="s">
        <v>162</v>
      </c>
      <c r="G112" s="210" t="s">
        <v>137</v>
      </c>
      <c r="H112" s="211">
        <v>1.272</v>
      </c>
      <c r="I112" s="212"/>
      <c r="J112" s="213">
        <f>ROUND(I112*H112,2)</f>
        <v>0</v>
      </c>
      <c r="K112" s="209" t="s">
        <v>138</v>
      </c>
      <c r="L112" s="47"/>
      <c r="M112" s="214" t="s">
        <v>19</v>
      </c>
      <c r="N112" s="215" t="s">
        <v>42</v>
      </c>
      <c r="O112" s="87"/>
      <c r="P112" s="216">
        <f>O112*H112</f>
        <v>0</v>
      </c>
      <c r="Q112" s="216">
        <v>0.0382</v>
      </c>
      <c r="R112" s="216">
        <f>Q112*H112</f>
        <v>0.0485904</v>
      </c>
      <c r="S112" s="216">
        <v>0</v>
      </c>
      <c r="T112" s="217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18" t="s">
        <v>139</v>
      </c>
      <c r="AT112" s="218" t="s">
        <v>134</v>
      </c>
      <c r="AU112" s="218" t="s">
        <v>81</v>
      </c>
      <c r="AY112" s="20" t="s">
        <v>131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20" t="s">
        <v>79</v>
      </c>
      <c r="BK112" s="219">
        <f>ROUND(I112*H112,2)</f>
        <v>0</v>
      </c>
      <c r="BL112" s="20" t="s">
        <v>139</v>
      </c>
      <c r="BM112" s="218" t="s">
        <v>739</v>
      </c>
    </row>
    <row r="113" spans="1:47" s="2" customFormat="1" ht="12">
      <c r="A113" s="41"/>
      <c r="B113" s="42"/>
      <c r="C113" s="43"/>
      <c r="D113" s="220" t="s">
        <v>141</v>
      </c>
      <c r="E113" s="43"/>
      <c r="F113" s="221" t="s">
        <v>164</v>
      </c>
      <c r="G113" s="43"/>
      <c r="H113" s="43"/>
      <c r="I113" s="222"/>
      <c r="J113" s="43"/>
      <c r="K113" s="43"/>
      <c r="L113" s="47"/>
      <c r="M113" s="223"/>
      <c r="N113" s="224"/>
      <c r="O113" s="87"/>
      <c r="P113" s="87"/>
      <c r="Q113" s="87"/>
      <c r="R113" s="87"/>
      <c r="S113" s="87"/>
      <c r="T113" s="88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T113" s="20" t="s">
        <v>141</v>
      </c>
      <c r="AU113" s="20" t="s">
        <v>81</v>
      </c>
    </row>
    <row r="114" spans="1:51" s="15" customFormat="1" ht="12">
      <c r="A114" s="15"/>
      <c r="B114" s="248"/>
      <c r="C114" s="249"/>
      <c r="D114" s="227" t="s">
        <v>143</v>
      </c>
      <c r="E114" s="250" t="s">
        <v>19</v>
      </c>
      <c r="F114" s="251" t="s">
        <v>165</v>
      </c>
      <c r="G114" s="249"/>
      <c r="H114" s="250" t="s">
        <v>19</v>
      </c>
      <c r="I114" s="252"/>
      <c r="J114" s="249"/>
      <c r="K114" s="249"/>
      <c r="L114" s="253"/>
      <c r="M114" s="254"/>
      <c r="N114" s="255"/>
      <c r="O114" s="255"/>
      <c r="P114" s="255"/>
      <c r="Q114" s="255"/>
      <c r="R114" s="255"/>
      <c r="S114" s="255"/>
      <c r="T114" s="256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T114" s="257" t="s">
        <v>143</v>
      </c>
      <c r="AU114" s="257" t="s">
        <v>81</v>
      </c>
      <c r="AV114" s="15" t="s">
        <v>79</v>
      </c>
      <c r="AW114" s="15" t="s">
        <v>32</v>
      </c>
      <c r="AX114" s="15" t="s">
        <v>71</v>
      </c>
      <c r="AY114" s="257" t="s">
        <v>131</v>
      </c>
    </row>
    <row r="115" spans="1:51" s="13" customFormat="1" ht="12">
      <c r="A115" s="13"/>
      <c r="B115" s="225"/>
      <c r="C115" s="226"/>
      <c r="D115" s="227" t="s">
        <v>143</v>
      </c>
      <c r="E115" s="228" t="s">
        <v>19</v>
      </c>
      <c r="F115" s="229" t="s">
        <v>740</v>
      </c>
      <c r="G115" s="226"/>
      <c r="H115" s="230">
        <v>1.272</v>
      </c>
      <c r="I115" s="231"/>
      <c r="J115" s="226"/>
      <c r="K115" s="226"/>
      <c r="L115" s="232"/>
      <c r="M115" s="233"/>
      <c r="N115" s="234"/>
      <c r="O115" s="234"/>
      <c r="P115" s="234"/>
      <c r="Q115" s="234"/>
      <c r="R115" s="234"/>
      <c r="S115" s="234"/>
      <c r="T115" s="235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6" t="s">
        <v>143</v>
      </c>
      <c r="AU115" s="236" t="s">
        <v>81</v>
      </c>
      <c r="AV115" s="13" t="s">
        <v>81</v>
      </c>
      <c r="AW115" s="13" t="s">
        <v>32</v>
      </c>
      <c r="AX115" s="13" t="s">
        <v>79</v>
      </c>
      <c r="AY115" s="236" t="s">
        <v>131</v>
      </c>
    </row>
    <row r="116" spans="1:65" s="2" customFormat="1" ht="21.75" customHeight="1">
      <c r="A116" s="41"/>
      <c r="B116" s="42"/>
      <c r="C116" s="207" t="s">
        <v>167</v>
      </c>
      <c r="D116" s="207" t="s">
        <v>134</v>
      </c>
      <c r="E116" s="208" t="s">
        <v>168</v>
      </c>
      <c r="F116" s="209" t="s">
        <v>169</v>
      </c>
      <c r="G116" s="210" t="s">
        <v>137</v>
      </c>
      <c r="H116" s="211">
        <v>45.603</v>
      </c>
      <c r="I116" s="212"/>
      <c r="J116" s="213">
        <f>ROUND(I116*H116,2)</f>
        <v>0</v>
      </c>
      <c r="K116" s="209" t="s">
        <v>138</v>
      </c>
      <c r="L116" s="47"/>
      <c r="M116" s="214" t="s">
        <v>19</v>
      </c>
      <c r="N116" s="215" t="s">
        <v>42</v>
      </c>
      <c r="O116" s="87"/>
      <c r="P116" s="216">
        <f>O116*H116</f>
        <v>0</v>
      </c>
      <c r="Q116" s="216">
        <v>0.02048</v>
      </c>
      <c r="R116" s="216">
        <f>Q116*H116</f>
        <v>0.9339494400000001</v>
      </c>
      <c r="S116" s="216">
        <v>0</v>
      </c>
      <c r="T116" s="217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18" t="s">
        <v>139</v>
      </c>
      <c r="AT116" s="218" t="s">
        <v>134</v>
      </c>
      <c r="AU116" s="218" t="s">
        <v>81</v>
      </c>
      <c r="AY116" s="20" t="s">
        <v>131</v>
      </c>
      <c r="BE116" s="219">
        <f>IF(N116="základní",J116,0)</f>
        <v>0</v>
      </c>
      <c r="BF116" s="219">
        <f>IF(N116="snížená",J116,0)</f>
        <v>0</v>
      </c>
      <c r="BG116" s="219">
        <f>IF(N116="zákl. přenesená",J116,0)</f>
        <v>0</v>
      </c>
      <c r="BH116" s="219">
        <f>IF(N116="sníž. přenesená",J116,0)</f>
        <v>0</v>
      </c>
      <c r="BI116" s="219">
        <f>IF(N116="nulová",J116,0)</f>
        <v>0</v>
      </c>
      <c r="BJ116" s="20" t="s">
        <v>79</v>
      </c>
      <c r="BK116" s="219">
        <f>ROUND(I116*H116,2)</f>
        <v>0</v>
      </c>
      <c r="BL116" s="20" t="s">
        <v>139</v>
      </c>
      <c r="BM116" s="218" t="s">
        <v>741</v>
      </c>
    </row>
    <row r="117" spans="1:47" s="2" customFormat="1" ht="12">
      <c r="A117" s="41"/>
      <c r="B117" s="42"/>
      <c r="C117" s="43"/>
      <c r="D117" s="220" t="s">
        <v>141</v>
      </c>
      <c r="E117" s="43"/>
      <c r="F117" s="221" t="s">
        <v>171</v>
      </c>
      <c r="G117" s="43"/>
      <c r="H117" s="43"/>
      <c r="I117" s="222"/>
      <c r="J117" s="43"/>
      <c r="K117" s="43"/>
      <c r="L117" s="47"/>
      <c r="M117" s="223"/>
      <c r="N117" s="224"/>
      <c r="O117" s="87"/>
      <c r="P117" s="87"/>
      <c r="Q117" s="87"/>
      <c r="R117" s="87"/>
      <c r="S117" s="87"/>
      <c r="T117" s="88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T117" s="20" t="s">
        <v>141</v>
      </c>
      <c r="AU117" s="20" t="s">
        <v>81</v>
      </c>
    </row>
    <row r="118" spans="1:51" s="15" customFormat="1" ht="12">
      <c r="A118" s="15"/>
      <c r="B118" s="248"/>
      <c r="C118" s="249"/>
      <c r="D118" s="227" t="s">
        <v>143</v>
      </c>
      <c r="E118" s="250" t="s">
        <v>19</v>
      </c>
      <c r="F118" s="251" t="s">
        <v>172</v>
      </c>
      <c r="G118" s="249"/>
      <c r="H118" s="250" t="s">
        <v>19</v>
      </c>
      <c r="I118" s="252"/>
      <c r="J118" s="249"/>
      <c r="K118" s="249"/>
      <c r="L118" s="253"/>
      <c r="M118" s="254"/>
      <c r="N118" s="255"/>
      <c r="O118" s="255"/>
      <c r="P118" s="255"/>
      <c r="Q118" s="255"/>
      <c r="R118" s="255"/>
      <c r="S118" s="255"/>
      <c r="T118" s="256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57" t="s">
        <v>143</v>
      </c>
      <c r="AU118" s="257" t="s">
        <v>81</v>
      </c>
      <c r="AV118" s="15" t="s">
        <v>79</v>
      </c>
      <c r="AW118" s="15" t="s">
        <v>32</v>
      </c>
      <c r="AX118" s="15" t="s">
        <v>71</v>
      </c>
      <c r="AY118" s="257" t="s">
        <v>131</v>
      </c>
    </row>
    <row r="119" spans="1:51" s="13" customFormat="1" ht="12">
      <c r="A119" s="13"/>
      <c r="B119" s="225"/>
      <c r="C119" s="226"/>
      <c r="D119" s="227" t="s">
        <v>143</v>
      </c>
      <c r="E119" s="228" t="s">
        <v>19</v>
      </c>
      <c r="F119" s="229" t="s">
        <v>742</v>
      </c>
      <c r="G119" s="226"/>
      <c r="H119" s="230">
        <v>45.9</v>
      </c>
      <c r="I119" s="231"/>
      <c r="J119" s="226"/>
      <c r="K119" s="226"/>
      <c r="L119" s="232"/>
      <c r="M119" s="233"/>
      <c r="N119" s="234"/>
      <c r="O119" s="234"/>
      <c r="P119" s="234"/>
      <c r="Q119" s="234"/>
      <c r="R119" s="234"/>
      <c r="S119" s="234"/>
      <c r="T119" s="235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6" t="s">
        <v>143</v>
      </c>
      <c r="AU119" s="236" t="s">
        <v>81</v>
      </c>
      <c r="AV119" s="13" t="s">
        <v>81</v>
      </c>
      <c r="AW119" s="13" t="s">
        <v>32</v>
      </c>
      <c r="AX119" s="13" t="s">
        <v>71</v>
      </c>
      <c r="AY119" s="236" t="s">
        <v>131</v>
      </c>
    </row>
    <row r="120" spans="1:51" s="13" customFormat="1" ht="12">
      <c r="A120" s="13"/>
      <c r="B120" s="225"/>
      <c r="C120" s="226"/>
      <c r="D120" s="227" t="s">
        <v>143</v>
      </c>
      <c r="E120" s="228" t="s">
        <v>19</v>
      </c>
      <c r="F120" s="229" t="s">
        <v>174</v>
      </c>
      <c r="G120" s="226"/>
      <c r="H120" s="230">
        <v>-1.004</v>
      </c>
      <c r="I120" s="231"/>
      <c r="J120" s="226"/>
      <c r="K120" s="226"/>
      <c r="L120" s="232"/>
      <c r="M120" s="233"/>
      <c r="N120" s="234"/>
      <c r="O120" s="234"/>
      <c r="P120" s="234"/>
      <c r="Q120" s="234"/>
      <c r="R120" s="234"/>
      <c r="S120" s="234"/>
      <c r="T120" s="235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6" t="s">
        <v>143</v>
      </c>
      <c r="AU120" s="236" t="s">
        <v>81</v>
      </c>
      <c r="AV120" s="13" t="s">
        <v>81</v>
      </c>
      <c r="AW120" s="13" t="s">
        <v>32</v>
      </c>
      <c r="AX120" s="13" t="s">
        <v>71</v>
      </c>
      <c r="AY120" s="236" t="s">
        <v>131</v>
      </c>
    </row>
    <row r="121" spans="1:51" s="13" customFormat="1" ht="12">
      <c r="A121" s="13"/>
      <c r="B121" s="225"/>
      <c r="C121" s="226"/>
      <c r="D121" s="227" t="s">
        <v>143</v>
      </c>
      <c r="E121" s="228" t="s">
        <v>19</v>
      </c>
      <c r="F121" s="229" t="s">
        <v>743</v>
      </c>
      <c r="G121" s="226"/>
      <c r="H121" s="230">
        <v>-0.451</v>
      </c>
      <c r="I121" s="231"/>
      <c r="J121" s="226"/>
      <c r="K121" s="226"/>
      <c r="L121" s="232"/>
      <c r="M121" s="233"/>
      <c r="N121" s="234"/>
      <c r="O121" s="234"/>
      <c r="P121" s="234"/>
      <c r="Q121" s="234"/>
      <c r="R121" s="234"/>
      <c r="S121" s="234"/>
      <c r="T121" s="235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6" t="s">
        <v>143</v>
      </c>
      <c r="AU121" s="236" t="s">
        <v>81</v>
      </c>
      <c r="AV121" s="13" t="s">
        <v>81</v>
      </c>
      <c r="AW121" s="13" t="s">
        <v>32</v>
      </c>
      <c r="AX121" s="13" t="s">
        <v>71</v>
      </c>
      <c r="AY121" s="236" t="s">
        <v>131</v>
      </c>
    </row>
    <row r="122" spans="1:51" s="13" customFormat="1" ht="12">
      <c r="A122" s="13"/>
      <c r="B122" s="225"/>
      <c r="C122" s="226"/>
      <c r="D122" s="227" t="s">
        <v>143</v>
      </c>
      <c r="E122" s="228" t="s">
        <v>19</v>
      </c>
      <c r="F122" s="229" t="s">
        <v>175</v>
      </c>
      <c r="G122" s="226"/>
      <c r="H122" s="230">
        <v>0.825</v>
      </c>
      <c r="I122" s="231"/>
      <c r="J122" s="226"/>
      <c r="K122" s="226"/>
      <c r="L122" s="232"/>
      <c r="M122" s="233"/>
      <c r="N122" s="234"/>
      <c r="O122" s="234"/>
      <c r="P122" s="234"/>
      <c r="Q122" s="234"/>
      <c r="R122" s="234"/>
      <c r="S122" s="234"/>
      <c r="T122" s="235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6" t="s">
        <v>143</v>
      </c>
      <c r="AU122" s="236" t="s">
        <v>81</v>
      </c>
      <c r="AV122" s="13" t="s">
        <v>81</v>
      </c>
      <c r="AW122" s="13" t="s">
        <v>32</v>
      </c>
      <c r="AX122" s="13" t="s">
        <v>71</v>
      </c>
      <c r="AY122" s="236" t="s">
        <v>131</v>
      </c>
    </row>
    <row r="123" spans="1:51" s="13" customFormat="1" ht="12">
      <c r="A123" s="13"/>
      <c r="B123" s="225"/>
      <c r="C123" s="226"/>
      <c r="D123" s="227" t="s">
        <v>143</v>
      </c>
      <c r="E123" s="228" t="s">
        <v>19</v>
      </c>
      <c r="F123" s="229" t="s">
        <v>176</v>
      </c>
      <c r="G123" s="226"/>
      <c r="H123" s="230">
        <v>0.333</v>
      </c>
      <c r="I123" s="231"/>
      <c r="J123" s="226"/>
      <c r="K123" s="226"/>
      <c r="L123" s="232"/>
      <c r="M123" s="233"/>
      <c r="N123" s="234"/>
      <c r="O123" s="234"/>
      <c r="P123" s="234"/>
      <c r="Q123" s="234"/>
      <c r="R123" s="234"/>
      <c r="S123" s="234"/>
      <c r="T123" s="235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6" t="s">
        <v>143</v>
      </c>
      <c r="AU123" s="236" t="s">
        <v>81</v>
      </c>
      <c r="AV123" s="13" t="s">
        <v>81</v>
      </c>
      <c r="AW123" s="13" t="s">
        <v>32</v>
      </c>
      <c r="AX123" s="13" t="s">
        <v>71</v>
      </c>
      <c r="AY123" s="236" t="s">
        <v>131</v>
      </c>
    </row>
    <row r="124" spans="1:51" s="14" customFormat="1" ht="12">
      <c r="A124" s="14"/>
      <c r="B124" s="237"/>
      <c r="C124" s="238"/>
      <c r="D124" s="227" t="s">
        <v>143</v>
      </c>
      <c r="E124" s="239" t="s">
        <v>19</v>
      </c>
      <c r="F124" s="240" t="s">
        <v>147</v>
      </c>
      <c r="G124" s="238"/>
      <c r="H124" s="241">
        <v>45.603</v>
      </c>
      <c r="I124" s="242"/>
      <c r="J124" s="238"/>
      <c r="K124" s="238"/>
      <c r="L124" s="243"/>
      <c r="M124" s="244"/>
      <c r="N124" s="245"/>
      <c r="O124" s="245"/>
      <c r="P124" s="245"/>
      <c r="Q124" s="245"/>
      <c r="R124" s="245"/>
      <c r="S124" s="245"/>
      <c r="T124" s="246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7" t="s">
        <v>143</v>
      </c>
      <c r="AU124" s="247" t="s">
        <v>81</v>
      </c>
      <c r="AV124" s="14" t="s">
        <v>139</v>
      </c>
      <c r="AW124" s="14" t="s">
        <v>32</v>
      </c>
      <c r="AX124" s="14" t="s">
        <v>79</v>
      </c>
      <c r="AY124" s="247" t="s">
        <v>131</v>
      </c>
    </row>
    <row r="125" spans="1:65" s="2" customFormat="1" ht="24.15" customHeight="1">
      <c r="A125" s="41"/>
      <c r="B125" s="42"/>
      <c r="C125" s="207" t="s">
        <v>159</v>
      </c>
      <c r="D125" s="207" t="s">
        <v>134</v>
      </c>
      <c r="E125" s="208" t="s">
        <v>177</v>
      </c>
      <c r="F125" s="209" t="s">
        <v>178</v>
      </c>
      <c r="G125" s="210" t="s">
        <v>137</v>
      </c>
      <c r="H125" s="211">
        <v>32.8</v>
      </c>
      <c r="I125" s="212"/>
      <c r="J125" s="213">
        <f>ROUND(I125*H125,2)</f>
        <v>0</v>
      </c>
      <c r="K125" s="209" t="s">
        <v>138</v>
      </c>
      <c r="L125" s="47"/>
      <c r="M125" s="214" t="s">
        <v>19</v>
      </c>
      <c r="N125" s="215" t="s">
        <v>42</v>
      </c>
      <c r="O125" s="87"/>
      <c r="P125" s="216">
        <f>O125*H125</f>
        <v>0</v>
      </c>
      <c r="Q125" s="216">
        <v>0.00438</v>
      </c>
      <c r="R125" s="216">
        <f>Q125*H125</f>
        <v>0.143664</v>
      </c>
      <c r="S125" s="216">
        <v>0</v>
      </c>
      <c r="T125" s="217">
        <f>S125*H125</f>
        <v>0</v>
      </c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R125" s="218" t="s">
        <v>139</v>
      </c>
      <c r="AT125" s="218" t="s">
        <v>134</v>
      </c>
      <c r="AU125" s="218" t="s">
        <v>81</v>
      </c>
      <c r="AY125" s="20" t="s">
        <v>131</v>
      </c>
      <c r="BE125" s="219">
        <f>IF(N125="základní",J125,0)</f>
        <v>0</v>
      </c>
      <c r="BF125" s="219">
        <f>IF(N125="snížená",J125,0)</f>
        <v>0</v>
      </c>
      <c r="BG125" s="219">
        <f>IF(N125="zákl. přenesená",J125,0)</f>
        <v>0</v>
      </c>
      <c r="BH125" s="219">
        <f>IF(N125="sníž. přenesená",J125,0)</f>
        <v>0</v>
      </c>
      <c r="BI125" s="219">
        <f>IF(N125="nulová",J125,0)</f>
        <v>0</v>
      </c>
      <c r="BJ125" s="20" t="s">
        <v>79</v>
      </c>
      <c r="BK125" s="219">
        <f>ROUND(I125*H125,2)</f>
        <v>0</v>
      </c>
      <c r="BL125" s="20" t="s">
        <v>139</v>
      </c>
      <c r="BM125" s="218" t="s">
        <v>744</v>
      </c>
    </row>
    <row r="126" spans="1:47" s="2" customFormat="1" ht="12">
      <c r="A126" s="41"/>
      <c r="B126" s="42"/>
      <c r="C126" s="43"/>
      <c r="D126" s="220" t="s">
        <v>141</v>
      </c>
      <c r="E126" s="43"/>
      <c r="F126" s="221" t="s">
        <v>180</v>
      </c>
      <c r="G126" s="43"/>
      <c r="H126" s="43"/>
      <c r="I126" s="222"/>
      <c r="J126" s="43"/>
      <c r="K126" s="43"/>
      <c r="L126" s="47"/>
      <c r="M126" s="223"/>
      <c r="N126" s="224"/>
      <c r="O126" s="87"/>
      <c r="P126" s="87"/>
      <c r="Q126" s="87"/>
      <c r="R126" s="87"/>
      <c r="S126" s="87"/>
      <c r="T126" s="88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T126" s="20" t="s">
        <v>141</v>
      </c>
      <c r="AU126" s="20" t="s">
        <v>81</v>
      </c>
    </row>
    <row r="127" spans="1:51" s="15" customFormat="1" ht="12">
      <c r="A127" s="15"/>
      <c r="B127" s="248"/>
      <c r="C127" s="249"/>
      <c r="D127" s="227" t="s">
        <v>143</v>
      </c>
      <c r="E127" s="250" t="s">
        <v>19</v>
      </c>
      <c r="F127" s="251" t="s">
        <v>181</v>
      </c>
      <c r="G127" s="249"/>
      <c r="H127" s="250" t="s">
        <v>19</v>
      </c>
      <c r="I127" s="252"/>
      <c r="J127" s="249"/>
      <c r="K127" s="249"/>
      <c r="L127" s="253"/>
      <c r="M127" s="254"/>
      <c r="N127" s="255"/>
      <c r="O127" s="255"/>
      <c r="P127" s="255"/>
      <c r="Q127" s="255"/>
      <c r="R127" s="255"/>
      <c r="S127" s="255"/>
      <c r="T127" s="256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57" t="s">
        <v>143</v>
      </c>
      <c r="AU127" s="257" t="s">
        <v>81</v>
      </c>
      <c r="AV127" s="15" t="s">
        <v>79</v>
      </c>
      <c r="AW127" s="15" t="s">
        <v>32</v>
      </c>
      <c r="AX127" s="15" t="s">
        <v>71</v>
      </c>
      <c r="AY127" s="257" t="s">
        <v>131</v>
      </c>
    </row>
    <row r="128" spans="1:51" s="13" customFormat="1" ht="12">
      <c r="A128" s="13"/>
      <c r="B128" s="225"/>
      <c r="C128" s="226"/>
      <c r="D128" s="227" t="s">
        <v>143</v>
      </c>
      <c r="E128" s="228" t="s">
        <v>19</v>
      </c>
      <c r="F128" s="229" t="s">
        <v>745</v>
      </c>
      <c r="G128" s="226"/>
      <c r="H128" s="230">
        <v>46.8</v>
      </c>
      <c r="I128" s="231"/>
      <c r="J128" s="226"/>
      <c r="K128" s="226"/>
      <c r="L128" s="232"/>
      <c r="M128" s="233"/>
      <c r="N128" s="234"/>
      <c r="O128" s="234"/>
      <c r="P128" s="234"/>
      <c r="Q128" s="234"/>
      <c r="R128" s="234"/>
      <c r="S128" s="234"/>
      <c r="T128" s="235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6" t="s">
        <v>143</v>
      </c>
      <c r="AU128" s="236" t="s">
        <v>81</v>
      </c>
      <c r="AV128" s="13" t="s">
        <v>81</v>
      </c>
      <c r="AW128" s="13" t="s">
        <v>32</v>
      </c>
      <c r="AX128" s="13" t="s">
        <v>71</v>
      </c>
      <c r="AY128" s="236" t="s">
        <v>131</v>
      </c>
    </row>
    <row r="129" spans="1:51" s="13" customFormat="1" ht="12">
      <c r="A129" s="13"/>
      <c r="B129" s="225"/>
      <c r="C129" s="226"/>
      <c r="D129" s="227" t="s">
        <v>143</v>
      </c>
      <c r="E129" s="228" t="s">
        <v>19</v>
      </c>
      <c r="F129" s="229" t="s">
        <v>746</v>
      </c>
      <c r="G129" s="226"/>
      <c r="H129" s="230">
        <v>-14</v>
      </c>
      <c r="I129" s="231"/>
      <c r="J129" s="226"/>
      <c r="K129" s="226"/>
      <c r="L129" s="232"/>
      <c r="M129" s="233"/>
      <c r="N129" s="234"/>
      <c r="O129" s="234"/>
      <c r="P129" s="234"/>
      <c r="Q129" s="234"/>
      <c r="R129" s="234"/>
      <c r="S129" s="234"/>
      <c r="T129" s="235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6" t="s">
        <v>143</v>
      </c>
      <c r="AU129" s="236" t="s">
        <v>81</v>
      </c>
      <c r="AV129" s="13" t="s">
        <v>81</v>
      </c>
      <c r="AW129" s="13" t="s">
        <v>32</v>
      </c>
      <c r="AX129" s="13" t="s">
        <v>71</v>
      </c>
      <c r="AY129" s="236" t="s">
        <v>131</v>
      </c>
    </row>
    <row r="130" spans="1:51" s="14" customFormat="1" ht="12">
      <c r="A130" s="14"/>
      <c r="B130" s="237"/>
      <c r="C130" s="238"/>
      <c r="D130" s="227" t="s">
        <v>143</v>
      </c>
      <c r="E130" s="239" t="s">
        <v>19</v>
      </c>
      <c r="F130" s="240" t="s">
        <v>147</v>
      </c>
      <c r="G130" s="238"/>
      <c r="H130" s="241">
        <v>32.8</v>
      </c>
      <c r="I130" s="242"/>
      <c r="J130" s="238"/>
      <c r="K130" s="238"/>
      <c r="L130" s="243"/>
      <c r="M130" s="244"/>
      <c r="N130" s="245"/>
      <c r="O130" s="245"/>
      <c r="P130" s="245"/>
      <c r="Q130" s="245"/>
      <c r="R130" s="245"/>
      <c r="S130" s="245"/>
      <c r="T130" s="246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7" t="s">
        <v>143</v>
      </c>
      <c r="AU130" s="247" t="s">
        <v>81</v>
      </c>
      <c r="AV130" s="14" t="s">
        <v>139</v>
      </c>
      <c r="AW130" s="14" t="s">
        <v>32</v>
      </c>
      <c r="AX130" s="14" t="s">
        <v>79</v>
      </c>
      <c r="AY130" s="247" t="s">
        <v>131</v>
      </c>
    </row>
    <row r="131" spans="1:65" s="2" customFormat="1" ht="16.5" customHeight="1">
      <c r="A131" s="41"/>
      <c r="B131" s="42"/>
      <c r="C131" s="207" t="s">
        <v>184</v>
      </c>
      <c r="D131" s="207" t="s">
        <v>134</v>
      </c>
      <c r="E131" s="208" t="s">
        <v>185</v>
      </c>
      <c r="F131" s="209" t="s">
        <v>186</v>
      </c>
      <c r="G131" s="210" t="s">
        <v>137</v>
      </c>
      <c r="H131" s="211">
        <v>20.299</v>
      </c>
      <c r="I131" s="212"/>
      <c r="J131" s="213">
        <f>ROUND(I131*H131,2)</f>
        <v>0</v>
      </c>
      <c r="K131" s="209" t="s">
        <v>138</v>
      </c>
      <c r="L131" s="47"/>
      <c r="M131" s="214" t="s">
        <v>19</v>
      </c>
      <c r="N131" s="215" t="s">
        <v>42</v>
      </c>
      <c r="O131" s="87"/>
      <c r="P131" s="216">
        <f>O131*H131</f>
        <v>0</v>
      </c>
      <c r="Q131" s="216">
        <v>0.00026</v>
      </c>
      <c r="R131" s="216">
        <f>Q131*H131</f>
        <v>0.0052777399999999995</v>
      </c>
      <c r="S131" s="216">
        <v>0</v>
      </c>
      <c r="T131" s="217">
        <f>S131*H131</f>
        <v>0</v>
      </c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R131" s="218" t="s">
        <v>139</v>
      </c>
      <c r="AT131" s="218" t="s">
        <v>134</v>
      </c>
      <c r="AU131" s="218" t="s">
        <v>81</v>
      </c>
      <c r="AY131" s="20" t="s">
        <v>131</v>
      </c>
      <c r="BE131" s="219">
        <f>IF(N131="základní",J131,0)</f>
        <v>0</v>
      </c>
      <c r="BF131" s="219">
        <f>IF(N131="snížená",J131,0)</f>
        <v>0</v>
      </c>
      <c r="BG131" s="219">
        <f>IF(N131="zákl. přenesená",J131,0)</f>
        <v>0</v>
      </c>
      <c r="BH131" s="219">
        <f>IF(N131="sníž. přenesená",J131,0)</f>
        <v>0</v>
      </c>
      <c r="BI131" s="219">
        <f>IF(N131="nulová",J131,0)</f>
        <v>0</v>
      </c>
      <c r="BJ131" s="20" t="s">
        <v>79</v>
      </c>
      <c r="BK131" s="219">
        <f>ROUND(I131*H131,2)</f>
        <v>0</v>
      </c>
      <c r="BL131" s="20" t="s">
        <v>139</v>
      </c>
      <c r="BM131" s="218" t="s">
        <v>747</v>
      </c>
    </row>
    <row r="132" spans="1:47" s="2" customFormat="1" ht="12">
      <c r="A132" s="41"/>
      <c r="B132" s="42"/>
      <c r="C132" s="43"/>
      <c r="D132" s="220" t="s">
        <v>141</v>
      </c>
      <c r="E132" s="43"/>
      <c r="F132" s="221" t="s">
        <v>188</v>
      </c>
      <c r="G132" s="43"/>
      <c r="H132" s="43"/>
      <c r="I132" s="222"/>
      <c r="J132" s="43"/>
      <c r="K132" s="43"/>
      <c r="L132" s="47"/>
      <c r="M132" s="223"/>
      <c r="N132" s="224"/>
      <c r="O132" s="87"/>
      <c r="P132" s="87"/>
      <c r="Q132" s="87"/>
      <c r="R132" s="87"/>
      <c r="S132" s="87"/>
      <c r="T132" s="88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T132" s="20" t="s">
        <v>141</v>
      </c>
      <c r="AU132" s="20" t="s">
        <v>81</v>
      </c>
    </row>
    <row r="133" spans="1:51" s="15" customFormat="1" ht="12">
      <c r="A133" s="15"/>
      <c r="B133" s="248"/>
      <c r="C133" s="249"/>
      <c r="D133" s="227" t="s">
        <v>143</v>
      </c>
      <c r="E133" s="250" t="s">
        <v>19</v>
      </c>
      <c r="F133" s="251" t="s">
        <v>189</v>
      </c>
      <c r="G133" s="249"/>
      <c r="H133" s="250" t="s">
        <v>19</v>
      </c>
      <c r="I133" s="252"/>
      <c r="J133" s="249"/>
      <c r="K133" s="249"/>
      <c r="L133" s="253"/>
      <c r="M133" s="254"/>
      <c r="N133" s="255"/>
      <c r="O133" s="255"/>
      <c r="P133" s="255"/>
      <c r="Q133" s="255"/>
      <c r="R133" s="255"/>
      <c r="S133" s="255"/>
      <c r="T133" s="256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57" t="s">
        <v>143</v>
      </c>
      <c r="AU133" s="257" t="s">
        <v>81</v>
      </c>
      <c r="AV133" s="15" t="s">
        <v>79</v>
      </c>
      <c r="AW133" s="15" t="s">
        <v>32</v>
      </c>
      <c r="AX133" s="15" t="s">
        <v>71</v>
      </c>
      <c r="AY133" s="257" t="s">
        <v>131</v>
      </c>
    </row>
    <row r="134" spans="1:51" s="13" customFormat="1" ht="12">
      <c r="A134" s="13"/>
      <c r="B134" s="225"/>
      <c r="C134" s="226"/>
      <c r="D134" s="227" t="s">
        <v>143</v>
      </c>
      <c r="E134" s="228" t="s">
        <v>19</v>
      </c>
      <c r="F134" s="229" t="s">
        <v>748</v>
      </c>
      <c r="G134" s="226"/>
      <c r="H134" s="230">
        <v>2.339</v>
      </c>
      <c r="I134" s="231"/>
      <c r="J134" s="226"/>
      <c r="K134" s="226"/>
      <c r="L134" s="232"/>
      <c r="M134" s="233"/>
      <c r="N134" s="234"/>
      <c r="O134" s="234"/>
      <c r="P134" s="234"/>
      <c r="Q134" s="234"/>
      <c r="R134" s="234"/>
      <c r="S134" s="234"/>
      <c r="T134" s="23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6" t="s">
        <v>143</v>
      </c>
      <c r="AU134" s="236" t="s">
        <v>81</v>
      </c>
      <c r="AV134" s="13" t="s">
        <v>81</v>
      </c>
      <c r="AW134" s="13" t="s">
        <v>32</v>
      </c>
      <c r="AX134" s="13" t="s">
        <v>71</v>
      </c>
      <c r="AY134" s="236" t="s">
        <v>131</v>
      </c>
    </row>
    <row r="135" spans="1:51" s="13" customFormat="1" ht="12">
      <c r="A135" s="13"/>
      <c r="B135" s="225"/>
      <c r="C135" s="226"/>
      <c r="D135" s="227" t="s">
        <v>143</v>
      </c>
      <c r="E135" s="228" t="s">
        <v>19</v>
      </c>
      <c r="F135" s="229" t="s">
        <v>749</v>
      </c>
      <c r="G135" s="226"/>
      <c r="H135" s="230">
        <v>9.36</v>
      </c>
      <c r="I135" s="231"/>
      <c r="J135" s="226"/>
      <c r="K135" s="226"/>
      <c r="L135" s="232"/>
      <c r="M135" s="233"/>
      <c r="N135" s="234"/>
      <c r="O135" s="234"/>
      <c r="P135" s="234"/>
      <c r="Q135" s="234"/>
      <c r="R135" s="234"/>
      <c r="S135" s="234"/>
      <c r="T135" s="23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6" t="s">
        <v>143</v>
      </c>
      <c r="AU135" s="236" t="s">
        <v>81</v>
      </c>
      <c r="AV135" s="13" t="s">
        <v>81</v>
      </c>
      <c r="AW135" s="13" t="s">
        <v>32</v>
      </c>
      <c r="AX135" s="13" t="s">
        <v>71</v>
      </c>
      <c r="AY135" s="236" t="s">
        <v>131</v>
      </c>
    </row>
    <row r="136" spans="1:51" s="13" customFormat="1" ht="12">
      <c r="A136" s="13"/>
      <c r="B136" s="225"/>
      <c r="C136" s="226"/>
      <c r="D136" s="227" t="s">
        <v>143</v>
      </c>
      <c r="E136" s="228" t="s">
        <v>19</v>
      </c>
      <c r="F136" s="229" t="s">
        <v>750</v>
      </c>
      <c r="G136" s="226"/>
      <c r="H136" s="230">
        <v>-1.4</v>
      </c>
      <c r="I136" s="231"/>
      <c r="J136" s="226"/>
      <c r="K136" s="226"/>
      <c r="L136" s="232"/>
      <c r="M136" s="233"/>
      <c r="N136" s="234"/>
      <c r="O136" s="234"/>
      <c r="P136" s="234"/>
      <c r="Q136" s="234"/>
      <c r="R136" s="234"/>
      <c r="S136" s="234"/>
      <c r="T136" s="23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6" t="s">
        <v>143</v>
      </c>
      <c r="AU136" s="236" t="s">
        <v>81</v>
      </c>
      <c r="AV136" s="13" t="s">
        <v>81</v>
      </c>
      <c r="AW136" s="13" t="s">
        <v>32</v>
      </c>
      <c r="AX136" s="13" t="s">
        <v>71</v>
      </c>
      <c r="AY136" s="236" t="s">
        <v>131</v>
      </c>
    </row>
    <row r="137" spans="1:51" s="15" customFormat="1" ht="12">
      <c r="A137" s="15"/>
      <c r="B137" s="248"/>
      <c r="C137" s="249"/>
      <c r="D137" s="227" t="s">
        <v>143</v>
      </c>
      <c r="E137" s="250" t="s">
        <v>19</v>
      </c>
      <c r="F137" s="251" t="s">
        <v>751</v>
      </c>
      <c r="G137" s="249"/>
      <c r="H137" s="250" t="s">
        <v>19</v>
      </c>
      <c r="I137" s="252"/>
      <c r="J137" s="249"/>
      <c r="K137" s="249"/>
      <c r="L137" s="253"/>
      <c r="M137" s="254"/>
      <c r="N137" s="255"/>
      <c r="O137" s="255"/>
      <c r="P137" s="255"/>
      <c r="Q137" s="255"/>
      <c r="R137" s="255"/>
      <c r="S137" s="255"/>
      <c r="T137" s="256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57" t="s">
        <v>143</v>
      </c>
      <c r="AU137" s="257" t="s">
        <v>81</v>
      </c>
      <c r="AV137" s="15" t="s">
        <v>79</v>
      </c>
      <c r="AW137" s="15" t="s">
        <v>32</v>
      </c>
      <c r="AX137" s="15" t="s">
        <v>71</v>
      </c>
      <c r="AY137" s="257" t="s">
        <v>131</v>
      </c>
    </row>
    <row r="138" spans="1:51" s="13" customFormat="1" ht="12">
      <c r="A138" s="13"/>
      <c r="B138" s="225"/>
      <c r="C138" s="226"/>
      <c r="D138" s="227" t="s">
        <v>143</v>
      </c>
      <c r="E138" s="228" t="s">
        <v>19</v>
      </c>
      <c r="F138" s="229" t="s">
        <v>203</v>
      </c>
      <c r="G138" s="226"/>
      <c r="H138" s="230">
        <v>10</v>
      </c>
      <c r="I138" s="231"/>
      <c r="J138" s="226"/>
      <c r="K138" s="226"/>
      <c r="L138" s="232"/>
      <c r="M138" s="233"/>
      <c r="N138" s="234"/>
      <c r="O138" s="234"/>
      <c r="P138" s="234"/>
      <c r="Q138" s="234"/>
      <c r="R138" s="234"/>
      <c r="S138" s="234"/>
      <c r="T138" s="23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6" t="s">
        <v>143</v>
      </c>
      <c r="AU138" s="236" t="s">
        <v>81</v>
      </c>
      <c r="AV138" s="13" t="s">
        <v>81</v>
      </c>
      <c r="AW138" s="13" t="s">
        <v>32</v>
      </c>
      <c r="AX138" s="13" t="s">
        <v>71</v>
      </c>
      <c r="AY138" s="236" t="s">
        <v>131</v>
      </c>
    </row>
    <row r="139" spans="1:51" s="14" customFormat="1" ht="12">
      <c r="A139" s="14"/>
      <c r="B139" s="237"/>
      <c r="C139" s="238"/>
      <c r="D139" s="227" t="s">
        <v>143</v>
      </c>
      <c r="E139" s="239" t="s">
        <v>19</v>
      </c>
      <c r="F139" s="240" t="s">
        <v>147</v>
      </c>
      <c r="G139" s="238"/>
      <c r="H139" s="241">
        <v>20.299</v>
      </c>
      <c r="I139" s="242"/>
      <c r="J139" s="238"/>
      <c r="K139" s="238"/>
      <c r="L139" s="243"/>
      <c r="M139" s="244"/>
      <c r="N139" s="245"/>
      <c r="O139" s="245"/>
      <c r="P139" s="245"/>
      <c r="Q139" s="245"/>
      <c r="R139" s="245"/>
      <c r="S139" s="245"/>
      <c r="T139" s="246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7" t="s">
        <v>143</v>
      </c>
      <c r="AU139" s="247" t="s">
        <v>81</v>
      </c>
      <c r="AV139" s="14" t="s">
        <v>139</v>
      </c>
      <c r="AW139" s="14" t="s">
        <v>32</v>
      </c>
      <c r="AX139" s="14" t="s">
        <v>79</v>
      </c>
      <c r="AY139" s="247" t="s">
        <v>131</v>
      </c>
    </row>
    <row r="140" spans="1:65" s="2" customFormat="1" ht="16.5" customHeight="1">
      <c r="A140" s="41"/>
      <c r="B140" s="42"/>
      <c r="C140" s="207" t="s">
        <v>193</v>
      </c>
      <c r="D140" s="207" t="s">
        <v>134</v>
      </c>
      <c r="E140" s="208" t="s">
        <v>194</v>
      </c>
      <c r="F140" s="209" t="s">
        <v>195</v>
      </c>
      <c r="G140" s="210" t="s">
        <v>137</v>
      </c>
      <c r="H140" s="211">
        <v>20.299</v>
      </c>
      <c r="I140" s="212"/>
      <c r="J140" s="213">
        <f>ROUND(I140*H140,2)</f>
        <v>0</v>
      </c>
      <c r="K140" s="209" t="s">
        <v>138</v>
      </c>
      <c r="L140" s="47"/>
      <c r="M140" s="214" t="s">
        <v>19</v>
      </c>
      <c r="N140" s="215" t="s">
        <v>42</v>
      </c>
      <c r="O140" s="87"/>
      <c r="P140" s="216">
        <f>O140*H140</f>
        <v>0</v>
      </c>
      <c r="Q140" s="216">
        <v>0.004</v>
      </c>
      <c r="R140" s="216">
        <f>Q140*H140</f>
        <v>0.081196</v>
      </c>
      <c r="S140" s="216">
        <v>0</v>
      </c>
      <c r="T140" s="217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18" t="s">
        <v>139</v>
      </c>
      <c r="AT140" s="218" t="s">
        <v>134</v>
      </c>
      <c r="AU140" s="218" t="s">
        <v>81</v>
      </c>
      <c r="AY140" s="20" t="s">
        <v>131</v>
      </c>
      <c r="BE140" s="219">
        <f>IF(N140="základní",J140,0)</f>
        <v>0</v>
      </c>
      <c r="BF140" s="219">
        <f>IF(N140="snížená",J140,0)</f>
        <v>0</v>
      </c>
      <c r="BG140" s="219">
        <f>IF(N140="zákl. přenesená",J140,0)</f>
        <v>0</v>
      </c>
      <c r="BH140" s="219">
        <f>IF(N140="sníž. přenesená",J140,0)</f>
        <v>0</v>
      </c>
      <c r="BI140" s="219">
        <f>IF(N140="nulová",J140,0)</f>
        <v>0</v>
      </c>
      <c r="BJ140" s="20" t="s">
        <v>79</v>
      </c>
      <c r="BK140" s="219">
        <f>ROUND(I140*H140,2)</f>
        <v>0</v>
      </c>
      <c r="BL140" s="20" t="s">
        <v>139</v>
      </c>
      <c r="BM140" s="218" t="s">
        <v>752</v>
      </c>
    </row>
    <row r="141" spans="1:47" s="2" customFormat="1" ht="12">
      <c r="A141" s="41"/>
      <c r="B141" s="42"/>
      <c r="C141" s="43"/>
      <c r="D141" s="220" t="s">
        <v>141</v>
      </c>
      <c r="E141" s="43"/>
      <c r="F141" s="221" t="s">
        <v>197</v>
      </c>
      <c r="G141" s="43"/>
      <c r="H141" s="43"/>
      <c r="I141" s="222"/>
      <c r="J141" s="43"/>
      <c r="K141" s="43"/>
      <c r="L141" s="47"/>
      <c r="M141" s="223"/>
      <c r="N141" s="224"/>
      <c r="O141" s="87"/>
      <c r="P141" s="87"/>
      <c r="Q141" s="87"/>
      <c r="R141" s="87"/>
      <c r="S141" s="87"/>
      <c r="T141" s="88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T141" s="20" t="s">
        <v>141</v>
      </c>
      <c r="AU141" s="20" t="s">
        <v>81</v>
      </c>
    </row>
    <row r="142" spans="1:65" s="2" customFormat="1" ht="24.15" customHeight="1">
      <c r="A142" s="41"/>
      <c r="B142" s="42"/>
      <c r="C142" s="207" t="s">
        <v>198</v>
      </c>
      <c r="D142" s="207" t="s">
        <v>134</v>
      </c>
      <c r="E142" s="208" t="s">
        <v>199</v>
      </c>
      <c r="F142" s="209" t="s">
        <v>200</v>
      </c>
      <c r="G142" s="210" t="s">
        <v>156</v>
      </c>
      <c r="H142" s="211">
        <v>5</v>
      </c>
      <c r="I142" s="212"/>
      <c r="J142" s="213">
        <f>ROUND(I142*H142,2)</f>
        <v>0</v>
      </c>
      <c r="K142" s="209" t="s">
        <v>138</v>
      </c>
      <c r="L142" s="47"/>
      <c r="M142" s="214" t="s">
        <v>19</v>
      </c>
      <c r="N142" s="215" t="s">
        <v>42</v>
      </c>
      <c r="O142" s="87"/>
      <c r="P142" s="216">
        <f>O142*H142</f>
        <v>0</v>
      </c>
      <c r="Q142" s="216">
        <v>0.01777</v>
      </c>
      <c r="R142" s="216">
        <f>Q142*H142</f>
        <v>0.08885000000000001</v>
      </c>
      <c r="S142" s="216">
        <v>0</v>
      </c>
      <c r="T142" s="217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18" t="s">
        <v>139</v>
      </c>
      <c r="AT142" s="218" t="s">
        <v>134</v>
      </c>
      <c r="AU142" s="218" t="s">
        <v>81</v>
      </c>
      <c r="AY142" s="20" t="s">
        <v>131</v>
      </c>
      <c r="BE142" s="219">
        <f>IF(N142="základní",J142,0)</f>
        <v>0</v>
      </c>
      <c r="BF142" s="219">
        <f>IF(N142="snížená",J142,0)</f>
        <v>0</v>
      </c>
      <c r="BG142" s="219">
        <f>IF(N142="zákl. přenesená",J142,0)</f>
        <v>0</v>
      </c>
      <c r="BH142" s="219">
        <f>IF(N142="sníž. přenesená",J142,0)</f>
        <v>0</v>
      </c>
      <c r="BI142" s="219">
        <f>IF(N142="nulová",J142,0)</f>
        <v>0</v>
      </c>
      <c r="BJ142" s="20" t="s">
        <v>79</v>
      </c>
      <c r="BK142" s="219">
        <f>ROUND(I142*H142,2)</f>
        <v>0</v>
      </c>
      <c r="BL142" s="20" t="s">
        <v>139</v>
      </c>
      <c r="BM142" s="218" t="s">
        <v>753</v>
      </c>
    </row>
    <row r="143" spans="1:47" s="2" customFormat="1" ht="12">
      <c r="A143" s="41"/>
      <c r="B143" s="42"/>
      <c r="C143" s="43"/>
      <c r="D143" s="220" t="s">
        <v>141</v>
      </c>
      <c r="E143" s="43"/>
      <c r="F143" s="221" t="s">
        <v>202</v>
      </c>
      <c r="G143" s="43"/>
      <c r="H143" s="43"/>
      <c r="I143" s="222"/>
      <c r="J143" s="43"/>
      <c r="K143" s="43"/>
      <c r="L143" s="47"/>
      <c r="M143" s="223"/>
      <c r="N143" s="224"/>
      <c r="O143" s="87"/>
      <c r="P143" s="87"/>
      <c r="Q143" s="87"/>
      <c r="R143" s="87"/>
      <c r="S143" s="87"/>
      <c r="T143" s="88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T143" s="20" t="s">
        <v>141</v>
      </c>
      <c r="AU143" s="20" t="s">
        <v>81</v>
      </c>
    </row>
    <row r="144" spans="1:65" s="2" customFormat="1" ht="16.5" customHeight="1">
      <c r="A144" s="41"/>
      <c r="B144" s="42"/>
      <c r="C144" s="258" t="s">
        <v>203</v>
      </c>
      <c r="D144" s="258" t="s">
        <v>204</v>
      </c>
      <c r="E144" s="259" t="s">
        <v>205</v>
      </c>
      <c r="F144" s="260" t="s">
        <v>206</v>
      </c>
      <c r="G144" s="261" t="s">
        <v>156</v>
      </c>
      <c r="H144" s="262">
        <v>5</v>
      </c>
      <c r="I144" s="263"/>
      <c r="J144" s="264">
        <f>ROUND(I144*H144,2)</f>
        <v>0</v>
      </c>
      <c r="K144" s="260" t="s">
        <v>138</v>
      </c>
      <c r="L144" s="265"/>
      <c r="M144" s="266" t="s">
        <v>19</v>
      </c>
      <c r="N144" s="267" t="s">
        <v>42</v>
      </c>
      <c r="O144" s="87"/>
      <c r="P144" s="216">
        <f>O144*H144</f>
        <v>0</v>
      </c>
      <c r="Q144" s="216">
        <v>0.01458</v>
      </c>
      <c r="R144" s="216">
        <f>Q144*H144</f>
        <v>0.07289999999999999</v>
      </c>
      <c r="S144" s="216">
        <v>0</v>
      </c>
      <c r="T144" s="217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18" t="s">
        <v>193</v>
      </c>
      <c r="AT144" s="218" t="s">
        <v>204</v>
      </c>
      <c r="AU144" s="218" t="s">
        <v>81</v>
      </c>
      <c r="AY144" s="20" t="s">
        <v>131</v>
      </c>
      <c r="BE144" s="219">
        <f>IF(N144="základní",J144,0)</f>
        <v>0</v>
      </c>
      <c r="BF144" s="219">
        <f>IF(N144="snížená",J144,0)</f>
        <v>0</v>
      </c>
      <c r="BG144" s="219">
        <f>IF(N144="zákl. přenesená",J144,0)</f>
        <v>0</v>
      </c>
      <c r="BH144" s="219">
        <f>IF(N144="sníž. přenesená",J144,0)</f>
        <v>0</v>
      </c>
      <c r="BI144" s="219">
        <f>IF(N144="nulová",J144,0)</f>
        <v>0</v>
      </c>
      <c r="BJ144" s="20" t="s">
        <v>79</v>
      </c>
      <c r="BK144" s="219">
        <f>ROUND(I144*H144,2)</f>
        <v>0</v>
      </c>
      <c r="BL144" s="20" t="s">
        <v>139</v>
      </c>
      <c r="BM144" s="218" t="s">
        <v>754</v>
      </c>
    </row>
    <row r="145" spans="1:63" s="12" customFormat="1" ht="22.8" customHeight="1">
      <c r="A145" s="12"/>
      <c r="B145" s="191"/>
      <c r="C145" s="192"/>
      <c r="D145" s="193" t="s">
        <v>70</v>
      </c>
      <c r="E145" s="205" t="s">
        <v>198</v>
      </c>
      <c r="F145" s="205" t="s">
        <v>208</v>
      </c>
      <c r="G145" s="192"/>
      <c r="H145" s="192"/>
      <c r="I145" s="195"/>
      <c r="J145" s="206">
        <f>BK145</f>
        <v>0</v>
      </c>
      <c r="K145" s="192"/>
      <c r="L145" s="197"/>
      <c r="M145" s="198"/>
      <c r="N145" s="199"/>
      <c r="O145" s="199"/>
      <c r="P145" s="200">
        <f>SUM(P146:P162)</f>
        <v>0</v>
      </c>
      <c r="Q145" s="199"/>
      <c r="R145" s="200">
        <f>SUM(R146:R162)</f>
        <v>0.006530000000000001</v>
      </c>
      <c r="S145" s="199"/>
      <c r="T145" s="201">
        <f>SUM(T146:T162)</f>
        <v>2.852583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02" t="s">
        <v>79</v>
      </c>
      <c r="AT145" s="203" t="s">
        <v>70</v>
      </c>
      <c r="AU145" s="203" t="s">
        <v>79</v>
      </c>
      <c r="AY145" s="202" t="s">
        <v>131</v>
      </c>
      <c r="BK145" s="204">
        <f>SUM(BK146:BK162)</f>
        <v>0</v>
      </c>
    </row>
    <row r="146" spans="1:65" s="2" customFormat="1" ht="16.5" customHeight="1">
      <c r="A146" s="41"/>
      <c r="B146" s="42"/>
      <c r="C146" s="207" t="s">
        <v>209</v>
      </c>
      <c r="D146" s="207" t="s">
        <v>134</v>
      </c>
      <c r="E146" s="208" t="s">
        <v>210</v>
      </c>
      <c r="F146" s="209" t="s">
        <v>211</v>
      </c>
      <c r="G146" s="210" t="s">
        <v>137</v>
      </c>
      <c r="H146" s="211">
        <v>12.843</v>
      </c>
      <c r="I146" s="212"/>
      <c r="J146" s="213">
        <f>ROUND(I146*H146,2)</f>
        <v>0</v>
      </c>
      <c r="K146" s="209" t="s">
        <v>138</v>
      </c>
      <c r="L146" s="47"/>
      <c r="M146" s="214" t="s">
        <v>19</v>
      </c>
      <c r="N146" s="215" t="s">
        <v>42</v>
      </c>
      <c r="O146" s="87"/>
      <c r="P146" s="216">
        <f>O146*H146</f>
        <v>0</v>
      </c>
      <c r="Q146" s="216">
        <v>0</v>
      </c>
      <c r="R146" s="216">
        <f>Q146*H146</f>
        <v>0</v>
      </c>
      <c r="S146" s="216">
        <v>0.181</v>
      </c>
      <c r="T146" s="217">
        <f>S146*H146</f>
        <v>2.324583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18" t="s">
        <v>139</v>
      </c>
      <c r="AT146" s="218" t="s">
        <v>134</v>
      </c>
      <c r="AU146" s="218" t="s">
        <v>81</v>
      </c>
      <c r="AY146" s="20" t="s">
        <v>131</v>
      </c>
      <c r="BE146" s="219">
        <f>IF(N146="základní",J146,0)</f>
        <v>0</v>
      </c>
      <c r="BF146" s="219">
        <f>IF(N146="snížená",J146,0)</f>
        <v>0</v>
      </c>
      <c r="BG146" s="219">
        <f>IF(N146="zákl. přenesená",J146,0)</f>
        <v>0</v>
      </c>
      <c r="BH146" s="219">
        <f>IF(N146="sníž. přenesená",J146,0)</f>
        <v>0</v>
      </c>
      <c r="BI146" s="219">
        <f>IF(N146="nulová",J146,0)</f>
        <v>0</v>
      </c>
      <c r="BJ146" s="20" t="s">
        <v>79</v>
      </c>
      <c r="BK146" s="219">
        <f>ROUND(I146*H146,2)</f>
        <v>0</v>
      </c>
      <c r="BL146" s="20" t="s">
        <v>139</v>
      </c>
      <c r="BM146" s="218" t="s">
        <v>755</v>
      </c>
    </row>
    <row r="147" spans="1:47" s="2" customFormat="1" ht="12">
      <c r="A147" s="41"/>
      <c r="B147" s="42"/>
      <c r="C147" s="43"/>
      <c r="D147" s="220" t="s">
        <v>141</v>
      </c>
      <c r="E147" s="43"/>
      <c r="F147" s="221" t="s">
        <v>213</v>
      </c>
      <c r="G147" s="43"/>
      <c r="H147" s="43"/>
      <c r="I147" s="222"/>
      <c r="J147" s="43"/>
      <c r="K147" s="43"/>
      <c r="L147" s="47"/>
      <c r="M147" s="223"/>
      <c r="N147" s="224"/>
      <c r="O147" s="87"/>
      <c r="P147" s="87"/>
      <c r="Q147" s="87"/>
      <c r="R147" s="87"/>
      <c r="S147" s="87"/>
      <c r="T147" s="88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T147" s="20" t="s">
        <v>141</v>
      </c>
      <c r="AU147" s="20" t="s">
        <v>81</v>
      </c>
    </row>
    <row r="148" spans="1:51" s="13" customFormat="1" ht="12">
      <c r="A148" s="13"/>
      <c r="B148" s="225"/>
      <c r="C148" s="226"/>
      <c r="D148" s="227" t="s">
        <v>143</v>
      </c>
      <c r="E148" s="228" t="s">
        <v>19</v>
      </c>
      <c r="F148" s="229" t="s">
        <v>756</v>
      </c>
      <c r="G148" s="226"/>
      <c r="H148" s="230">
        <v>19.843</v>
      </c>
      <c r="I148" s="231"/>
      <c r="J148" s="226"/>
      <c r="K148" s="226"/>
      <c r="L148" s="232"/>
      <c r="M148" s="233"/>
      <c r="N148" s="234"/>
      <c r="O148" s="234"/>
      <c r="P148" s="234"/>
      <c r="Q148" s="234"/>
      <c r="R148" s="234"/>
      <c r="S148" s="234"/>
      <c r="T148" s="23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6" t="s">
        <v>143</v>
      </c>
      <c r="AU148" s="236" t="s">
        <v>81</v>
      </c>
      <c r="AV148" s="13" t="s">
        <v>81</v>
      </c>
      <c r="AW148" s="13" t="s">
        <v>32</v>
      </c>
      <c r="AX148" s="13" t="s">
        <v>71</v>
      </c>
      <c r="AY148" s="236" t="s">
        <v>131</v>
      </c>
    </row>
    <row r="149" spans="1:51" s="13" customFormat="1" ht="12">
      <c r="A149" s="13"/>
      <c r="B149" s="225"/>
      <c r="C149" s="226"/>
      <c r="D149" s="227" t="s">
        <v>143</v>
      </c>
      <c r="E149" s="228" t="s">
        <v>19</v>
      </c>
      <c r="F149" s="229" t="s">
        <v>734</v>
      </c>
      <c r="G149" s="226"/>
      <c r="H149" s="230">
        <v>-7</v>
      </c>
      <c r="I149" s="231"/>
      <c r="J149" s="226"/>
      <c r="K149" s="226"/>
      <c r="L149" s="232"/>
      <c r="M149" s="233"/>
      <c r="N149" s="234"/>
      <c r="O149" s="234"/>
      <c r="P149" s="234"/>
      <c r="Q149" s="234"/>
      <c r="R149" s="234"/>
      <c r="S149" s="234"/>
      <c r="T149" s="23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6" t="s">
        <v>143</v>
      </c>
      <c r="AU149" s="236" t="s">
        <v>81</v>
      </c>
      <c r="AV149" s="13" t="s">
        <v>81</v>
      </c>
      <c r="AW149" s="13" t="s">
        <v>32</v>
      </c>
      <c r="AX149" s="13" t="s">
        <v>71</v>
      </c>
      <c r="AY149" s="236" t="s">
        <v>131</v>
      </c>
    </row>
    <row r="150" spans="1:51" s="14" customFormat="1" ht="12">
      <c r="A150" s="14"/>
      <c r="B150" s="237"/>
      <c r="C150" s="238"/>
      <c r="D150" s="227" t="s">
        <v>143</v>
      </c>
      <c r="E150" s="239" t="s">
        <v>19</v>
      </c>
      <c r="F150" s="240" t="s">
        <v>147</v>
      </c>
      <c r="G150" s="238"/>
      <c r="H150" s="241">
        <v>12.843</v>
      </c>
      <c r="I150" s="242"/>
      <c r="J150" s="238"/>
      <c r="K150" s="238"/>
      <c r="L150" s="243"/>
      <c r="M150" s="244"/>
      <c r="N150" s="245"/>
      <c r="O150" s="245"/>
      <c r="P150" s="245"/>
      <c r="Q150" s="245"/>
      <c r="R150" s="245"/>
      <c r="S150" s="245"/>
      <c r="T150" s="246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7" t="s">
        <v>143</v>
      </c>
      <c r="AU150" s="247" t="s">
        <v>81</v>
      </c>
      <c r="AV150" s="14" t="s">
        <v>139</v>
      </c>
      <c r="AW150" s="14" t="s">
        <v>32</v>
      </c>
      <c r="AX150" s="14" t="s">
        <v>79</v>
      </c>
      <c r="AY150" s="247" t="s">
        <v>131</v>
      </c>
    </row>
    <row r="151" spans="1:65" s="2" customFormat="1" ht="16.5" customHeight="1">
      <c r="A151" s="41"/>
      <c r="B151" s="42"/>
      <c r="C151" s="207" t="s">
        <v>8</v>
      </c>
      <c r="D151" s="207" t="s">
        <v>134</v>
      </c>
      <c r="E151" s="208" t="s">
        <v>215</v>
      </c>
      <c r="F151" s="209" t="s">
        <v>216</v>
      </c>
      <c r="G151" s="210" t="s">
        <v>137</v>
      </c>
      <c r="H151" s="211">
        <v>26.12</v>
      </c>
      <c r="I151" s="212"/>
      <c r="J151" s="213">
        <f>ROUND(I151*H151,2)</f>
        <v>0</v>
      </c>
      <c r="K151" s="209" t="s">
        <v>138</v>
      </c>
      <c r="L151" s="47"/>
      <c r="M151" s="214" t="s">
        <v>19</v>
      </c>
      <c r="N151" s="215" t="s">
        <v>42</v>
      </c>
      <c r="O151" s="87"/>
      <c r="P151" s="216">
        <f>O151*H151</f>
        <v>0</v>
      </c>
      <c r="Q151" s="216">
        <v>0</v>
      </c>
      <c r="R151" s="216">
        <f>Q151*H151</f>
        <v>0</v>
      </c>
      <c r="S151" s="216">
        <v>0</v>
      </c>
      <c r="T151" s="217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18" t="s">
        <v>139</v>
      </c>
      <c r="AT151" s="218" t="s">
        <v>134</v>
      </c>
      <c r="AU151" s="218" t="s">
        <v>81</v>
      </c>
      <c r="AY151" s="20" t="s">
        <v>131</v>
      </c>
      <c r="BE151" s="219">
        <f>IF(N151="základní",J151,0)</f>
        <v>0</v>
      </c>
      <c r="BF151" s="219">
        <f>IF(N151="snížená",J151,0)</f>
        <v>0</v>
      </c>
      <c r="BG151" s="219">
        <f>IF(N151="zákl. přenesená",J151,0)</f>
        <v>0</v>
      </c>
      <c r="BH151" s="219">
        <f>IF(N151="sníž. přenesená",J151,0)</f>
        <v>0</v>
      </c>
      <c r="BI151" s="219">
        <f>IF(N151="nulová",J151,0)</f>
        <v>0</v>
      </c>
      <c r="BJ151" s="20" t="s">
        <v>79</v>
      </c>
      <c r="BK151" s="219">
        <f>ROUND(I151*H151,2)</f>
        <v>0</v>
      </c>
      <c r="BL151" s="20" t="s">
        <v>139</v>
      </c>
      <c r="BM151" s="218" t="s">
        <v>757</v>
      </c>
    </row>
    <row r="152" spans="1:47" s="2" customFormat="1" ht="12">
      <c r="A152" s="41"/>
      <c r="B152" s="42"/>
      <c r="C152" s="43"/>
      <c r="D152" s="220" t="s">
        <v>141</v>
      </c>
      <c r="E152" s="43"/>
      <c r="F152" s="221" t="s">
        <v>218</v>
      </c>
      <c r="G152" s="43"/>
      <c r="H152" s="43"/>
      <c r="I152" s="222"/>
      <c r="J152" s="43"/>
      <c r="K152" s="43"/>
      <c r="L152" s="47"/>
      <c r="M152" s="223"/>
      <c r="N152" s="224"/>
      <c r="O152" s="87"/>
      <c r="P152" s="87"/>
      <c r="Q152" s="87"/>
      <c r="R152" s="87"/>
      <c r="S152" s="87"/>
      <c r="T152" s="88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T152" s="20" t="s">
        <v>141</v>
      </c>
      <c r="AU152" s="20" t="s">
        <v>81</v>
      </c>
    </row>
    <row r="153" spans="1:65" s="2" customFormat="1" ht="16.5" customHeight="1">
      <c r="A153" s="41"/>
      <c r="B153" s="42"/>
      <c r="C153" s="207" t="s">
        <v>219</v>
      </c>
      <c r="D153" s="207" t="s">
        <v>134</v>
      </c>
      <c r="E153" s="208" t="s">
        <v>220</v>
      </c>
      <c r="F153" s="209" t="s">
        <v>221</v>
      </c>
      <c r="G153" s="210" t="s">
        <v>137</v>
      </c>
      <c r="H153" s="211">
        <v>52.24</v>
      </c>
      <c r="I153" s="212"/>
      <c r="J153" s="213">
        <f>ROUND(I153*H153,2)</f>
        <v>0</v>
      </c>
      <c r="K153" s="209" t="s">
        <v>138</v>
      </c>
      <c r="L153" s="47"/>
      <c r="M153" s="214" t="s">
        <v>19</v>
      </c>
      <c r="N153" s="215" t="s">
        <v>42</v>
      </c>
      <c r="O153" s="87"/>
      <c r="P153" s="216">
        <f>O153*H153</f>
        <v>0</v>
      </c>
      <c r="Q153" s="216">
        <v>0</v>
      </c>
      <c r="R153" s="216">
        <f>Q153*H153</f>
        <v>0</v>
      </c>
      <c r="S153" s="216">
        <v>0</v>
      </c>
      <c r="T153" s="217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18" t="s">
        <v>139</v>
      </c>
      <c r="AT153" s="218" t="s">
        <v>134</v>
      </c>
      <c r="AU153" s="218" t="s">
        <v>81</v>
      </c>
      <c r="AY153" s="20" t="s">
        <v>131</v>
      </c>
      <c r="BE153" s="219">
        <f>IF(N153="základní",J153,0)</f>
        <v>0</v>
      </c>
      <c r="BF153" s="219">
        <f>IF(N153="snížená",J153,0)</f>
        <v>0</v>
      </c>
      <c r="BG153" s="219">
        <f>IF(N153="zákl. přenesená",J153,0)</f>
        <v>0</v>
      </c>
      <c r="BH153" s="219">
        <f>IF(N153="sníž. přenesená",J153,0)</f>
        <v>0</v>
      </c>
      <c r="BI153" s="219">
        <f>IF(N153="nulová",J153,0)</f>
        <v>0</v>
      </c>
      <c r="BJ153" s="20" t="s">
        <v>79</v>
      </c>
      <c r="BK153" s="219">
        <f>ROUND(I153*H153,2)</f>
        <v>0</v>
      </c>
      <c r="BL153" s="20" t="s">
        <v>139</v>
      </c>
      <c r="BM153" s="218" t="s">
        <v>758</v>
      </c>
    </row>
    <row r="154" spans="1:47" s="2" customFormat="1" ht="12">
      <c r="A154" s="41"/>
      <c r="B154" s="42"/>
      <c r="C154" s="43"/>
      <c r="D154" s="220" t="s">
        <v>141</v>
      </c>
      <c r="E154" s="43"/>
      <c r="F154" s="221" t="s">
        <v>223</v>
      </c>
      <c r="G154" s="43"/>
      <c r="H154" s="43"/>
      <c r="I154" s="222"/>
      <c r="J154" s="43"/>
      <c r="K154" s="43"/>
      <c r="L154" s="47"/>
      <c r="M154" s="223"/>
      <c r="N154" s="224"/>
      <c r="O154" s="87"/>
      <c r="P154" s="87"/>
      <c r="Q154" s="87"/>
      <c r="R154" s="87"/>
      <c r="S154" s="87"/>
      <c r="T154" s="88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T154" s="20" t="s">
        <v>141</v>
      </c>
      <c r="AU154" s="20" t="s">
        <v>81</v>
      </c>
    </row>
    <row r="155" spans="1:51" s="13" customFormat="1" ht="12">
      <c r="A155" s="13"/>
      <c r="B155" s="225"/>
      <c r="C155" s="226"/>
      <c r="D155" s="227" t="s">
        <v>143</v>
      </c>
      <c r="E155" s="228" t="s">
        <v>19</v>
      </c>
      <c r="F155" s="229" t="s">
        <v>759</v>
      </c>
      <c r="G155" s="226"/>
      <c r="H155" s="230">
        <v>52.24</v>
      </c>
      <c r="I155" s="231"/>
      <c r="J155" s="226"/>
      <c r="K155" s="226"/>
      <c r="L155" s="232"/>
      <c r="M155" s="233"/>
      <c r="N155" s="234"/>
      <c r="O155" s="234"/>
      <c r="P155" s="234"/>
      <c r="Q155" s="234"/>
      <c r="R155" s="234"/>
      <c r="S155" s="234"/>
      <c r="T155" s="23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6" t="s">
        <v>143</v>
      </c>
      <c r="AU155" s="236" t="s">
        <v>81</v>
      </c>
      <c r="AV155" s="13" t="s">
        <v>81</v>
      </c>
      <c r="AW155" s="13" t="s">
        <v>32</v>
      </c>
      <c r="AX155" s="13" t="s">
        <v>79</v>
      </c>
      <c r="AY155" s="236" t="s">
        <v>131</v>
      </c>
    </row>
    <row r="156" spans="1:65" s="2" customFormat="1" ht="24.15" customHeight="1">
      <c r="A156" s="41"/>
      <c r="B156" s="42"/>
      <c r="C156" s="207" t="s">
        <v>225</v>
      </c>
      <c r="D156" s="207" t="s">
        <v>134</v>
      </c>
      <c r="E156" s="208" t="s">
        <v>226</v>
      </c>
      <c r="F156" s="209" t="s">
        <v>227</v>
      </c>
      <c r="G156" s="210" t="s">
        <v>137</v>
      </c>
      <c r="H156" s="211">
        <v>6</v>
      </c>
      <c r="I156" s="212"/>
      <c r="J156" s="213">
        <f>ROUND(I156*H156,2)</f>
        <v>0</v>
      </c>
      <c r="K156" s="209" t="s">
        <v>138</v>
      </c>
      <c r="L156" s="47"/>
      <c r="M156" s="214" t="s">
        <v>19</v>
      </c>
      <c r="N156" s="215" t="s">
        <v>42</v>
      </c>
      <c r="O156" s="87"/>
      <c r="P156" s="216">
        <f>O156*H156</f>
        <v>0</v>
      </c>
      <c r="Q156" s="216">
        <v>0</v>
      </c>
      <c r="R156" s="216">
        <f>Q156*H156</f>
        <v>0</v>
      </c>
      <c r="S156" s="216">
        <v>0.088</v>
      </c>
      <c r="T156" s="217">
        <f>S156*H156</f>
        <v>0.528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18" t="s">
        <v>139</v>
      </c>
      <c r="AT156" s="218" t="s">
        <v>134</v>
      </c>
      <c r="AU156" s="218" t="s">
        <v>81</v>
      </c>
      <c r="AY156" s="20" t="s">
        <v>131</v>
      </c>
      <c r="BE156" s="219">
        <f>IF(N156="základní",J156,0)</f>
        <v>0</v>
      </c>
      <c r="BF156" s="219">
        <f>IF(N156="snížená",J156,0)</f>
        <v>0</v>
      </c>
      <c r="BG156" s="219">
        <f>IF(N156="zákl. přenesená",J156,0)</f>
        <v>0</v>
      </c>
      <c r="BH156" s="219">
        <f>IF(N156="sníž. přenesená",J156,0)</f>
        <v>0</v>
      </c>
      <c r="BI156" s="219">
        <f>IF(N156="nulová",J156,0)</f>
        <v>0</v>
      </c>
      <c r="BJ156" s="20" t="s">
        <v>79</v>
      </c>
      <c r="BK156" s="219">
        <f>ROUND(I156*H156,2)</f>
        <v>0</v>
      </c>
      <c r="BL156" s="20" t="s">
        <v>139</v>
      </c>
      <c r="BM156" s="218" t="s">
        <v>760</v>
      </c>
    </row>
    <row r="157" spans="1:47" s="2" customFormat="1" ht="12">
      <c r="A157" s="41"/>
      <c r="B157" s="42"/>
      <c r="C157" s="43"/>
      <c r="D157" s="220" t="s">
        <v>141</v>
      </c>
      <c r="E157" s="43"/>
      <c r="F157" s="221" t="s">
        <v>229</v>
      </c>
      <c r="G157" s="43"/>
      <c r="H157" s="43"/>
      <c r="I157" s="222"/>
      <c r="J157" s="43"/>
      <c r="K157" s="43"/>
      <c r="L157" s="47"/>
      <c r="M157" s="223"/>
      <c r="N157" s="224"/>
      <c r="O157" s="87"/>
      <c r="P157" s="87"/>
      <c r="Q157" s="87"/>
      <c r="R157" s="87"/>
      <c r="S157" s="87"/>
      <c r="T157" s="88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T157" s="20" t="s">
        <v>141</v>
      </c>
      <c r="AU157" s="20" t="s">
        <v>81</v>
      </c>
    </row>
    <row r="158" spans="1:51" s="13" customFormat="1" ht="12">
      <c r="A158" s="13"/>
      <c r="B158" s="225"/>
      <c r="C158" s="226"/>
      <c r="D158" s="227" t="s">
        <v>143</v>
      </c>
      <c r="E158" s="228" t="s">
        <v>19</v>
      </c>
      <c r="F158" s="229" t="s">
        <v>761</v>
      </c>
      <c r="G158" s="226"/>
      <c r="H158" s="230">
        <v>6</v>
      </c>
      <c r="I158" s="231"/>
      <c r="J158" s="226"/>
      <c r="K158" s="226"/>
      <c r="L158" s="232"/>
      <c r="M158" s="233"/>
      <c r="N158" s="234"/>
      <c r="O158" s="234"/>
      <c r="P158" s="234"/>
      <c r="Q158" s="234"/>
      <c r="R158" s="234"/>
      <c r="S158" s="234"/>
      <c r="T158" s="23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6" t="s">
        <v>143</v>
      </c>
      <c r="AU158" s="236" t="s">
        <v>81</v>
      </c>
      <c r="AV158" s="13" t="s">
        <v>81</v>
      </c>
      <c r="AW158" s="13" t="s">
        <v>32</v>
      </c>
      <c r="AX158" s="13" t="s">
        <v>79</v>
      </c>
      <c r="AY158" s="236" t="s">
        <v>131</v>
      </c>
    </row>
    <row r="159" spans="1:65" s="2" customFormat="1" ht="24.15" customHeight="1">
      <c r="A159" s="41"/>
      <c r="B159" s="42"/>
      <c r="C159" s="207" t="s">
        <v>231</v>
      </c>
      <c r="D159" s="207" t="s">
        <v>134</v>
      </c>
      <c r="E159" s="208" t="s">
        <v>232</v>
      </c>
      <c r="F159" s="209" t="s">
        <v>233</v>
      </c>
      <c r="G159" s="210" t="s">
        <v>137</v>
      </c>
      <c r="H159" s="211">
        <v>26.12</v>
      </c>
      <c r="I159" s="212"/>
      <c r="J159" s="213">
        <f>ROUND(I159*H159,2)</f>
        <v>0</v>
      </c>
      <c r="K159" s="209" t="s">
        <v>138</v>
      </c>
      <c r="L159" s="47"/>
      <c r="M159" s="214" t="s">
        <v>19</v>
      </c>
      <c r="N159" s="215" t="s">
        <v>42</v>
      </c>
      <c r="O159" s="87"/>
      <c r="P159" s="216">
        <f>O159*H159</f>
        <v>0</v>
      </c>
      <c r="Q159" s="216">
        <v>0.00021</v>
      </c>
      <c r="R159" s="216">
        <f>Q159*H159</f>
        <v>0.005485200000000001</v>
      </c>
      <c r="S159" s="216">
        <v>0</v>
      </c>
      <c r="T159" s="217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18" t="s">
        <v>139</v>
      </c>
      <c r="AT159" s="218" t="s">
        <v>134</v>
      </c>
      <c r="AU159" s="218" t="s">
        <v>81</v>
      </c>
      <c r="AY159" s="20" t="s">
        <v>131</v>
      </c>
      <c r="BE159" s="219">
        <f>IF(N159="základní",J159,0)</f>
        <v>0</v>
      </c>
      <c r="BF159" s="219">
        <f>IF(N159="snížená",J159,0)</f>
        <v>0</v>
      </c>
      <c r="BG159" s="219">
        <f>IF(N159="zákl. přenesená",J159,0)</f>
        <v>0</v>
      </c>
      <c r="BH159" s="219">
        <f>IF(N159="sníž. přenesená",J159,0)</f>
        <v>0</v>
      </c>
      <c r="BI159" s="219">
        <f>IF(N159="nulová",J159,0)</f>
        <v>0</v>
      </c>
      <c r="BJ159" s="20" t="s">
        <v>79</v>
      </c>
      <c r="BK159" s="219">
        <f>ROUND(I159*H159,2)</f>
        <v>0</v>
      </c>
      <c r="BL159" s="20" t="s">
        <v>139</v>
      </c>
      <c r="BM159" s="218" t="s">
        <v>762</v>
      </c>
    </row>
    <row r="160" spans="1:47" s="2" customFormat="1" ht="12">
      <c r="A160" s="41"/>
      <c r="B160" s="42"/>
      <c r="C160" s="43"/>
      <c r="D160" s="220" t="s">
        <v>141</v>
      </c>
      <c r="E160" s="43"/>
      <c r="F160" s="221" t="s">
        <v>235</v>
      </c>
      <c r="G160" s="43"/>
      <c r="H160" s="43"/>
      <c r="I160" s="222"/>
      <c r="J160" s="43"/>
      <c r="K160" s="43"/>
      <c r="L160" s="47"/>
      <c r="M160" s="223"/>
      <c r="N160" s="224"/>
      <c r="O160" s="87"/>
      <c r="P160" s="87"/>
      <c r="Q160" s="87"/>
      <c r="R160" s="87"/>
      <c r="S160" s="87"/>
      <c r="T160" s="88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T160" s="20" t="s">
        <v>141</v>
      </c>
      <c r="AU160" s="20" t="s">
        <v>81</v>
      </c>
    </row>
    <row r="161" spans="1:65" s="2" customFormat="1" ht="24.15" customHeight="1">
      <c r="A161" s="41"/>
      <c r="B161" s="42"/>
      <c r="C161" s="207" t="s">
        <v>236</v>
      </c>
      <c r="D161" s="207" t="s">
        <v>134</v>
      </c>
      <c r="E161" s="208" t="s">
        <v>237</v>
      </c>
      <c r="F161" s="209" t="s">
        <v>238</v>
      </c>
      <c r="G161" s="210" t="s">
        <v>137</v>
      </c>
      <c r="H161" s="211">
        <v>26.12</v>
      </c>
      <c r="I161" s="212"/>
      <c r="J161" s="213">
        <f>ROUND(I161*H161,2)</f>
        <v>0</v>
      </c>
      <c r="K161" s="209" t="s">
        <v>138</v>
      </c>
      <c r="L161" s="47"/>
      <c r="M161" s="214" t="s">
        <v>19</v>
      </c>
      <c r="N161" s="215" t="s">
        <v>42</v>
      </c>
      <c r="O161" s="87"/>
      <c r="P161" s="216">
        <f>O161*H161</f>
        <v>0</v>
      </c>
      <c r="Q161" s="216">
        <v>4E-05</v>
      </c>
      <c r="R161" s="216">
        <f>Q161*H161</f>
        <v>0.0010448</v>
      </c>
      <c r="S161" s="216">
        <v>0</v>
      </c>
      <c r="T161" s="217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18" t="s">
        <v>139</v>
      </c>
      <c r="AT161" s="218" t="s">
        <v>134</v>
      </c>
      <c r="AU161" s="218" t="s">
        <v>81</v>
      </c>
      <c r="AY161" s="20" t="s">
        <v>131</v>
      </c>
      <c r="BE161" s="219">
        <f>IF(N161="základní",J161,0)</f>
        <v>0</v>
      </c>
      <c r="BF161" s="219">
        <f>IF(N161="snížená",J161,0)</f>
        <v>0</v>
      </c>
      <c r="BG161" s="219">
        <f>IF(N161="zákl. přenesená",J161,0)</f>
        <v>0</v>
      </c>
      <c r="BH161" s="219">
        <f>IF(N161="sníž. přenesená",J161,0)</f>
        <v>0</v>
      </c>
      <c r="BI161" s="219">
        <f>IF(N161="nulová",J161,0)</f>
        <v>0</v>
      </c>
      <c r="BJ161" s="20" t="s">
        <v>79</v>
      </c>
      <c r="BK161" s="219">
        <f>ROUND(I161*H161,2)</f>
        <v>0</v>
      </c>
      <c r="BL161" s="20" t="s">
        <v>139</v>
      </c>
      <c r="BM161" s="218" t="s">
        <v>763</v>
      </c>
    </row>
    <row r="162" spans="1:47" s="2" customFormat="1" ht="12">
      <c r="A162" s="41"/>
      <c r="B162" s="42"/>
      <c r="C162" s="43"/>
      <c r="D162" s="220" t="s">
        <v>141</v>
      </c>
      <c r="E162" s="43"/>
      <c r="F162" s="221" t="s">
        <v>240</v>
      </c>
      <c r="G162" s="43"/>
      <c r="H162" s="43"/>
      <c r="I162" s="222"/>
      <c r="J162" s="43"/>
      <c r="K162" s="43"/>
      <c r="L162" s="47"/>
      <c r="M162" s="223"/>
      <c r="N162" s="224"/>
      <c r="O162" s="87"/>
      <c r="P162" s="87"/>
      <c r="Q162" s="87"/>
      <c r="R162" s="87"/>
      <c r="S162" s="87"/>
      <c r="T162" s="88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T162" s="20" t="s">
        <v>141</v>
      </c>
      <c r="AU162" s="20" t="s">
        <v>81</v>
      </c>
    </row>
    <row r="163" spans="1:63" s="12" customFormat="1" ht="22.8" customHeight="1">
      <c r="A163" s="12"/>
      <c r="B163" s="191"/>
      <c r="C163" s="192"/>
      <c r="D163" s="193" t="s">
        <v>70</v>
      </c>
      <c r="E163" s="205" t="s">
        <v>241</v>
      </c>
      <c r="F163" s="205" t="s">
        <v>242</v>
      </c>
      <c r="G163" s="192"/>
      <c r="H163" s="192"/>
      <c r="I163" s="195"/>
      <c r="J163" s="206">
        <f>BK163</f>
        <v>0</v>
      </c>
      <c r="K163" s="192"/>
      <c r="L163" s="197"/>
      <c r="M163" s="198"/>
      <c r="N163" s="199"/>
      <c r="O163" s="199"/>
      <c r="P163" s="200">
        <f>SUM(P164:P174)</f>
        <v>0</v>
      </c>
      <c r="Q163" s="199"/>
      <c r="R163" s="200">
        <f>SUM(R164:R174)</f>
        <v>0</v>
      </c>
      <c r="S163" s="199"/>
      <c r="T163" s="201">
        <f>SUM(T164:T174)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02" t="s">
        <v>79</v>
      </c>
      <c r="AT163" s="203" t="s">
        <v>70</v>
      </c>
      <c r="AU163" s="203" t="s">
        <v>79</v>
      </c>
      <c r="AY163" s="202" t="s">
        <v>131</v>
      </c>
      <c r="BK163" s="204">
        <f>SUM(BK164:BK174)</f>
        <v>0</v>
      </c>
    </row>
    <row r="164" spans="1:65" s="2" customFormat="1" ht="16.5" customHeight="1">
      <c r="A164" s="41"/>
      <c r="B164" s="42"/>
      <c r="C164" s="207" t="s">
        <v>243</v>
      </c>
      <c r="D164" s="207" t="s">
        <v>134</v>
      </c>
      <c r="E164" s="208" t="s">
        <v>244</v>
      </c>
      <c r="F164" s="209" t="s">
        <v>245</v>
      </c>
      <c r="G164" s="210" t="s">
        <v>246</v>
      </c>
      <c r="H164" s="211">
        <v>5.687</v>
      </c>
      <c r="I164" s="212"/>
      <c r="J164" s="213">
        <f>ROUND(I164*H164,2)</f>
        <v>0</v>
      </c>
      <c r="K164" s="209" t="s">
        <v>138</v>
      </c>
      <c r="L164" s="47"/>
      <c r="M164" s="214" t="s">
        <v>19</v>
      </c>
      <c r="N164" s="215" t="s">
        <v>42</v>
      </c>
      <c r="O164" s="87"/>
      <c r="P164" s="216">
        <f>O164*H164</f>
        <v>0</v>
      </c>
      <c r="Q164" s="216">
        <v>0</v>
      </c>
      <c r="R164" s="216">
        <f>Q164*H164</f>
        <v>0</v>
      </c>
      <c r="S164" s="216">
        <v>0</v>
      </c>
      <c r="T164" s="217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18" t="s">
        <v>139</v>
      </c>
      <c r="AT164" s="218" t="s">
        <v>134</v>
      </c>
      <c r="AU164" s="218" t="s">
        <v>81</v>
      </c>
      <c r="AY164" s="20" t="s">
        <v>131</v>
      </c>
      <c r="BE164" s="219">
        <f>IF(N164="základní",J164,0)</f>
        <v>0</v>
      </c>
      <c r="BF164" s="219">
        <f>IF(N164="snížená",J164,0)</f>
        <v>0</v>
      </c>
      <c r="BG164" s="219">
        <f>IF(N164="zákl. přenesená",J164,0)</f>
        <v>0</v>
      </c>
      <c r="BH164" s="219">
        <f>IF(N164="sníž. přenesená",J164,0)</f>
        <v>0</v>
      </c>
      <c r="BI164" s="219">
        <f>IF(N164="nulová",J164,0)</f>
        <v>0</v>
      </c>
      <c r="BJ164" s="20" t="s">
        <v>79</v>
      </c>
      <c r="BK164" s="219">
        <f>ROUND(I164*H164,2)</f>
        <v>0</v>
      </c>
      <c r="BL164" s="20" t="s">
        <v>139</v>
      </c>
      <c r="BM164" s="218" t="s">
        <v>764</v>
      </c>
    </row>
    <row r="165" spans="1:47" s="2" customFormat="1" ht="12">
      <c r="A165" s="41"/>
      <c r="B165" s="42"/>
      <c r="C165" s="43"/>
      <c r="D165" s="220" t="s">
        <v>141</v>
      </c>
      <c r="E165" s="43"/>
      <c r="F165" s="221" t="s">
        <v>248</v>
      </c>
      <c r="G165" s="43"/>
      <c r="H165" s="43"/>
      <c r="I165" s="222"/>
      <c r="J165" s="43"/>
      <c r="K165" s="43"/>
      <c r="L165" s="47"/>
      <c r="M165" s="223"/>
      <c r="N165" s="224"/>
      <c r="O165" s="87"/>
      <c r="P165" s="87"/>
      <c r="Q165" s="87"/>
      <c r="R165" s="87"/>
      <c r="S165" s="87"/>
      <c r="T165" s="88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T165" s="20" t="s">
        <v>141</v>
      </c>
      <c r="AU165" s="20" t="s">
        <v>81</v>
      </c>
    </row>
    <row r="166" spans="1:65" s="2" customFormat="1" ht="24.15" customHeight="1">
      <c r="A166" s="41"/>
      <c r="B166" s="42"/>
      <c r="C166" s="207" t="s">
        <v>249</v>
      </c>
      <c r="D166" s="207" t="s">
        <v>134</v>
      </c>
      <c r="E166" s="208" t="s">
        <v>250</v>
      </c>
      <c r="F166" s="209" t="s">
        <v>251</v>
      </c>
      <c r="G166" s="210" t="s">
        <v>246</v>
      </c>
      <c r="H166" s="211">
        <v>5.687</v>
      </c>
      <c r="I166" s="212"/>
      <c r="J166" s="213">
        <f>ROUND(I166*H166,2)</f>
        <v>0</v>
      </c>
      <c r="K166" s="209" t="s">
        <v>138</v>
      </c>
      <c r="L166" s="47"/>
      <c r="M166" s="214" t="s">
        <v>19</v>
      </c>
      <c r="N166" s="215" t="s">
        <v>42</v>
      </c>
      <c r="O166" s="87"/>
      <c r="P166" s="216">
        <f>O166*H166</f>
        <v>0</v>
      </c>
      <c r="Q166" s="216">
        <v>0</v>
      </c>
      <c r="R166" s="216">
        <f>Q166*H166</f>
        <v>0</v>
      </c>
      <c r="S166" s="216">
        <v>0</v>
      </c>
      <c r="T166" s="217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18" t="s">
        <v>139</v>
      </c>
      <c r="AT166" s="218" t="s">
        <v>134</v>
      </c>
      <c r="AU166" s="218" t="s">
        <v>81</v>
      </c>
      <c r="AY166" s="20" t="s">
        <v>131</v>
      </c>
      <c r="BE166" s="219">
        <f>IF(N166="základní",J166,0)</f>
        <v>0</v>
      </c>
      <c r="BF166" s="219">
        <f>IF(N166="snížená",J166,0)</f>
        <v>0</v>
      </c>
      <c r="BG166" s="219">
        <f>IF(N166="zákl. přenesená",J166,0)</f>
        <v>0</v>
      </c>
      <c r="BH166" s="219">
        <f>IF(N166="sníž. přenesená",J166,0)</f>
        <v>0</v>
      </c>
      <c r="BI166" s="219">
        <f>IF(N166="nulová",J166,0)</f>
        <v>0</v>
      </c>
      <c r="BJ166" s="20" t="s">
        <v>79</v>
      </c>
      <c r="BK166" s="219">
        <f>ROUND(I166*H166,2)</f>
        <v>0</v>
      </c>
      <c r="BL166" s="20" t="s">
        <v>139</v>
      </c>
      <c r="BM166" s="218" t="s">
        <v>765</v>
      </c>
    </row>
    <row r="167" spans="1:47" s="2" customFormat="1" ht="12">
      <c r="A167" s="41"/>
      <c r="B167" s="42"/>
      <c r="C167" s="43"/>
      <c r="D167" s="220" t="s">
        <v>141</v>
      </c>
      <c r="E167" s="43"/>
      <c r="F167" s="221" t="s">
        <v>253</v>
      </c>
      <c r="G167" s="43"/>
      <c r="H167" s="43"/>
      <c r="I167" s="222"/>
      <c r="J167" s="43"/>
      <c r="K167" s="43"/>
      <c r="L167" s="47"/>
      <c r="M167" s="223"/>
      <c r="N167" s="224"/>
      <c r="O167" s="87"/>
      <c r="P167" s="87"/>
      <c r="Q167" s="87"/>
      <c r="R167" s="87"/>
      <c r="S167" s="87"/>
      <c r="T167" s="88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T167" s="20" t="s">
        <v>141</v>
      </c>
      <c r="AU167" s="20" t="s">
        <v>81</v>
      </c>
    </row>
    <row r="168" spans="1:65" s="2" customFormat="1" ht="21.75" customHeight="1">
      <c r="A168" s="41"/>
      <c r="B168" s="42"/>
      <c r="C168" s="207" t="s">
        <v>254</v>
      </c>
      <c r="D168" s="207" t="s">
        <v>134</v>
      </c>
      <c r="E168" s="208" t="s">
        <v>255</v>
      </c>
      <c r="F168" s="209" t="s">
        <v>256</v>
      </c>
      <c r="G168" s="210" t="s">
        <v>246</v>
      </c>
      <c r="H168" s="211">
        <v>5.687</v>
      </c>
      <c r="I168" s="212"/>
      <c r="J168" s="213">
        <f>ROUND(I168*H168,2)</f>
        <v>0</v>
      </c>
      <c r="K168" s="209" t="s">
        <v>138</v>
      </c>
      <c r="L168" s="47"/>
      <c r="M168" s="214" t="s">
        <v>19</v>
      </c>
      <c r="N168" s="215" t="s">
        <v>42</v>
      </c>
      <c r="O168" s="87"/>
      <c r="P168" s="216">
        <f>O168*H168</f>
        <v>0</v>
      </c>
      <c r="Q168" s="216">
        <v>0</v>
      </c>
      <c r="R168" s="216">
        <f>Q168*H168</f>
        <v>0</v>
      </c>
      <c r="S168" s="216">
        <v>0</v>
      </c>
      <c r="T168" s="217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18" t="s">
        <v>139</v>
      </c>
      <c r="AT168" s="218" t="s">
        <v>134</v>
      </c>
      <c r="AU168" s="218" t="s">
        <v>81</v>
      </c>
      <c r="AY168" s="20" t="s">
        <v>131</v>
      </c>
      <c r="BE168" s="219">
        <f>IF(N168="základní",J168,0)</f>
        <v>0</v>
      </c>
      <c r="BF168" s="219">
        <f>IF(N168="snížená",J168,0)</f>
        <v>0</v>
      </c>
      <c r="BG168" s="219">
        <f>IF(N168="zákl. přenesená",J168,0)</f>
        <v>0</v>
      </c>
      <c r="BH168" s="219">
        <f>IF(N168="sníž. přenesená",J168,0)</f>
        <v>0</v>
      </c>
      <c r="BI168" s="219">
        <f>IF(N168="nulová",J168,0)</f>
        <v>0</v>
      </c>
      <c r="BJ168" s="20" t="s">
        <v>79</v>
      </c>
      <c r="BK168" s="219">
        <f>ROUND(I168*H168,2)</f>
        <v>0</v>
      </c>
      <c r="BL168" s="20" t="s">
        <v>139</v>
      </c>
      <c r="BM168" s="218" t="s">
        <v>766</v>
      </c>
    </row>
    <row r="169" spans="1:47" s="2" customFormat="1" ht="12">
      <c r="A169" s="41"/>
      <c r="B169" s="42"/>
      <c r="C169" s="43"/>
      <c r="D169" s="220" t="s">
        <v>141</v>
      </c>
      <c r="E169" s="43"/>
      <c r="F169" s="221" t="s">
        <v>258</v>
      </c>
      <c r="G169" s="43"/>
      <c r="H169" s="43"/>
      <c r="I169" s="222"/>
      <c r="J169" s="43"/>
      <c r="K169" s="43"/>
      <c r="L169" s="47"/>
      <c r="M169" s="223"/>
      <c r="N169" s="224"/>
      <c r="O169" s="87"/>
      <c r="P169" s="87"/>
      <c r="Q169" s="87"/>
      <c r="R169" s="87"/>
      <c r="S169" s="87"/>
      <c r="T169" s="88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T169" s="20" t="s">
        <v>141</v>
      </c>
      <c r="AU169" s="20" t="s">
        <v>81</v>
      </c>
    </row>
    <row r="170" spans="1:65" s="2" customFormat="1" ht="24.15" customHeight="1">
      <c r="A170" s="41"/>
      <c r="B170" s="42"/>
      <c r="C170" s="207" t="s">
        <v>259</v>
      </c>
      <c r="D170" s="207" t="s">
        <v>134</v>
      </c>
      <c r="E170" s="208" t="s">
        <v>260</v>
      </c>
      <c r="F170" s="209" t="s">
        <v>261</v>
      </c>
      <c r="G170" s="210" t="s">
        <v>246</v>
      </c>
      <c r="H170" s="211">
        <v>39.809</v>
      </c>
      <c r="I170" s="212"/>
      <c r="J170" s="213">
        <f>ROUND(I170*H170,2)</f>
        <v>0</v>
      </c>
      <c r="K170" s="209" t="s">
        <v>138</v>
      </c>
      <c r="L170" s="47"/>
      <c r="M170" s="214" t="s">
        <v>19</v>
      </c>
      <c r="N170" s="215" t="s">
        <v>42</v>
      </c>
      <c r="O170" s="87"/>
      <c r="P170" s="216">
        <f>O170*H170</f>
        <v>0</v>
      </c>
      <c r="Q170" s="216">
        <v>0</v>
      </c>
      <c r="R170" s="216">
        <f>Q170*H170</f>
        <v>0</v>
      </c>
      <c r="S170" s="216">
        <v>0</v>
      </c>
      <c r="T170" s="217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18" t="s">
        <v>139</v>
      </c>
      <c r="AT170" s="218" t="s">
        <v>134</v>
      </c>
      <c r="AU170" s="218" t="s">
        <v>81</v>
      </c>
      <c r="AY170" s="20" t="s">
        <v>131</v>
      </c>
      <c r="BE170" s="219">
        <f>IF(N170="základní",J170,0)</f>
        <v>0</v>
      </c>
      <c r="BF170" s="219">
        <f>IF(N170="snížená",J170,0)</f>
        <v>0</v>
      </c>
      <c r="BG170" s="219">
        <f>IF(N170="zákl. přenesená",J170,0)</f>
        <v>0</v>
      </c>
      <c r="BH170" s="219">
        <f>IF(N170="sníž. přenesená",J170,0)</f>
        <v>0</v>
      </c>
      <c r="BI170" s="219">
        <f>IF(N170="nulová",J170,0)</f>
        <v>0</v>
      </c>
      <c r="BJ170" s="20" t="s">
        <v>79</v>
      </c>
      <c r="BK170" s="219">
        <f>ROUND(I170*H170,2)</f>
        <v>0</v>
      </c>
      <c r="BL170" s="20" t="s">
        <v>139</v>
      </c>
      <c r="BM170" s="218" t="s">
        <v>767</v>
      </c>
    </row>
    <row r="171" spans="1:47" s="2" customFormat="1" ht="12">
      <c r="A171" s="41"/>
      <c r="B171" s="42"/>
      <c r="C171" s="43"/>
      <c r="D171" s="220" t="s">
        <v>141</v>
      </c>
      <c r="E171" s="43"/>
      <c r="F171" s="221" t="s">
        <v>263</v>
      </c>
      <c r="G171" s="43"/>
      <c r="H171" s="43"/>
      <c r="I171" s="222"/>
      <c r="J171" s="43"/>
      <c r="K171" s="43"/>
      <c r="L171" s="47"/>
      <c r="M171" s="223"/>
      <c r="N171" s="224"/>
      <c r="O171" s="87"/>
      <c r="P171" s="87"/>
      <c r="Q171" s="87"/>
      <c r="R171" s="87"/>
      <c r="S171" s="87"/>
      <c r="T171" s="88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T171" s="20" t="s">
        <v>141</v>
      </c>
      <c r="AU171" s="20" t="s">
        <v>81</v>
      </c>
    </row>
    <row r="172" spans="1:51" s="13" customFormat="1" ht="12">
      <c r="A172" s="13"/>
      <c r="B172" s="225"/>
      <c r="C172" s="226"/>
      <c r="D172" s="227" t="s">
        <v>143</v>
      </c>
      <c r="E172" s="228" t="s">
        <v>19</v>
      </c>
      <c r="F172" s="229" t="s">
        <v>768</v>
      </c>
      <c r="G172" s="226"/>
      <c r="H172" s="230">
        <v>39.809</v>
      </c>
      <c r="I172" s="231"/>
      <c r="J172" s="226"/>
      <c r="K172" s="226"/>
      <c r="L172" s="232"/>
      <c r="M172" s="233"/>
      <c r="N172" s="234"/>
      <c r="O172" s="234"/>
      <c r="P172" s="234"/>
      <c r="Q172" s="234"/>
      <c r="R172" s="234"/>
      <c r="S172" s="234"/>
      <c r="T172" s="23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6" t="s">
        <v>143</v>
      </c>
      <c r="AU172" s="236" t="s">
        <v>81</v>
      </c>
      <c r="AV172" s="13" t="s">
        <v>81</v>
      </c>
      <c r="AW172" s="13" t="s">
        <v>32</v>
      </c>
      <c r="AX172" s="13" t="s">
        <v>79</v>
      </c>
      <c r="AY172" s="236" t="s">
        <v>131</v>
      </c>
    </row>
    <row r="173" spans="1:65" s="2" customFormat="1" ht="24.15" customHeight="1">
      <c r="A173" s="41"/>
      <c r="B173" s="42"/>
      <c r="C173" s="207" t="s">
        <v>7</v>
      </c>
      <c r="D173" s="207" t="s">
        <v>134</v>
      </c>
      <c r="E173" s="208" t="s">
        <v>265</v>
      </c>
      <c r="F173" s="209" t="s">
        <v>266</v>
      </c>
      <c r="G173" s="210" t="s">
        <v>246</v>
      </c>
      <c r="H173" s="211">
        <v>5.687</v>
      </c>
      <c r="I173" s="212"/>
      <c r="J173" s="213">
        <f>ROUND(I173*H173,2)</f>
        <v>0</v>
      </c>
      <c r="K173" s="209" t="s">
        <v>138</v>
      </c>
      <c r="L173" s="47"/>
      <c r="M173" s="214" t="s">
        <v>19</v>
      </c>
      <c r="N173" s="215" t="s">
        <v>42</v>
      </c>
      <c r="O173" s="87"/>
      <c r="P173" s="216">
        <f>O173*H173</f>
        <v>0</v>
      </c>
      <c r="Q173" s="216">
        <v>0</v>
      </c>
      <c r="R173" s="216">
        <f>Q173*H173</f>
        <v>0</v>
      </c>
      <c r="S173" s="216">
        <v>0</v>
      </c>
      <c r="T173" s="217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18" t="s">
        <v>139</v>
      </c>
      <c r="AT173" s="218" t="s">
        <v>134</v>
      </c>
      <c r="AU173" s="218" t="s">
        <v>81</v>
      </c>
      <c r="AY173" s="20" t="s">
        <v>131</v>
      </c>
      <c r="BE173" s="219">
        <f>IF(N173="základní",J173,0)</f>
        <v>0</v>
      </c>
      <c r="BF173" s="219">
        <f>IF(N173="snížená",J173,0)</f>
        <v>0</v>
      </c>
      <c r="BG173" s="219">
        <f>IF(N173="zákl. přenesená",J173,0)</f>
        <v>0</v>
      </c>
      <c r="BH173" s="219">
        <f>IF(N173="sníž. přenesená",J173,0)</f>
        <v>0</v>
      </c>
      <c r="BI173" s="219">
        <f>IF(N173="nulová",J173,0)</f>
        <v>0</v>
      </c>
      <c r="BJ173" s="20" t="s">
        <v>79</v>
      </c>
      <c r="BK173" s="219">
        <f>ROUND(I173*H173,2)</f>
        <v>0</v>
      </c>
      <c r="BL173" s="20" t="s">
        <v>139</v>
      </c>
      <c r="BM173" s="218" t="s">
        <v>769</v>
      </c>
    </row>
    <row r="174" spans="1:47" s="2" customFormat="1" ht="12">
      <c r="A174" s="41"/>
      <c r="B174" s="42"/>
      <c r="C174" s="43"/>
      <c r="D174" s="220" t="s">
        <v>141</v>
      </c>
      <c r="E174" s="43"/>
      <c r="F174" s="221" t="s">
        <v>268</v>
      </c>
      <c r="G174" s="43"/>
      <c r="H174" s="43"/>
      <c r="I174" s="222"/>
      <c r="J174" s="43"/>
      <c r="K174" s="43"/>
      <c r="L174" s="47"/>
      <c r="M174" s="223"/>
      <c r="N174" s="224"/>
      <c r="O174" s="87"/>
      <c r="P174" s="87"/>
      <c r="Q174" s="87"/>
      <c r="R174" s="87"/>
      <c r="S174" s="87"/>
      <c r="T174" s="88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T174" s="20" t="s">
        <v>141</v>
      </c>
      <c r="AU174" s="20" t="s">
        <v>81</v>
      </c>
    </row>
    <row r="175" spans="1:63" s="12" customFormat="1" ht="22.8" customHeight="1">
      <c r="A175" s="12"/>
      <c r="B175" s="191"/>
      <c r="C175" s="192"/>
      <c r="D175" s="193" t="s">
        <v>70</v>
      </c>
      <c r="E175" s="205" t="s">
        <v>269</v>
      </c>
      <c r="F175" s="205" t="s">
        <v>270</v>
      </c>
      <c r="G175" s="192"/>
      <c r="H175" s="192"/>
      <c r="I175" s="195"/>
      <c r="J175" s="206">
        <f>BK175</f>
        <v>0</v>
      </c>
      <c r="K175" s="192"/>
      <c r="L175" s="197"/>
      <c r="M175" s="198"/>
      <c r="N175" s="199"/>
      <c r="O175" s="199"/>
      <c r="P175" s="200">
        <f>SUM(P176:P177)</f>
        <v>0</v>
      </c>
      <c r="Q175" s="199"/>
      <c r="R175" s="200">
        <f>SUM(R176:R177)</f>
        <v>0</v>
      </c>
      <c r="S175" s="199"/>
      <c r="T175" s="201">
        <f>SUM(T176:T177)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02" t="s">
        <v>79</v>
      </c>
      <c r="AT175" s="203" t="s">
        <v>70</v>
      </c>
      <c r="AU175" s="203" t="s">
        <v>79</v>
      </c>
      <c r="AY175" s="202" t="s">
        <v>131</v>
      </c>
      <c r="BK175" s="204">
        <f>SUM(BK176:BK177)</f>
        <v>0</v>
      </c>
    </row>
    <row r="176" spans="1:65" s="2" customFormat="1" ht="33" customHeight="1">
      <c r="A176" s="41"/>
      <c r="B176" s="42"/>
      <c r="C176" s="207" t="s">
        <v>271</v>
      </c>
      <c r="D176" s="207" t="s">
        <v>134</v>
      </c>
      <c r="E176" s="208" t="s">
        <v>272</v>
      </c>
      <c r="F176" s="209" t="s">
        <v>273</v>
      </c>
      <c r="G176" s="210" t="s">
        <v>246</v>
      </c>
      <c r="H176" s="211">
        <v>2.458</v>
      </c>
      <c r="I176" s="212"/>
      <c r="J176" s="213">
        <f>ROUND(I176*H176,2)</f>
        <v>0</v>
      </c>
      <c r="K176" s="209" t="s">
        <v>138</v>
      </c>
      <c r="L176" s="47"/>
      <c r="M176" s="214" t="s">
        <v>19</v>
      </c>
      <c r="N176" s="215" t="s">
        <v>42</v>
      </c>
      <c r="O176" s="87"/>
      <c r="P176" s="216">
        <f>O176*H176</f>
        <v>0</v>
      </c>
      <c r="Q176" s="216">
        <v>0</v>
      </c>
      <c r="R176" s="216">
        <f>Q176*H176</f>
        <v>0</v>
      </c>
      <c r="S176" s="216">
        <v>0</v>
      </c>
      <c r="T176" s="217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18" t="s">
        <v>139</v>
      </c>
      <c r="AT176" s="218" t="s">
        <v>134</v>
      </c>
      <c r="AU176" s="218" t="s">
        <v>81</v>
      </c>
      <c r="AY176" s="20" t="s">
        <v>131</v>
      </c>
      <c r="BE176" s="219">
        <f>IF(N176="základní",J176,0)</f>
        <v>0</v>
      </c>
      <c r="BF176" s="219">
        <f>IF(N176="snížená",J176,0)</f>
        <v>0</v>
      </c>
      <c r="BG176" s="219">
        <f>IF(N176="zákl. přenesená",J176,0)</f>
        <v>0</v>
      </c>
      <c r="BH176" s="219">
        <f>IF(N176="sníž. přenesená",J176,0)</f>
        <v>0</v>
      </c>
      <c r="BI176" s="219">
        <f>IF(N176="nulová",J176,0)</f>
        <v>0</v>
      </c>
      <c r="BJ176" s="20" t="s">
        <v>79</v>
      </c>
      <c r="BK176" s="219">
        <f>ROUND(I176*H176,2)</f>
        <v>0</v>
      </c>
      <c r="BL176" s="20" t="s">
        <v>139</v>
      </c>
      <c r="BM176" s="218" t="s">
        <v>770</v>
      </c>
    </row>
    <row r="177" spans="1:47" s="2" customFormat="1" ht="12">
      <c r="A177" s="41"/>
      <c r="B177" s="42"/>
      <c r="C177" s="43"/>
      <c r="D177" s="220" t="s">
        <v>141</v>
      </c>
      <c r="E177" s="43"/>
      <c r="F177" s="221" t="s">
        <v>275</v>
      </c>
      <c r="G177" s="43"/>
      <c r="H177" s="43"/>
      <c r="I177" s="222"/>
      <c r="J177" s="43"/>
      <c r="K177" s="43"/>
      <c r="L177" s="47"/>
      <c r="M177" s="223"/>
      <c r="N177" s="224"/>
      <c r="O177" s="87"/>
      <c r="P177" s="87"/>
      <c r="Q177" s="87"/>
      <c r="R177" s="87"/>
      <c r="S177" s="87"/>
      <c r="T177" s="88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T177" s="20" t="s">
        <v>141</v>
      </c>
      <c r="AU177" s="20" t="s">
        <v>81</v>
      </c>
    </row>
    <row r="178" spans="1:63" s="12" customFormat="1" ht="25.9" customHeight="1">
      <c r="A178" s="12"/>
      <c r="B178" s="191"/>
      <c r="C178" s="192"/>
      <c r="D178" s="193" t="s">
        <v>70</v>
      </c>
      <c r="E178" s="194" t="s">
        <v>276</v>
      </c>
      <c r="F178" s="194" t="s">
        <v>277</v>
      </c>
      <c r="G178" s="192"/>
      <c r="H178" s="192"/>
      <c r="I178" s="195"/>
      <c r="J178" s="196">
        <f>BK178</f>
        <v>0</v>
      </c>
      <c r="K178" s="192"/>
      <c r="L178" s="197"/>
      <c r="M178" s="198"/>
      <c r="N178" s="199"/>
      <c r="O178" s="199"/>
      <c r="P178" s="200">
        <f>P179+P182+P225+P230+P236+P247+P263+P300+P352+P366</f>
        <v>0</v>
      </c>
      <c r="Q178" s="199"/>
      <c r="R178" s="200">
        <f>R179+R182+R225+R230+R236+R247+R263+R300+R352+R366</f>
        <v>3.47689408</v>
      </c>
      <c r="S178" s="199"/>
      <c r="T178" s="201">
        <f>T179+T182+T225+T230+T236+T247+T263+T300+T352+T366</f>
        <v>2.8346864399999996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02" t="s">
        <v>81</v>
      </c>
      <c r="AT178" s="203" t="s">
        <v>70</v>
      </c>
      <c r="AU178" s="203" t="s">
        <v>71</v>
      </c>
      <c r="AY178" s="202" t="s">
        <v>131</v>
      </c>
      <c r="BK178" s="204">
        <f>BK179+BK182+BK225+BK230+BK236+BK247+BK263+BK300+BK352+BK366</f>
        <v>0</v>
      </c>
    </row>
    <row r="179" spans="1:63" s="12" customFormat="1" ht="22.8" customHeight="1">
      <c r="A179" s="12"/>
      <c r="B179" s="191"/>
      <c r="C179" s="192"/>
      <c r="D179" s="193" t="s">
        <v>70</v>
      </c>
      <c r="E179" s="205" t="s">
        <v>278</v>
      </c>
      <c r="F179" s="205" t="s">
        <v>279</v>
      </c>
      <c r="G179" s="192"/>
      <c r="H179" s="192"/>
      <c r="I179" s="195"/>
      <c r="J179" s="206">
        <f>BK179</f>
        <v>0</v>
      </c>
      <c r="K179" s="192"/>
      <c r="L179" s="197"/>
      <c r="M179" s="198"/>
      <c r="N179" s="199"/>
      <c r="O179" s="199"/>
      <c r="P179" s="200">
        <f>SUM(P180:P181)</f>
        <v>0</v>
      </c>
      <c r="Q179" s="199"/>
      <c r="R179" s="200">
        <f>SUM(R180:R181)</f>
        <v>0</v>
      </c>
      <c r="S179" s="199"/>
      <c r="T179" s="201">
        <f>SUM(T180:T181)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02" t="s">
        <v>81</v>
      </c>
      <c r="AT179" s="203" t="s">
        <v>70</v>
      </c>
      <c r="AU179" s="203" t="s">
        <v>79</v>
      </c>
      <c r="AY179" s="202" t="s">
        <v>131</v>
      </c>
      <c r="BK179" s="204">
        <f>SUM(BK180:BK181)</f>
        <v>0</v>
      </c>
    </row>
    <row r="180" spans="1:65" s="2" customFormat="1" ht="16.5" customHeight="1">
      <c r="A180" s="41"/>
      <c r="B180" s="42"/>
      <c r="C180" s="207" t="s">
        <v>280</v>
      </c>
      <c r="D180" s="207" t="s">
        <v>134</v>
      </c>
      <c r="E180" s="208" t="s">
        <v>281</v>
      </c>
      <c r="F180" s="209" t="s">
        <v>282</v>
      </c>
      <c r="G180" s="210" t="s">
        <v>156</v>
      </c>
      <c r="H180" s="211">
        <v>5</v>
      </c>
      <c r="I180" s="212"/>
      <c r="J180" s="213">
        <f>ROUND(I180*H180,2)</f>
        <v>0</v>
      </c>
      <c r="K180" s="209" t="s">
        <v>19</v>
      </c>
      <c r="L180" s="47"/>
      <c r="M180" s="214" t="s">
        <v>19</v>
      </c>
      <c r="N180" s="215" t="s">
        <v>42</v>
      </c>
      <c r="O180" s="87"/>
      <c r="P180" s="216">
        <f>O180*H180</f>
        <v>0</v>
      </c>
      <c r="Q180" s="216">
        <v>0</v>
      </c>
      <c r="R180" s="216">
        <f>Q180*H180</f>
        <v>0</v>
      </c>
      <c r="S180" s="216">
        <v>0</v>
      </c>
      <c r="T180" s="217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18" t="s">
        <v>236</v>
      </c>
      <c r="AT180" s="218" t="s">
        <v>134</v>
      </c>
      <c r="AU180" s="218" t="s">
        <v>81</v>
      </c>
      <c r="AY180" s="20" t="s">
        <v>131</v>
      </c>
      <c r="BE180" s="219">
        <f>IF(N180="základní",J180,0)</f>
        <v>0</v>
      </c>
      <c r="BF180" s="219">
        <f>IF(N180="snížená",J180,0)</f>
        <v>0</v>
      </c>
      <c r="BG180" s="219">
        <f>IF(N180="zákl. přenesená",J180,0)</f>
        <v>0</v>
      </c>
      <c r="BH180" s="219">
        <f>IF(N180="sníž. přenesená",J180,0)</f>
        <v>0</v>
      </c>
      <c r="BI180" s="219">
        <f>IF(N180="nulová",J180,0)</f>
        <v>0</v>
      </c>
      <c r="BJ180" s="20" t="s">
        <v>79</v>
      </c>
      <c r="BK180" s="219">
        <f>ROUND(I180*H180,2)</f>
        <v>0</v>
      </c>
      <c r="BL180" s="20" t="s">
        <v>236</v>
      </c>
      <c r="BM180" s="218" t="s">
        <v>771</v>
      </c>
    </row>
    <row r="181" spans="1:65" s="2" customFormat="1" ht="16.5" customHeight="1">
      <c r="A181" s="41"/>
      <c r="B181" s="42"/>
      <c r="C181" s="207" t="s">
        <v>286</v>
      </c>
      <c r="D181" s="207" t="s">
        <v>134</v>
      </c>
      <c r="E181" s="208" t="s">
        <v>772</v>
      </c>
      <c r="F181" s="209" t="s">
        <v>773</v>
      </c>
      <c r="G181" s="210" t="s">
        <v>156</v>
      </c>
      <c r="H181" s="211">
        <v>6</v>
      </c>
      <c r="I181" s="212"/>
      <c r="J181" s="213">
        <f>ROUND(I181*H181,2)</f>
        <v>0</v>
      </c>
      <c r="K181" s="209" t="s">
        <v>19</v>
      </c>
      <c r="L181" s="47"/>
      <c r="M181" s="214" t="s">
        <v>19</v>
      </c>
      <c r="N181" s="215" t="s">
        <v>42</v>
      </c>
      <c r="O181" s="87"/>
      <c r="P181" s="216">
        <f>O181*H181</f>
        <v>0</v>
      </c>
      <c r="Q181" s="216">
        <v>0</v>
      </c>
      <c r="R181" s="216">
        <f>Q181*H181</f>
        <v>0</v>
      </c>
      <c r="S181" s="216">
        <v>0</v>
      </c>
      <c r="T181" s="217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18" t="s">
        <v>236</v>
      </c>
      <c r="AT181" s="218" t="s">
        <v>134</v>
      </c>
      <c r="AU181" s="218" t="s">
        <v>81</v>
      </c>
      <c r="AY181" s="20" t="s">
        <v>131</v>
      </c>
      <c r="BE181" s="219">
        <f>IF(N181="základní",J181,0)</f>
        <v>0</v>
      </c>
      <c r="BF181" s="219">
        <f>IF(N181="snížená",J181,0)</f>
        <v>0</v>
      </c>
      <c r="BG181" s="219">
        <f>IF(N181="zákl. přenesená",J181,0)</f>
        <v>0</v>
      </c>
      <c r="BH181" s="219">
        <f>IF(N181="sníž. přenesená",J181,0)</f>
        <v>0</v>
      </c>
      <c r="BI181" s="219">
        <f>IF(N181="nulová",J181,0)</f>
        <v>0</v>
      </c>
      <c r="BJ181" s="20" t="s">
        <v>79</v>
      </c>
      <c r="BK181" s="219">
        <f>ROUND(I181*H181,2)</f>
        <v>0</v>
      </c>
      <c r="BL181" s="20" t="s">
        <v>236</v>
      </c>
      <c r="BM181" s="218" t="s">
        <v>774</v>
      </c>
    </row>
    <row r="182" spans="1:63" s="12" customFormat="1" ht="22.8" customHeight="1">
      <c r="A182" s="12"/>
      <c r="B182" s="191"/>
      <c r="C182" s="192"/>
      <c r="D182" s="193" t="s">
        <v>70</v>
      </c>
      <c r="E182" s="205" t="s">
        <v>284</v>
      </c>
      <c r="F182" s="205" t="s">
        <v>285</v>
      </c>
      <c r="G182" s="192"/>
      <c r="H182" s="192"/>
      <c r="I182" s="195"/>
      <c r="J182" s="206">
        <f>BK182</f>
        <v>0</v>
      </c>
      <c r="K182" s="192"/>
      <c r="L182" s="197"/>
      <c r="M182" s="198"/>
      <c r="N182" s="199"/>
      <c r="O182" s="199"/>
      <c r="P182" s="200">
        <f>SUM(P183:P224)</f>
        <v>0</v>
      </c>
      <c r="Q182" s="199"/>
      <c r="R182" s="200">
        <f>SUM(R183:R224)</f>
        <v>0.25683</v>
      </c>
      <c r="S182" s="199"/>
      <c r="T182" s="201">
        <f>SUM(T183:T224)</f>
        <v>0.27976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02" t="s">
        <v>81</v>
      </c>
      <c r="AT182" s="203" t="s">
        <v>70</v>
      </c>
      <c r="AU182" s="203" t="s">
        <v>79</v>
      </c>
      <c r="AY182" s="202" t="s">
        <v>131</v>
      </c>
      <c r="BK182" s="204">
        <f>SUM(BK183:BK224)</f>
        <v>0</v>
      </c>
    </row>
    <row r="183" spans="1:65" s="2" customFormat="1" ht="16.5" customHeight="1">
      <c r="A183" s="41"/>
      <c r="B183" s="42"/>
      <c r="C183" s="207" t="s">
        <v>292</v>
      </c>
      <c r="D183" s="207" t="s">
        <v>134</v>
      </c>
      <c r="E183" s="208" t="s">
        <v>287</v>
      </c>
      <c r="F183" s="209" t="s">
        <v>288</v>
      </c>
      <c r="G183" s="210" t="s">
        <v>289</v>
      </c>
      <c r="H183" s="211">
        <v>5</v>
      </c>
      <c r="I183" s="212"/>
      <c r="J183" s="213">
        <f>ROUND(I183*H183,2)</f>
        <v>0</v>
      </c>
      <c r="K183" s="209" t="s">
        <v>138</v>
      </c>
      <c r="L183" s="47"/>
      <c r="M183" s="214" t="s">
        <v>19</v>
      </c>
      <c r="N183" s="215" t="s">
        <v>42</v>
      </c>
      <c r="O183" s="87"/>
      <c r="P183" s="216">
        <f>O183*H183</f>
        <v>0</v>
      </c>
      <c r="Q183" s="216">
        <v>0</v>
      </c>
      <c r="R183" s="216">
        <f>Q183*H183</f>
        <v>0</v>
      </c>
      <c r="S183" s="216">
        <v>0.0342</v>
      </c>
      <c r="T183" s="217">
        <f>S183*H183</f>
        <v>0.171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18" t="s">
        <v>236</v>
      </c>
      <c r="AT183" s="218" t="s">
        <v>134</v>
      </c>
      <c r="AU183" s="218" t="s">
        <v>81</v>
      </c>
      <c r="AY183" s="20" t="s">
        <v>131</v>
      </c>
      <c r="BE183" s="219">
        <f>IF(N183="základní",J183,0)</f>
        <v>0</v>
      </c>
      <c r="BF183" s="219">
        <f>IF(N183="snížená",J183,0)</f>
        <v>0</v>
      </c>
      <c r="BG183" s="219">
        <f>IF(N183="zákl. přenesená",J183,0)</f>
        <v>0</v>
      </c>
      <c r="BH183" s="219">
        <f>IF(N183="sníž. přenesená",J183,0)</f>
        <v>0</v>
      </c>
      <c r="BI183" s="219">
        <f>IF(N183="nulová",J183,0)</f>
        <v>0</v>
      </c>
      <c r="BJ183" s="20" t="s">
        <v>79</v>
      </c>
      <c r="BK183" s="219">
        <f>ROUND(I183*H183,2)</f>
        <v>0</v>
      </c>
      <c r="BL183" s="20" t="s">
        <v>236</v>
      </c>
      <c r="BM183" s="218" t="s">
        <v>775</v>
      </c>
    </row>
    <row r="184" spans="1:47" s="2" customFormat="1" ht="12">
      <c r="A184" s="41"/>
      <c r="B184" s="42"/>
      <c r="C184" s="43"/>
      <c r="D184" s="220" t="s">
        <v>141</v>
      </c>
      <c r="E184" s="43"/>
      <c r="F184" s="221" t="s">
        <v>291</v>
      </c>
      <c r="G184" s="43"/>
      <c r="H184" s="43"/>
      <c r="I184" s="222"/>
      <c r="J184" s="43"/>
      <c r="K184" s="43"/>
      <c r="L184" s="47"/>
      <c r="M184" s="223"/>
      <c r="N184" s="224"/>
      <c r="O184" s="87"/>
      <c r="P184" s="87"/>
      <c r="Q184" s="87"/>
      <c r="R184" s="87"/>
      <c r="S184" s="87"/>
      <c r="T184" s="88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T184" s="20" t="s">
        <v>141</v>
      </c>
      <c r="AU184" s="20" t="s">
        <v>81</v>
      </c>
    </row>
    <row r="185" spans="1:65" s="2" customFormat="1" ht="16.5" customHeight="1">
      <c r="A185" s="41"/>
      <c r="B185" s="42"/>
      <c r="C185" s="207" t="s">
        <v>297</v>
      </c>
      <c r="D185" s="207" t="s">
        <v>134</v>
      </c>
      <c r="E185" s="208" t="s">
        <v>776</v>
      </c>
      <c r="F185" s="209" t="s">
        <v>777</v>
      </c>
      <c r="G185" s="210" t="s">
        <v>289</v>
      </c>
      <c r="H185" s="211">
        <v>6</v>
      </c>
      <c r="I185" s="212"/>
      <c r="J185" s="213">
        <f>ROUND(I185*H185,2)</f>
        <v>0</v>
      </c>
      <c r="K185" s="209" t="s">
        <v>19</v>
      </c>
      <c r="L185" s="47"/>
      <c r="M185" s="214" t="s">
        <v>19</v>
      </c>
      <c r="N185" s="215" t="s">
        <v>42</v>
      </c>
      <c r="O185" s="87"/>
      <c r="P185" s="216">
        <f>O185*H185</f>
        <v>0</v>
      </c>
      <c r="Q185" s="216">
        <v>0</v>
      </c>
      <c r="R185" s="216">
        <f>Q185*H185</f>
        <v>0</v>
      </c>
      <c r="S185" s="216">
        <v>0.01107</v>
      </c>
      <c r="T185" s="217">
        <f>S185*H185</f>
        <v>0.06642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18" t="s">
        <v>236</v>
      </c>
      <c r="AT185" s="218" t="s">
        <v>134</v>
      </c>
      <c r="AU185" s="218" t="s">
        <v>81</v>
      </c>
      <c r="AY185" s="20" t="s">
        <v>131</v>
      </c>
      <c r="BE185" s="219">
        <f>IF(N185="základní",J185,0)</f>
        <v>0</v>
      </c>
      <c r="BF185" s="219">
        <f>IF(N185="snížená",J185,0)</f>
        <v>0</v>
      </c>
      <c r="BG185" s="219">
        <f>IF(N185="zákl. přenesená",J185,0)</f>
        <v>0</v>
      </c>
      <c r="BH185" s="219">
        <f>IF(N185="sníž. přenesená",J185,0)</f>
        <v>0</v>
      </c>
      <c r="BI185" s="219">
        <f>IF(N185="nulová",J185,0)</f>
        <v>0</v>
      </c>
      <c r="BJ185" s="20" t="s">
        <v>79</v>
      </c>
      <c r="BK185" s="219">
        <f>ROUND(I185*H185,2)</f>
        <v>0</v>
      </c>
      <c r="BL185" s="20" t="s">
        <v>236</v>
      </c>
      <c r="BM185" s="218" t="s">
        <v>778</v>
      </c>
    </row>
    <row r="186" spans="1:65" s="2" customFormat="1" ht="16.5" customHeight="1">
      <c r="A186" s="41"/>
      <c r="B186" s="42"/>
      <c r="C186" s="207" t="s">
        <v>302</v>
      </c>
      <c r="D186" s="207" t="s">
        <v>134</v>
      </c>
      <c r="E186" s="208" t="s">
        <v>293</v>
      </c>
      <c r="F186" s="209" t="s">
        <v>294</v>
      </c>
      <c r="G186" s="210" t="s">
        <v>289</v>
      </c>
      <c r="H186" s="211">
        <v>2</v>
      </c>
      <c r="I186" s="212"/>
      <c r="J186" s="213">
        <f>ROUND(I186*H186,2)</f>
        <v>0</v>
      </c>
      <c r="K186" s="209" t="s">
        <v>138</v>
      </c>
      <c r="L186" s="47"/>
      <c r="M186" s="214" t="s">
        <v>19</v>
      </c>
      <c r="N186" s="215" t="s">
        <v>42</v>
      </c>
      <c r="O186" s="87"/>
      <c r="P186" s="216">
        <f>O186*H186</f>
        <v>0</v>
      </c>
      <c r="Q186" s="216">
        <v>0</v>
      </c>
      <c r="R186" s="216">
        <f>Q186*H186</f>
        <v>0</v>
      </c>
      <c r="S186" s="216">
        <v>0.01946</v>
      </c>
      <c r="T186" s="217">
        <f>S186*H186</f>
        <v>0.03892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18" t="s">
        <v>236</v>
      </c>
      <c r="AT186" s="218" t="s">
        <v>134</v>
      </c>
      <c r="AU186" s="218" t="s">
        <v>81</v>
      </c>
      <c r="AY186" s="20" t="s">
        <v>131</v>
      </c>
      <c r="BE186" s="219">
        <f>IF(N186="základní",J186,0)</f>
        <v>0</v>
      </c>
      <c r="BF186" s="219">
        <f>IF(N186="snížená",J186,0)</f>
        <v>0</v>
      </c>
      <c r="BG186" s="219">
        <f>IF(N186="zákl. přenesená",J186,0)</f>
        <v>0</v>
      </c>
      <c r="BH186" s="219">
        <f>IF(N186="sníž. přenesená",J186,0)</f>
        <v>0</v>
      </c>
      <c r="BI186" s="219">
        <f>IF(N186="nulová",J186,0)</f>
        <v>0</v>
      </c>
      <c r="BJ186" s="20" t="s">
        <v>79</v>
      </c>
      <c r="BK186" s="219">
        <f>ROUND(I186*H186,2)</f>
        <v>0</v>
      </c>
      <c r="BL186" s="20" t="s">
        <v>236</v>
      </c>
      <c r="BM186" s="218" t="s">
        <v>779</v>
      </c>
    </row>
    <row r="187" spans="1:47" s="2" customFormat="1" ht="12">
      <c r="A187" s="41"/>
      <c r="B187" s="42"/>
      <c r="C187" s="43"/>
      <c r="D187" s="220" t="s">
        <v>141</v>
      </c>
      <c r="E187" s="43"/>
      <c r="F187" s="221" t="s">
        <v>296</v>
      </c>
      <c r="G187" s="43"/>
      <c r="H187" s="43"/>
      <c r="I187" s="222"/>
      <c r="J187" s="43"/>
      <c r="K187" s="43"/>
      <c r="L187" s="47"/>
      <c r="M187" s="223"/>
      <c r="N187" s="224"/>
      <c r="O187" s="87"/>
      <c r="P187" s="87"/>
      <c r="Q187" s="87"/>
      <c r="R187" s="87"/>
      <c r="S187" s="87"/>
      <c r="T187" s="88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T187" s="20" t="s">
        <v>141</v>
      </c>
      <c r="AU187" s="20" t="s">
        <v>81</v>
      </c>
    </row>
    <row r="188" spans="1:65" s="2" customFormat="1" ht="16.5" customHeight="1">
      <c r="A188" s="41"/>
      <c r="B188" s="42"/>
      <c r="C188" s="207" t="s">
        <v>307</v>
      </c>
      <c r="D188" s="207" t="s">
        <v>134</v>
      </c>
      <c r="E188" s="208" t="s">
        <v>298</v>
      </c>
      <c r="F188" s="209" t="s">
        <v>299</v>
      </c>
      <c r="G188" s="210" t="s">
        <v>289</v>
      </c>
      <c r="H188" s="211">
        <v>2</v>
      </c>
      <c r="I188" s="212"/>
      <c r="J188" s="213">
        <f>ROUND(I188*H188,2)</f>
        <v>0</v>
      </c>
      <c r="K188" s="209" t="s">
        <v>138</v>
      </c>
      <c r="L188" s="47"/>
      <c r="M188" s="214" t="s">
        <v>19</v>
      </c>
      <c r="N188" s="215" t="s">
        <v>42</v>
      </c>
      <c r="O188" s="87"/>
      <c r="P188" s="216">
        <f>O188*H188</f>
        <v>0</v>
      </c>
      <c r="Q188" s="216">
        <v>0</v>
      </c>
      <c r="R188" s="216">
        <f>Q188*H188</f>
        <v>0</v>
      </c>
      <c r="S188" s="216">
        <v>0.00086</v>
      </c>
      <c r="T188" s="217">
        <f>S188*H188</f>
        <v>0.00172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18" t="s">
        <v>236</v>
      </c>
      <c r="AT188" s="218" t="s">
        <v>134</v>
      </c>
      <c r="AU188" s="218" t="s">
        <v>81</v>
      </c>
      <c r="AY188" s="20" t="s">
        <v>131</v>
      </c>
      <c r="BE188" s="219">
        <f>IF(N188="základní",J188,0)</f>
        <v>0</v>
      </c>
      <c r="BF188" s="219">
        <f>IF(N188="snížená",J188,0)</f>
        <v>0</v>
      </c>
      <c r="BG188" s="219">
        <f>IF(N188="zákl. přenesená",J188,0)</f>
        <v>0</v>
      </c>
      <c r="BH188" s="219">
        <f>IF(N188="sníž. přenesená",J188,0)</f>
        <v>0</v>
      </c>
      <c r="BI188" s="219">
        <f>IF(N188="nulová",J188,0)</f>
        <v>0</v>
      </c>
      <c r="BJ188" s="20" t="s">
        <v>79</v>
      </c>
      <c r="BK188" s="219">
        <f>ROUND(I188*H188,2)</f>
        <v>0</v>
      </c>
      <c r="BL188" s="20" t="s">
        <v>236</v>
      </c>
      <c r="BM188" s="218" t="s">
        <v>780</v>
      </c>
    </row>
    <row r="189" spans="1:47" s="2" customFormat="1" ht="12">
      <c r="A189" s="41"/>
      <c r="B189" s="42"/>
      <c r="C189" s="43"/>
      <c r="D189" s="220" t="s">
        <v>141</v>
      </c>
      <c r="E189" s="43"/>
      <c r="F189" s="221" t="s">
        <v>301</v>
      </c>
      <c r="G189" s="43"/>
      <c r="H189" s="43"/>
      <c r="I189" s="222"/>
      <c r="J189" s="43"/>
      <c r="K189" s="43"/>
      <c r="L189" s="47"/>
      <c r="M189" s="223"/>
      <c r="N189" s="224"/>
      <c r="O189" s="87"/>
      <c r="P189" s="87"/>
      <c r="Q189" s="87"/>
      <c r="R189" s="87"/>
      <c r="S189" s="87"/>
      <c r="T189" s="88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T189" s="20" t="s">
        <v>141</v>
      </c>
      <c r="AU189" s="20" t="s">
        <v>81</v>
      </c>
    </row>
    <row r="190" spans="1:65" s="2" customFormat="1" ht="16.5" customHeight="1">
      <c r="A190" s="41"/>
      <c r="B190" s="42"/>
      <c r="C190" s="207" t="s">
        <v>311</v>
      </c>
      <c r="D190" s="207" t="s">
        <v>134</v>
      </c>
      <c r="E190" s="208" t="s">
        <v>303</v>
      </c>
      <c r="F190" s="209" t="s">
        <v>304</v>
      </c>
      <c r="G190" s="210" t="s">
        <v>156</v>
      </c>
      <c r="H190" s="211">
        <v>2</v>
      </c>
      <c r="I190" s="212"/>
      <c r="J190" s="213">
        <f>ROUND(I190*H190,2)</f>
        <v>0</v>
      </c>
      <c r="K190" s="209" t="s">
        <v>138</v>
      </c>
      <c r="L190" s="47"/>
      <c r="M190" s="214" t="s">
        <v>19</v>
      </c>
      <c r="N190" s="215" t="s">
        <v>42</v>
      </c>
      <c r="O190" s="87"/>
      <c r="P190" s="216">
        <f>O190*H190</f>
        <v>0</v>
      </c>
      <c r="Q190" s="216">
        <v>0</v>
      </c>
      <c r="R190" s="216">
        <f>Q190*H190</f>
        <v>0</v>
      </c>
      <c r="S190" s="216">
        <v>0.00085</v>
      </c>
      <c r="T190" s="217">
        <f>S190*H190</f>
        <v>0.0017</v>
      </c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R190" s="218" t="s">
        <v>236</v>
      </c>
      <c r="AT190" s="218" t="s">
        <v>134</v>
      </c>
      <c r="AU190" s="218" t="s">
        <v>81</v>
      </c>
      <c r="AY190" s="20" t="s">
        <v>131</v>
      </c>
      <c r="BE190" s="219">
        <f>IF(N190="základní",J190,0)</f>
        <v>0</v>
      </c>
      <c r="BF190" s="219">
        <f>IF(N190="snížená",J190,0)</f>
        <v>0</v>
      </c>
      <c r="BG190" s="219">
        <f>IF(N190="zákl. přenesená",J190,0)</f>
        <v>0</v>
      </c>
      <c r="BH190" s="219">
        <f>IF(N190="sníž. přenesená",J190,0)</f>
        <v>0</v>
      </c>
      <c r="BI190" s="219">
        <f>IF(N190="nulová",J190,0)</f>
        <v>0</v>
      </c>
      <c r="BJ190" s="20" t="s">
        <v>79</v>
      </c>
      <c r="BK190" s="219">
        <f>ROUND(I190*H190,2)</f>
        <v>0</v>
      </c>
      <c r="BL190" s="20" t="s">
        <v>236</v>
      </c>
      <c r="BM190" s="218" t="s">
        <v>781</v>
      </c>
    </row>
    <row r="191" spans="1:47" s="2" customFormat="1" ht="12">
      <c r="A191" s="41"/>
      <c r="B191" s="42"/>
      <c r="C191" s="43"/>
      <c r="D191" s="220" t="s">
        <v>141</v>
      </c>
      <c r="E191" s="43"/>
      <c r="F191" s="221" t="s">
        <v>306</v>
      </c>
      <c r="G191" s="43"/>
      <c r="H191" s="43"/>
      <c r="I191" s="222"/>
      <c r="J191" s="43"/>
      <c r="K191" s="43"/>
      <c r="L191" s="47"/>
      <c r="M191" s="223"/>
      <c r="N191" s="224"/>
      <c r="O191" s="87"/>
      <c r="P191" s="87"/>
      <c r="Q191" s="87"/>
      <c r="R191" s="87"/>
      <c r="S191" s="87"/>
      <c r="T191" s="88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T191" s="20" t="s">
        <v>141</v>
      </c>
      <c r="AU191" s="20" t="s">
        <v>81</v>
      </c>
    </row>
    <row r="192" spans="1:65" s="2" customFormat="1" ht="16.5" customHeight="1">
      <c r="A192" s="41"/>
      <c r="B192" s="42"/>
      <c r="C192" s="207" t="s">
        <v>315</v>
      </c>
      <c r="D192" s="207" t="s">
        <v>134</v>
      </c>
      <c r="E192" s="208" t="s">
        <v>308</v>
      </c>
      <c r="F192" s="209" t="s">
        <v>309</v>
      </c>
      <c r="G192" s="210" t="s">
        <v>156</v>
      </c>
      <c r="H192" s="211">
        <v>4</v>
      </c>
      <c r="I192" s="212"/>
      <c r="J192" s="213">
        <f>ROUND(I192*H192,2)</f>
        <v>0</v>
      </c>
      <c r="K192" s="209" t="s">
        <v>19</v>
      </c>
      <c r="L192" s="47"/>
      <c r="M192" s="214" t="s">
        <v>19</v>
      </c>
      <c r="N192" s="215" t="s">
        <v>42</v>
      </c>
      <c r="O192" s="87"/>
      <c r="P192" s="216">
        <f>O192*H192</f>
        <v>0</v>
      </c>
      <c r="Q192" s="216">
        <v>0</v>
      </c>
      <c r="R192" s="216">
        <f>Q192*H192</f>
        <v>0</v>
      </c>
      <c r="S192" s="216">
        <v>0</v>
      </c>
      <c r="T192" s="217">
        <f>S192*H192</f>
        <v>0</v>
      </c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R192" s="218" t="s">
        <v>236</v>
      </c>
      <c r="AT192" s="218" t="s">
        <v>134</v>
      </c>
      <c r="AU192" s="218" t="s">
        <v>81</v>
      </c>
      <c r="AY192" s="20" t="s">
        <v>131</v>
      </c>
      <c r="BE192" s="219">
        <f>IF(N192="základní",J192,0)</f>
        <v>0</v>
      </c>
      <c r="BF192" s="219">
        <f>IF(N192="snížená",J192,0)</f>
        <v>0</v>
      </c>
      <c r="BG192" s="219">
        <f>IF(N192="zákl. přenesená",J192,0)</f>
        <v>0</v>
      </c>
      <c r="BH192" s="219">
        <f>IF(N192="sníž. přenesená",J192,0)</f>
        <v>0</v>
      </c>
      <c r="BI192" s="219">
        <f>IF(N192="nulová",J192,0)</f>
        <v>0</v>
      </c>
      <c r="BJ192" s="20" t="s">
        <v>79</v>
      </c>
      <c r="BK192" s="219">
        <f>ROUND(I192*H192,2)</f>
        <v>0</v>
      </c>
      <c r="BL192" s="20" t="s">
        <v>236</v>
      </c>
      <c r="BM192" s="218" t="s">
        <v>782</v>
      </c>
    </row>
    <row r="193" spans="1:65" s="2" customFormat="1" ht="16.5" customHeight="1">
      <c r="A193" s="41"/>
      <c r="B193" s="42"/>
      <c r="C193" s="207" t="s">
        <v>319</v>
      </c>
      <c r="D193" s="207" t="s">
        <v>134</v>
      </c>
      <c r="E193" s="208" t="s">
        <v>312</v>
      </c>
      <c r="F193" s="209" t="s">
        <v>313</v>
      </c>
      <c r="G193" s="210" t="s">
        <v>156</v>
      </c>
      <c r="H193" s="211">
        <v>4</v>
      </c>
      <c r="I193" s="212"/>
      <c r="J193" s="213">
        <f>ROUND(I193*H193,2)</f>
        <v>0</v>
      </c>
      <c r="K193" s="209" t="s">
        <v>19</v>
      </c>
      <c r="L193" s="47"/>
      <c r="M193" s="214" t="s">
        <v>19</v>
      </c>
      <c r="N193" s="215" t="s">
        <v>42</v>
      </c>
      <c r="O193" s="87"/>
      <c r="P193" s="216">
        <f>O193*H193</f>
        <v>0</v>
      </c>
      <c r="Q193" s="216">
        <v>0</v>
      </c>
      <c r="R193" s="216">
        <f>Q193*H193</f>
        <v>0</v>
      </c>
      <c r="S193" s="216">
        <v>0</v>
      </c>
      <c r="T193" s="217">
        <f>S193*H193</f>
        <v>0</v>
      </c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R193" s="218" t="s">
        <v>236</v>
      </c>
      <c r="AT193" s="218" t="s">
        <v>134</v>
      </c>
      <c r="AU193" s="218" t="s">
        <v>81</v>
      </c>
      <c r="AY193" s="20" t="s">
        <v>131</v>
      </c>
      <c r="BE193" s="219">
        <f>IF(N193="základní",J193,0)</f>
        <v>0</v>
      </c>
      <c r="BF193" s="219">
        <f>IF(N193="snížená",J193,0)</f>
        <v>0</v>
      </c>
      <c r="BG193" s="219">
        <f>IF(N193="zákl. přenesená",J193,0)</f>
        <v>0</v>
      </c>
      <c r="BH193" s="219">
        <f>IF(N193="sníž. přenesená",J193,0)</f>
        <v>0</v>
      </c>
      <c r="BI193" s="219">
        <f>IF(N193="nulová",J193,0)</f>
        <v>0</v>
      </c>
      <c r="BJ193" s="20" t="s">
        <v>79</v>
      </c>
      <c r="BK193" s="219">
        <f>ROUND(I193*H193,2)</f>
        <v>0</v>
      </c>
      <c r="BL193" s="20" t="s">
        <v>236</v>
      </c>
      <c r="BM193" s="218" t="s">
        <v>783</v>
      </c>
    </row>
    <row r="194" spans="1:65" s="2" customFormat="1" ht="21.75" customHeight="1">
      <c r="A194" s="41"/>
      <c r="B194" s="42"/>
      <c r="C194" s="207" t="s">
        <v>324</v>
      </c>
      <c r="D194" s="207" t="s">
        <v>134</v>
      </c>
      <c r="E194" s="208" t="s">
        <v>316</v>
      </c>
      <c r="F194" s="209" t="s">
        <v>784</v>
      </c>
      <c r="G194" s="210" t="s">
        <v>289</v>
      </c>
      <c r="H194" s="211">
        <v>1</v>
      </c>
      <c r="I194" s="212"/>
      <c r="J194" s="213">
        <f>ROUND(I194*H194,2)</f>
        <v>0</v>
      </c>
      <c r="K194" s="209" t="s">
        <v>19</v>
      </c>
      <c r="L194" s="47"/>
      <c r="M194" s="214" t="s">
        <v>19</v>
      </c>
      <c r="N194" s="215" t="s">
        <v>42</v>
      </c>
      <c r="O194" s="87"/>
      <c r="P194" s="216">
        <f>O194*H194</f>
        <v>0</v>
      </c>
      <c r="Q194" s="216">
        <v>0</v>
      </c>
      <c r="R194" s="216">
        <f>Q194*H194</f>
        <v>0</v>
      </c>
      <c r="S194" s="216">
        <v>0</v>
      </c>
      <c r="T194" s="217">
        <f>S194*H194</f>
        <v>0</v>
      </c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R194" s="218" t="s">
        <v>236</v>
      </c>
      <c r="AT194" s="218" t="s">
        <v>134</v>
      </c>
      <c r="AU194" s="218" t="s">
        <v>81</v>
      </c>
      <c r="AY194" s="20" t="s">
        <v>131</v>
      </c>
      <c r="BE194" s="219">
        <f>IF(N194="základní",J194,0)</f>
        <v>0</v>
      </c>
      <c r="BF194" s="219">
        <f>IF(N194="snížená",J194,0)</f>
        <v>0</v>
      </c>
      <c r="BG194" s="219">
        <f>IF(N194="zákl. přenesená",J194,0)</f>
        <v>0</v>
      </c>
      <c r="BH194" s="219">
        <f>IF(N194="sníž. přenesená",J194,0)</f>
        <v>0</v>
      </c>
      <c r="BI194" s="219">
        <f>IF(N194="nulová",J194,0)</f>
        <v>0</v>
      </c>
      <c r="BJ194" s="20" t="s">
        <v>79</v>
      </c>
      <c r="BK194" s="219">
        <f>ROUND(I194*H194,2)</f>
        <v>0</v>
      </c>
      <c r="BL194" s="20" t="s">
        <v>236</v>
      </c>
      <c r="BM194" s="218" t="s">
        <v>785</v>
      </c>
    </row>
    <row r="195" spans="1:65" s="2" customFormat="1" ht="24.15" customHeight="1">
      <c r="A195" s="41"/>
      <c r="B195" s="42"/>
      <c r="C195" s="207" t="s">
        <v>329</v>
      </c>
      <c r="D195" s="207" t="s">
        <v>134</v>
      </c>
      <c r="E195" s="208" t="s">
        <v>320</v>
      </c>
      <c r="F195" s="209" t="s">
        <v>321</v>
      </c>
      <c r="G195" s="210" t="s">
        <v>289</v>
      </c>
      <c r="H195" s="211">
        <v>5</v>
      </c>
      <c r="I195" s="212"/>
      <c r="J195" s="213">
        <f>ROUND(I195*H195,2)</f>
        <v>0</v>
      </c>
      <c r="K195" s="209" t="s">
        <v>138</v>
      </c>
      <c r="L195" s="47"/>
      <c r="M195" s="214" t="s">
        <v>19</v>
      </c>
      <c r="N195" s="215" t="s">
        <v>42</v>
      </c>
      <c r="O195" s="87"/>
      <c r="P195" s="216">
        <f>O195*H195</f>
        <v>0</v>
      </c>
      <c r="Q195" s="216">
        <v>0.01697</v>
      </c>
      <c r="R195" s="216">
        <f>Q195*H195</f>
        <v>0.08485</v>
      </c>
      <c r="S195" s="216">
        <v>0</v>
      </c>
      <c r="T195" s="217">
        <f>S195*H195</f>
        <v>0</v>
      </c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R195" s="218" t="s">
        <v>236</v>
      </c>
      <c r="AT195" s="218" t="s">
        <v>134</v>
      </c>
      <c r="AU195" s="218" t="s">
        <v>81</v>
      </c>
      <c r="AY195" s="20" t="s">
        <v>131</v>
      </c>
      <c r="BE195" s="219">
        <f>IF(N195="základní",J195,0)</f>
        <v>0</v>
      </c>
      <c r="BF195" s="219">
        <f>IF(N195="snížená",J195,0)</f>
        <v>0</v>
      </c>
      <c r="BG195" s="219">
        <f>IF(N195="zákl. přenesená",J195,0)</f>
        <v>0</v>
      </c>
      <c r="BH195" s="219">
        <f>IF(N195="sníž. přenesená",J195,0)</f>
        <v>0</v>
      </c>
      <c r="BI195" s="219">
        <f>IF(N195="nulová",J195,0)</f>
        <v>0</v>
      </c>
      <c r="BJ195" s="20" t="s">
        <v>79</v>
      </c>
      <c r="BK195" s="219">
        <f>ROUND(I195*H195,2)</f>
        <v>0</v>
      </c>
      <c r="BL195" s="20" t="s">
        <v>236</v>
      </c>
      <c r="BM195" s="218" t="s">
        <v>786</v>
      </c>
    </row>
    <row r="196" spans="1:47" s="2" customFormat="1" ht="12">
      <c r="A196" s="41"/>
      <c r="B196" s="42"/>
      <c r="C196" s="43"/>
      <c r="D196" s="220" t="s">
        <v>141</v>
      </c>
      <c r="E196" s="43"/>
      <c r="F196" s="221" t="s">
        <v>323</v>
      </c>
      <c r="G196" s="43"/>
      <c r="H196" s="43"/>
      <c r="I196" s="222"/>
      <c r="J196" s="43"/>
      <c r="K196" s="43"/>
      <c r="L196" s="47"/>
      <c r="M196" s="223"/>
      <c r="N196" s="224"/>
      <c r="O196" s="87"/>
      <c r="P196" s="87"/>
      <c r="Q196" s="87"/>
      <c r="R196" s="87"/>
      <c r="S196" s="87"/>
      <c r="T196" s="88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T196" s="20" t="s">
        <v>141</v>
      </c>
      <c r="AU196" s="20" t="s">
        <v>81</v>
      </c>
    </row>
    <row r="197" spans="1:65" s="2" customFormat="1" ht="16.5" customHeight="1">
      <c r="A197" s="41"/>
      <c r="B197" s="42"/>
      <c r="C197" s="207" t="s">
        <v>334</v>
      </c>
      <c r="D197" s="207" t="s">
        <v>134</v>
      </c>
      <c r="E197" s="208" t="s">
        <v>787</v>
      </c>
      <c r="F197" s="209" t="s">
        <v>788</v>
      </c>
      <c r="G197" s="210" t="s">
        <v>289</v>
      </c>
      <c r="H197" s="211">
        <v>6</v>
      </c>
      <c r="I197" s="212"/>
      <c r="J197" s="213">
        <f>ROUND(I197*H197,2)</f>
        <v>0</v>
      </c>
      <c r="K197" s="209" t="s">
        <v>138</v>
      </c>
      <c r="L197" s="47"/>
      <c r="M197" s="214" t="s">
        <v>19</v>
      </c>
      <c r="N197" s="215" t="s">
        <v>42</v>
      </c>
      <c r="O197" s="87"/>
      <c r="P197" s="216">
        <f>O197*H197</f>
        <v>0</v>
      </c>
      <c r="Q197" s="216">
        <v>0.01808</v>
      </c>
      <c r="R197" s="216">
        <f>Q197*H197</f>
        <v>0.10848</v>
      </c>
      <c r="S197" s="216">
        <v>0</v>
      </c>
      <c r="T197" s="217">
        <f>S197*H197</f>
        <v>0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18" t="s">
        <v>236</v>
      </c>
      <c r="AT197" s="218" t="s">
        <v>134</v>
      </c>
      <c r="AU197" s="218" t="s">
        <v>81</v>
      </c>
      <c r="AY197" s="20" t="s">
        <v>131</v>
      </c>
      <c r="BE197" s="219">
        <f>IF(N197="základní",J197,0)</f>
        <v>0</v>
      </c>
      <c r="BF197" s="219">
        <f>IF(N197="snížená",J197,0)</f>
        <v>0</v>
      </c>
      <c r="BG197" s="219">
        <f>IF(N197="zákl. přenesená",J197,0)</f>
        <v>0</v>
      </c>
      <c r="BH197" s="219">
        <f>IF(N197="sníž. přenesená",J197,0)</f>
        <v>0</v>
      </c>
      <c r="BI197" s="219">
        <f>IF(N197="nulová",J197,0)</f>
        <v>0</v>
      </c>
      <c r="BJ197" s="20" t="s">
        <v>79</v>
      </c>
      <c r="BK197" s="219">
        <f>ROUND(I197*H197,2)</f>
        <v>0</v>
      </c>
      <c r="BL197" s="20" t="s">
        <v>236</v>
      </c>
      <c r="BM197" s="218" t="s">
        <v>789</v>
      </c>
    </row>
    <row r="198" spans="1:47" s="2" customFormat="1" ht="12">
      <c r="A198" s="41"/>
      <c r="B198" s="42"/>
      <c r="C198" s="43"/>
      <c r="D198" s="220" t="s">
        <v>141</v>
      </c>
      <c r="E198" s="43"/>
      <c r="F198" s="221" t="s">
        <v>790</v>
      </c>
      <c r="G198" s="43"/>
      <c r="H198" s="43"/>
      <c r="I198" s="222"/>
      <c r="J198" s="43"/>
      <c r="K198" s="43"/>
      <c r="L198" s="47"/>
      <c r="M198" s="223"/>
      <c r="N198" s="224"/>
      <c r="O198" s="87"/>
      <c r="P198" s="87"/>
      <c r="Q198" s="87"/>
      <c r="R198" s="87"/>
      <c r="S198" s="87"/>
      <c r="T198" s="88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T198" s="20" t="s">
        <v>141</v>
      </c>
      <c r="AU198" s="20" t="s">
        <v>81</v>
      </c>
    </row>
    <row r="199" spans="1:65" s="2" customFormat="1" ht="24.15" customHeight="1">
      <c r="A199" s="41"/>
      <c r="B199" s="42"/>
      <c r="C199" s="207" t="s">
        <v>339</v>
      </c>
      <c r="D199" s="207" t="s">
        <v>134</v>
      </c>
      <c r="E199" s="208" t="s">
        <v>325</v>
      </c>
      <c r="F199" s="209" t="s">
        <v>326</v>
      </c>
      <c r="G199" s="210" t="s">
        <v>289</v>
      </c>
      <c r="H199" s="211">
        <v>2</v>
      </c>
      <c r="I199" s="212"/>
      <c r="J199" s="213">
        <f>ROUND(I199*H199,2)</f>
        <v>0</v>
      </c>
      <c r="K199" s="209" t="s">
        <v>138</v>
      </c>
      <c r="L199" s="47"/>
      <c r="M199" s="214" t="s">
        <v>19</v>
      </c>
      <c r="N199" s="215" t="s">
        <v>42</v>
      </c>
      <c r="O199" s="87"/>
      <c r="P199" s="216">
        <f>O199*H199</f>
        <v>0</v>
      </c>
      <c r="Q199" s="216">
        <v>0.02223</v>
      </c>
      <c r="R199" s="216">
        <f>Q199*H199</f>
        <v>0.04446</v>
      </c>
      <c r="S199" s="216">
        <v>0</v>
      </c>
      <c r="T199" s="217">
        <f>S199*H199</f>
        <v>0</v>
      </c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R199" s="218" t="s">
        <v>236</v>
      </c>
      <c r="AT199" s="218" t="s">
        <v>134</v>
      </c>
      <c r="AU199" s="218" t="s">
        <v>81</v>
      </c>
      <c r="AY199" s="20" t="s">
        <v>131</v>
      </c>
      <c r="BE199" s="219">
        <f>IF(N199="základní",J199,0)</f>
        <v>0</v>
      </c>
      <c r="BF199" s="219">
        <f>IF(N199="snížená",J199,0)</f>
        <v>0</v>
      </c>
      <c r="BG199" s="219">
        <f>IF(N199="zákl. přenesená",J199,0)</f>
        <v>0</v>
      </c>
      <c r="BH199" s="219">
        <f>IF(N199="sníž. přenesená",J199,0)</f>
        <v>0</v>
      </c>
      <c r="BI199" s="219">
        <f>IF(N199="nulová",J199,0)</f>
        <v>0</v>
      </c>
      <c r="BJ199" s="20" t="s">
        <v>79</v>
      </c>
      <c r="BK199" s="219">
        <f>ROUND(I199*H199,2)</f>
        <v>0</v>
      </c>
      <c r="BL199" s="20" t="s">
        <v>236</v>
      </c>
      <c r="BM199" s="218" t="s">
        <v>791</v>
      </c>
    </row>
    <row r="200" spans="1:47" s="2" customFormat="1" ht="12">
      <c r="A200" s="41"/>
      <c r="B200" s="42"/>
      <c r="C200" s="43"/>
      <c r="D200" s="220" t="s">
        <v>141</v>
      </c>
      <c r="E200" s="43"/>
      <c r="F200" s="221" t="s">
        <v>328</v>
      </c>
      <c r="G200" s="43"/>
      <c r="H200" s="43"/>
      <c r="I200" s="222"/>
      <c r="J200" s="43"/>
      <c r="K200" s="43"/>
      <c r="L200" s="47"/>
      <c r="M200" s="223"/>
      <c r="N200" s="224"/>
      <c r="O200" s="87"/>
      <c r="P200" s="87"/>
      <c r="Q200" s="87"/>
      <c r="R200" s="87"/>
      <c r="S200" s="87"/>
      <c r="T200" s="88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T200" s="20" t="s">
        <v>141</v>
      </c>
      <c r="AU200" s="20" t="s">
        <v>81</v>
      </c>
    </row>
    <row r="201" spans="1:65" s="2" customFormat="1" ht="16.5" customHeight="1">
      <c r="A201" s="41"/>
      <c r="B201" s="42"/>
      <c r="C201" s="207" t="s">
        <v>344</v>
      </c>
      <c r="D201" s="207" t="s">
        <v>134</v>
      </c>
      <c r="E201" s="208" t="s">
        <v>330</v>
      </c>
      <c r="F201" s="209" t="s">
        <v>331</v>
      </c>
      <c r="G201" s="210" t="s">
        <v>289</v>
      </c>
      <c r="H201" s="211">
        <v>2</v>
      </c>
      <c r="I201" s="212"/>
      <c r="J201" s="213">
        <f>ROUND(I201*H201,2)</f>
        <v>0</v>
      </c>
      <c r="K201" s="209" t="s">
        <v>138</v>
      </c>
      <c r="L201" s="47"/>
      <c r="M201" s="214" t="s">
        <v>19</v>
      </c>
      <c r="N201" s="215" t="s">
        <v>42</v>
      </c>
      <c r="O201" s="87"/>
      <c r="P201" s="216">
        <f>O201*H201</f>
        <v>0</v>
      </c>
      <c r="Q201" s="216">
        <v>0.0018</v>
      </c>
      <c r="R201" s="216">
        <f>Q201*H201</f>
        <v>0.0036</v>
      </c>
      <c r="S201" s="216">
        <v>0</v>
      </c>
      <c r="T201" s="217">
        <f>S201*H201</f>
        <v>0</v>
      </c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R201" s="218" t="s">
        <v>236</v>
      </c>
      <c r="AT201" s="218" t="s">
        <v>134</v>
      </c>
      <c r="AU201" s="218" t="s">
        <v>81</v>
      </c>
      <c r="AY201" s="20" t="s">
        <v>131</v>
      </c>
      <c r="BE201" s="219">
        <f>IF(N201="základní",J201,0)</f>
        <v>0</v>
      </c>
      <c r="BF201" s="219">
        <f>IF(N201="snížená",J201,0)</f>
        <v>0</v>
      </c>
      <c r="BG201" s="219">
        <f>IF(N201="zákl. přenesená",J201,0)</f>
        <v>0</v>
      </c>
      <c r="BH201" s="219">
        <f>IF(N201="sníž. přenesená",J201,0)</f>
        <v>0</v>
      </c>
      <c r="BI201" s="219">
        <f>IF(N201="nulová",J201,0)</f>
        <v>0</v>
      </c>
      <c r="BJ201" s="20" t="s">
        <v>79</v>
      </c>
      <c r="BK201" s="219">
        <f>ROUND(I201*H201,2)</f>
        <v>0</v>
      </c>
      <c r="BL201" s="20" t="s">
        <v>236</v>
      </c>
      <c r="BM201" s="218" t="s">
        <v>792</v>
      </c>
    </row>
    <row r="202" spans="1:47" s="2" customFormat="1" ht="12">
      <c r="A202" s="41"/>
      <c r="B202" s="42"/>
      <c r="C202" s="43"/>
      <c r="D202" s="220" t="s">
        <v>141</v>
      </c>
      <c r="E202" s="43"/>
      <c r="F202" s="221" t="s">
        <v>333</v>
      </c>
      <c r="G202" s="43"/>
      <c r="H202" s="43"/>
      <c r="I202" s="222"/>
      <c r="J202" s="43"/>
      <c r="K202" s="43"/>
      <c r="L202" s="47"/>
      <c r="M202" s="223"/>
      <c r="N202" s="224"/>
      <c r="O202" s="87"/>
      <c r="P202" s="87"/>
      <c r="Q202" s="87"/>
      <c r="R202" s="87"/>
      <c r="S202" s="87"/>
      <c r="T202" s="88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T202" s="20" t="s">
        <v>141</v>
      </c>
      <c r="AU202" s="20" t="s">
        <v>81</v>
      </c>
    </row>
    <row r="203" spans="1:65" s="2" customFormat="1" ht="16.5" customHeight="1">
      <c r="A203" s="41"/>
      <c r="B203" s="42"/>
      <c r="C203" s="207" t="s">
        <v>349</v>
      </c>
      <c r="D203" s="207" t="s">
        <v>134</v>
      </c>
      <c r="E203" s="208" t="s">
        <v>335</v>
      </c>
      <c r="F203" s="209" t="s">
        <v>336</v>
      </c>
      <c r="G203" s="210" t="s">
        <v>156</v>
      </c>
      <c r="H203" s="211">
        <v>2</v>
      </c>
      <c r="I203" s="212"/>
      <c r="J203" s="213">
        <f>ROUND(I203*H203,2)</f>
        <v>0</v>
      </c>
      <c r="K203" s="209" t="s">
        <v>138</v>
      </c>
      <c r="L203" s="47"/>
      <c r="M203" s="214" t="s">
        <v>19</v>
      </c>
      <c r="N203" s="215" t="s">
        <v>42</v>
      </c>
      <c r="O203" s="87"/>
      <c r="P203" s="216">
        <f>O203*H203</f>
        <v>0</v>
      </c>
      <c r="Q203" s="216">
        <v>0.00024</v>
      </c>
      <c r="R203" s="216">
        <f>Q203*H203</f>
        <v>0.00048</v>
      </c>
      <c r="S203" s="216">
        <v>0</v>
      </c>
      <c r="T203" s="217">
        <f>S203*H203</f>
        <v>0</v>
      </c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R203" s="218" t="s">
        <v>236</v>
      </c>
      <c r="AT203" s="218" t="s">
        <v>134</v>
      </c>
      <c r="AU203" s="218" t="s">
        <v>81</v>
      </c>
      <c r="AY203" s="20" t="s">
        <v>131</v>
      </c>
      <c r="BE203" s="219">
        <f>IF(N203="základní",J203,0)</f>
        <v>0</v>
      </c>
      <c r="BF203" s="219">
        <f>IF(N203="snížená",J203,0)</f>
        <v>0</v>
      </c>
      <c r="BG203" s="219">
        <f>IF(N203="zákl. přenesená",J203,0)</f>
        <v>0</v>
      </c>
      <c r="BH203" s="219">
        <f>IF(N203="sníž. přenesená",J203,0)</f>
        <v>0</v>
      </c>
      <c r="BI203" s="219">
        <f>IF(N203="nulová",J203,0)</f>
        <v>0</v>
      </c>
      <c r="BJ203" s="20" t="s">
        <v>79</v>
      </c>
      <c r="BK203" s="219">
        <f>ROUND(I203*H203,2)</f>
        <v>0</v>
      </c>
      <c r="BL203" s="20" t="s">
        <v>236</v>
      </c>
      <c r="BM203" s="218" t="s">
        <v>793</v>
      </c>
    </row>
    <row r="204" spans="1:47" s="2" customFormat="1" ht="12">
      <c r="A204" s="41"/>
      <c r="B204" s="42"/>
      <c r="C204" s="43"/>
      <c r="D204" s="220" t="s">
        <v>141</v>
      </c>
      <c r="E204" s="43"/>
      <c r="F204" s="221" t="s">
        <v>338</v>
      </c>
      <c r="G204" s="43"/>
      <c r="H204" s="43"/>
      <c r="I204" s="222"/>
      <c r="J204" s="43"/>
      <c r="K204" s="43"/>
      <c r="L204" s="47"/>
      <c r="M204" s="223"/>
      <c r="N204" s="224"/>
      <c r="O204" s="87"/>
      <c r="P204" s="87"/>
      <c r="Q204" s="87"/>
      <c r="R204" s="87"/>
      <c r="S204" s="87"/>
      <c r="T204" s="88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T204" s="20" t="s">
        <v>141</v>
      </c>
      <c r="AU204" s="20" t="s">
        <v>81</v>
      </c>
    </row>
    <row r="205" spans="1:65" s="2" customFormat="1" ht="16.5" customHeight="1">
      <c r="A205" s="41"/>
      <c r="B205" s="42"/>
      <c r="C205" s="207" t="s">
        <v>353</v>
      </c>
      <c r="D205" s="207" t="s">
        <v>134</v>
      </c>
      <c r="E205" s="208" t="s">
        <v>340</v>
      </c>
      <c r="F205" s="209" t="s">
        <v>341</v>
      </c>
      <c r="G205" s="210" t="s">
        <v>289</v>
      </c>
      <c r="H205" s="211">
        <v>9</v>
      </c>
      <c r="I205" s="212"/>
      <c r="J205" s="213">
        <f>ROUND(I205*H205,2)</f>
        <v>0</v>
      </c>
      <c r="K205" s="209" t="s">
        <v>138</v>
      </c>
      <c r="L205" s="47"/>
      <c r="M205" s="214" t="s">
        <v>19</v>
      </c>
      <c r="N205" s="215" t="s">
        <v>42</v>
      </c>
      <c r="O205" s="87"/>
      <c r="P205" s="216">
        <f>O205*H205</f>
        <v>0</v>
      </c>
      <c r="Q205" s="216">
        <v>0.00024</v>
      </c>
      <c r="R205" s="216">
        <f>Q205*H205</f>
        <v>0.00216</v>
      </c>
      <c r="S205" s="216">
        <v>0</v>
      </c>
      <c r="T205" s="217">
        <f>S205*H205</f>
        <v>0</v>
      </c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R205" s="218" t="s">
        <v>236</v>
      </c>
      <c r="AT205" s="218" t="s">
        <v>134</v>
      </c>
      <c r="AU205" s="218" t="s">
        <v>81</v>
      </c>
      <c r="AY205" s="20" t="s">
        <v>131</v>
      </c>
      <c r="BE205" s="219">
        <f>IF(N205="základní",J205,0)</f>
        <v>0</v>
      </c>
      <c r="BF205" s="219">
        <f>IF(N205="snížená",J205,0)</f>
        <v>0</v>
      </c>
      <c r="BG205" s="219">
        <f>IF(N205="zákl. přenesená",J205,0)</f>
        <v>0</v>
      </c>
      <c r="BH205" s="219">
        <f>IF(N205="sníž. přenesená",J205,0)</f>
        <v>0</v>
      </c>
      <c r="BI205" s="219">
        <f>IF(N205="nulová",J205,0)</f>
        <v>0</v>
      </c>
      <c r="BJ205" s="20" t="s">
        <v>79</v>
      </c>
      <c r="BK205" s="219">
        <f>ROUND(I205*H205,2)</f>
        <v>0</v>
      </c>
      <c r="BL205" s="20" t="s">
        <v>236</v>
      </c>
      <c r="BM205" s="218" t="s">
        <v>794</v>
      </c>
    </row>
    <row r="206" spans="1:47" s="2" customFormat="1" ht="12">
      <c r="A206" s="41"/>
      <c r="B206" s="42"/>
      <c r="C206" s="43"/>
      <c r="D206" s="220" t="s">
        <v>141</v>
      </c>
      <c r="E206" s="43"/>
      <c r="F206" s="221" t="s">
        <v>343</v>
      </c>
      <c r="G206" s="43"/>
      <c r="H206" s="43"/>
      <c r="I206" s="222"/>
      <c r="J206" s="43"/>
      <c r="K206" s="43"/>
      <c r="L206" s="47"/>
      <c r="M206" s="223"/>
      <c r="N206" s="224"/>
      <c r="O206" s="87"/>
      <c r="P206" s="87"/>
      <c r="Q206" s="87"/>
      <c r="R206" s="87"/>
      <c r="S206" s="87"/>
      <c r="T206" s="88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T206" s="20" t="s">
        <v>141</v>
      </c>
      <c r="AU206" s="20" t="s">
        <v>81</v>
      </c>
    </row>
    <row r="207" spans="1:65" s="2" customFormat="1" ht="16.5" customHeight="1">
      <c r="A207" s="41"/>
      <c r="B207" s="42"/>
      <c r="C207" s="207" t="s">
        <v>358</v>
      </c>
      <c r="D207" s="207" t="s">
        <v>134</v>
      </c>
      <c r="E207" s="208" t="s">
        <v>345</v>
      </c>
      <c r="F207" s="209" t="s">
        <v>346</v>
      </c>
      <c r="G207" s="210" t="s">
        <v>156</v>
      </c>
      <c r="H207" s="211">
        <v>1</v>
      </c>
      <c r="I207" s="212"/>
      <c r="J207" s="213">
        <f>ROUND(I207*H207,2)</f>
        <v>0</v>
      </c>
      <c r="K207" s="209" t="s">
        <v>138</v>
      </c>
      <c r="L207" s="47"/>
      <c r="M207" s="214" t="s">
        <v>19</v>
      </c>
      <c r="N207" s="215" t="s">
        <v>42</v>
      </c>
      <c r="O207" s="87"/>
      <c r="P207" s="216">
        <f>O207*H207</f>
        <v>0</v>
      </c>
      <c r="Q207" s="216">
        <v>0</v>
      </c>
      <c r="R207" s="216">
        <f>Q207*H207</f>
        <v>0</v>
      </c>
      <c r="S207" s="216">
        <v>0</v>
      </c>
      <c r="T207" s="217">
        <f>S207*H207</f>
        <v>0</v>
      </c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R207" s="218" t="s">
        <v>236</v>
      </c>
      <c r="AT207" s="218" t="s">
        <v>134</v>
      </c>
      <c r="AU207" s="218" t="s">
        <v>81</v>
      </c>
      <c r="AY207" s="20" t="s">
        <v>131</v>
      </c>
      <c r="BE207" s="219">
        <f>IF(N207="základní",J207,0)</f>
        <v>0</v>
      </c>
      <c r="BF207" s="219">
        <f>IF(N207="snížená",J207,0)</f>
        <v>0</v>
      </c>
      <c r="BG207" s="219">
        <f>IF(N207="zákl. přenesená",J207,0)</f>
        <v>0</v>
      </c>
      <c r="BH207" s="219">
        <f>IF(N207="sníž. přenesená",J207,0)</f>
        <v>0</v>
      </c>
      <c r="BI207" s="219">
        <f>IF(N207="nulová",J207,0)</f>
        <v>0</v>
      </c>
      <c r="BJ207" s="20" t="s">
        <v>79</v>
      </c>
      <c r="BK207" s="219">
        <f>ROUND(I207*H207,2)</f>
        <v>0</v>
      </c>
      <c r="BL207" s="20" t="s">
        <v>236</v>
      </c>
      <c r="BM207" s="218" t="s">
        <v>795</v>
      </c>
    </row>
    <row r="208" spans="1:47" s="2" customFormat="1" ht="12">
      <c r="A208" s="41"/>
      <c r="B208" s="42"/>
      <c r="C208" s="43"/>
      <c r="D208" s="220" t="s">
        <v>141</v>
      </c>
      <c r="E208" s="43"/>
      <c r="F208" s="221" t="s">
        <v>348</v>
      </c>
      <c r="G208" s="43"/>
      <c r="H208" s="43"/>
      <c r="I208" s="222"/>
      <c r="J208" s="43"/>
      <c r="K208" s="43"/>
      <c r="L208" s="47"/>
      <c r="M208" s="223"/>
      <c r="N208" s="224"/>
      <c r="O208" s="87"/>
      <c r="P208" s="87"/>
      <c r="Q208" s="87"/>
      <c r="R208" s="87"/>
      <c r="S208" s="87"/>
      <c r="T208" s="88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T208" s="20" t="s">
        <v>141</v>
      </c>
      <c r="AU208" s="20" t="s">
        <v>81</v>
      </c>
    </row>
    <row r="209" spans="1:65" s="2" customFormat="1" ht="16.5" customHeight="1">
      <c r="A209" s="41"/>
      <c r="B209" s="42"/>
      <c r="C209" s="258" t="s">
        <v>362</v>
      </c>
      <c r="D209" s="258" t="s">
        <v>204</v>
      </c>
      <c r="E209" s="259" t="s">
        <v>350</v>
      </c>
      <c r="F209" s="260" t="s">
        <v>351</v>
      </c>
      <c r="G209" s="261" t="s">
        <v>156</v>
      </c>
      <c r="H209" s="262">
        <v>1</v>
      </c>
      <c r="I209" s="263"/>
      <c r="J209" s="264">
        <f>ROUND(I209*H209,2)</f>
        <v>0</v>
      </c>
      <c r="K209" s="260" t="s">
        <v>138</v>
      </c>
      <c r="L209" s="265"/>
      <c r="M209" s="266" t="s">
        <v>19</v>
      </c>
      <c r="N209" s="267" t="s">
        <v>42</v>
      </c>
      <c r="O209" s="87"/>
      <c r="P209" s="216">
        <f>O209*H209</f>
        <v>0</v>
      </c>
      <c r="Q209" s="216">
        <v>0.0005</v>
      </c>
      <c r="R209" s="216">
        <f>Q209*H209</f>
        <v>0.0005</v>
      </c>
      <c r="S209" s="216">
        <v>0</v>
      </c>
      <c r="T209" s="217">
        <f>S209*H209</f>
        <v>0</v>
      </c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R209" s="218" t="s">
        <v>324</v>
      </c>
      <c r="AT209" s="218" t="s">
        <v>204</v>
      </c>
      <c r="AU209" s="218" t="s">
        <v>81</v>
      </c>
      <c r="AY209" s="20" t="s">
        <v>131</v>
      </c>
      <c r="BE209" s="219">
        <f>IF(N209="základní",J209,0)</f>
        <v>0</v>
      </c>
      <c r="BF209" s="219">
        <f>IF(N209="snížená",J209,0)</f>
        <v>0</v>
      </c>
      <c r="BG209" s="219">
        <f>IF(N209="zákl. přenesená",J209,0)</f>
        <v>0</v>
      </c>
      <c r="BH209" s="219">
        <f>IF(N209="sníž. přenesená",J209,0)</f>
        <v>0</v>
      </c>
      <c r="BI209" s="219">
        <f>IF(N209="nulová",J209,0)</f>
        <v>0</v>
      </c>
      <c r="BJ209" s="20" t="s">
        <v>79</v>
      </c>
      <c r="BK209" s="219">
        <f>ROUND(I209*H209,2)</f>
        <v>0</v>
      </c>
      <c r="BL209" s="20" t="s">
        <v>236</v>
      </c>
      <c r="BM209" s="218" t="s">
        <v>796</v>
      </c>
    </row>
    <row r="210" spans="1:65" s="2" customFormat="1" ht="16.5" customHeight="1">
      <c r="A210" s="41"/>
      <c r="B210" s="42"/>
      <c r="C210" s="207" t="s">
        <v>367</v>
      </c>
      <c r="D210" s="207" t="s">
        <v>134</v>
      </c>
      <c r="E210" s="208" t="s">
        <v>354</v>
      </c>
      <c r="F210" s="209" t="s">
        <v>355</v>
      </c>
      <c r="G210" s="210" t="s">
        <v>156</v>
      </c>
      <c r="H210" s="211">
        <v>5</v>
      </c>
      <c r="I210" s="212"/>
      <c r="J210" s="213">
        <f>ROUND(I210*H210,2)</f>
        <v>0</v>
      </c>
      <c r="K210" s="209" t="s">
        <v>138</v>
      </c>
      <c r="L210" s="47"/>
      <c r="M210" s="214" t="s">
        <v>19</v>
      </c>
      <c r="N210" s="215" t="s">
        <v>42</v>
      </c>
      <c r="O210" s="87"/>
      <c r="P210" s="216">
        <f>O210*H210</f>
        <v>0</v>
      </c>
      <c r="Q210" s="216">
        <v>0</v>
      </c>
      <c r="R210" s="216">
        <f>Q210*H210</f>
        <v>0</v>
      </c>
      <c r="S210" s="216">
        <v>0</v>
      </c>
      <c r="T210" s="217">
        <f>S210*H210</f>
        <v>0</v>
      </c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R210" s="218" t="s">
        <v>236</v>
      </c>
      <c r="AT210" s="218" t="s">
        <v>134</v>
      </c>
      <c r="AU210" s="218" t="s">
        <v>81</v>
      </c>
      <c r="AY210" s="20" t="s">
        <v>131</v>
      </c>
      <c r="BE210" s="219">
        <f>IF(N210="základní",J210,0)</f>
        <v>0</v>
      </c>
      <c r="BF210" s="219">
        <f>IF(N210="snížená",J210,0)</f>
        <v>0</v>
      </c>
      <c r="BG210" s="219">
        <f>IF(N210="zákl. přenesená",J210,0)</f>
        <v>0</v>
      </c>
      <c r="BH210" s="219">
        <f>IF(N210="sníž. přenesená",J210,0)</f>
        <v>0</v>
      </c>
      <c r="BI210" s="219">
        <f>IF(N210="nulová",J210,0)</f>
        <v>0</v>
      </c>
      <c r="BJ210" s="20" t="s">
        <v>79</v>
      </c>
      <c r="BK210" s="219">
        <f>ROUND(I210*H210,2)</f>
        <v>0</v>
      </c>
      <c r="BL210" s="20" t="s">
        <v>236</v>
      </c>
      <c r="BM210" s="218" t="s">
        <v>797</v>
      </c>
    </row>
    <row r="211" spans="1:47" s="2" customFormat="1" ht="12">
      <c r="A211" s="41"/>
      <c r="B211" s="42"/>
      <c r="C211" s="43"/>
      <c r="D211" s="220" t="s">
        <v>141</v>
      </c>
      <c r="E211" s="43"/>
      <c r="F211" s="221" t="s">
        <v>357</v>
      </c>
      <c r="G211" s="43"/>
      <c r="H211" s="43"/>
      <c r="I211" s="222"/>
      <c r="J211" s="43"/>
      <c r="K211" s="43"/>
      <c r="L211" s="47"/>
      <c r="M211" s="223"/>
      <c r="N211" s="224"/>
      <c r="O211" s="87"/>
      <c r="P211" s="87"/>
      <c r="Q211" s="87"/>
      <c r="R211" s="87"/>
      <c r="S211" s="87"/>
      <c r="T211" s="88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T211" s="20" t="s">
        <v>141</v>
      </c>
      <c r="AU211" s="20" t="s">
        <v>81</v>
      </c>
    </row>
    <row r="212" spans="1:65" s="2" customFormat="1" ht="16.5" customHeight="1">
      <c r="A212" s="41"/>
      <c r="B212" s="42"/>
      <c r="C212" s="258" t="s">
        <v>371</v>
      </c>
      <c r="D212" s="258" t="s">
        <v>204</v>
      </c>
      <c r="E212" s="259" t="s">
        <v>359</v>
      </c>
      <c r="F212" s="260" t="s">
        <v>360</v>
      </c>
      <c r="G212" s="261" t="s">
        <v>156</v>
      </c>
      <c r="H212" s="262">
        <v>5</v>
      </c>
      <c r="I212" s="263"/>
      <c r="J212" s="264">
        <f>ROUND(I212*H212,2)</f>
        <v>0</v>
      </c>
      <c r="K212" s="260" t="s">
        <v>138</v>
      </c>
      <c r="L212" s="265"/>
      <c r="M212" s="266" t="s">
        <v>19</v>
      </c>
      <c r="N212" s="267" t="s">
        <v>42</v>
      </c>
      <c r="O212" s="87"/>
      <c r="P212" s="216">
        <f>O212*H212</f>
        <v>0</v>
      </c>
      <c r="Q212" s="216">
        <v>0.0005</v>
      </c>
      <c r="R212" s="216">
        <f>Q212*H212</f>
        <v>0.0025</v>
      </c>
      <c r="S212" s="216">
        <v>0</v>
      </c>
      <c r="T212" s="217">
        <f>S212*H212</f>
        <v>0</v>
      </c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R212" s="218" t="s">
        <v>324</v>
      </c>
      <c r="AT212" s="218" t="s">
        <v>204</v>
      </c>
      <c r="AU212" s="218" t="s">
        <v>81</v>
      </c>
      <c r="AY212" s="20" t="s">
        <v>131</v>
      </c>
      <c r="BE212" s="219">
        <f>IF(N212="základní",J212,0)</f>
        <v>0</v>
      </c>
      <c r="BF212" s="219">
        <f>IF(N212="snížená",J212,0)</f>
        <v>0</v>
      </c>
      <c r="BG212" s="219">
        <f>IF(N212="zákl. přenesená",J212,0)</f>
        <v>0</v>
      </c>
      <c r="BH212" s="219">
        <f>IF(N212="sníž. přenesená",J212,0)</f>
        <v>0</v>
      </c>
      <c r="BI212" s="219">
        <f>IF(N212="nulová",J212,0)</f>
        <v>0</v>
      </c>
      <c r="BJ212" s="20" t="s">
        <v>79</v>
      </c>
      <c r="BK212" s="219">
        <f>ROUND(I212*H212,2)</f>
        <v>0</v>
      </c>
      <c r="BL212" s="20" t="s">
        <v>236</v>
      </c>
      <c r="BM212" s="218" t="s">
        <v>798</v>
      </c>
    </row>
    <row r="213" spans="1:65" s="2" customFormat="1" ht="16.5" customHeight="1">
      <c r="A213" s="41"/>
      <c r="B213" s="42"/>
      <c r="C213" s="207" t="s">
        <v>376</v>
      </c>
      <c r="D213" s="207" t="s">
        <v>134</v>
      </c>
      <c r="E213" s="208" t="s">
        <v>363</v>
      </c>
      <c r="F213" s="209" t="s">
        <v>364</v>
      </c>
      <c r="G213" s="210" t="s">
        <v>156</v>
      </c>
      <c r="H213" s="211">
        <v>1</v>
      </c>
      <c r="I213" s="212"/>
      <c r="J213" s="213">
        <f>ROUND(I213*H213,2)</f>
        <v>0</v>
      </c>
      <c r="K213" s="209" t="s">
        <v>138</v>
      </c>
      <c r="L213" s="47"/>
      <c r="M213" s="214" t="s">
        <v>19</v>
      </c>
      <c r="N213" s="215" t="s">
        <v>42</v>
      </c>
      <c r="O213" s="87"/>
      <c r="P213" s="216">
        <f>O213*H213</f>
        <v>0</v>
      </c>
      <c r="Q213" s="216">
        <v>0</v>
      </c>
      <c r="R213" s="216">
        <f>Q213*H213</f>
        <v>0</v>
      </c>
      <c r="S213" s="216">
        <v>0</v>
      </c>
      <c r="T213" s="217">
        <f>S213*H213</f>
        <v>0</v>
      </c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R213" s="218" t="s">
        <v>236</v>
      </c>
      <c r="AT213" s="218" t="s">
        <v>134</v>
      </c>
      <c r="AU213" s="218" t="s">
        <v>81</v>
      </c>
      <c r="AY213" s="20" t="s">
        <v>131</v>
      </c>
      <c r="BE213" s="219">
        <f>IF(N213="základní",J213,0)</f>
        <v>0</v>
      </c>
      <c r="BF213" s="219">
        <f>IF(N213="snížená",J213,0)</f>
        <v>0</v>
      </c>
      <c r="BG213" s="219">
        <f>IF(N213="zákl. přenesená",J213,0)</f>
        <v>0</v>
      </c>
      <c r="BH213" s="219">
        <f>IF(N213="sníž. přenesená",J213,0)</f>
        <v>0</v>
      </c>
      <c r="BI213" s="219">
        <f>IF(N213="nulová",J213,0)</f>
        <v>0</v>
      </c>
      <c r="BJ213" s="20" t="s">
        <v>79</v>
      </c>
      <c r="BK213" s="219">
        <f>ROUND(I213*H213,2)</f>
        <v>0</v>
      </c>
      <c r="BL213" s="20" t="s">
        <v>236</v>
      </c>
      <c r="BM213" s="218" t="s">
        <v>799</v>
      </c>
    </row>
    <row r="214" spans="1:47" s="2" customFormat="1" ht="12">
      <c r="A214" s="41"/>
      <c r="B214" s="42"/>
      <c r="C214" s="43"/>
      <c r="D214" s="220" t="s">
        <v>141</v>
      </c>
      <c r="E214" s="43"/>
      <c r="F214" s="221" t="s">
        <v>366</v>
      </c>
      <c r="G214" s="43"/>
      <c r="H214" s="43"/>
      <c r="I214" s="222"/>
      <c r="J214" s="43"/>
      <c r="K214" s="43"/>
      <c r="L214" s="47"/>
      <c r="M214" s="223"/>
      <c r="N214" s="224"/>
      <c r="O214" s="87"/>
      <c r="P214" s="87"/>
      <c r="Q214" s="87"/>
      <c r="R214" s="87"/>
      <c r="S214" s="87"/>
      <c r="T214" s="88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T214" s="20" t="s">
        <v>141</v>
      </c>
      <c r="AU214" s="20" t="s">
        <v>81</v>
      </c>
    </row>
    <row r="215" spans="1:65" s="2" customFormat="1" ht="16.5" customHeight="1">
      <c r="A215" s="41"/>
      <c r="B215" s="42"/>
      <c r="C215" s="258" t="s">
        <v>380</v>
      </c>
      <c r="D215" s="258" t="s">
        <v>204</v>
      </c>
      <c r="E215" s="259" t="s">
        <v>368</v>
      </c>
      <c r="F215" s="260" t="s">
        <v>369</v>
      </c>
      <c r="G215" s="261" t="s">
        <v>156</v>
      </c>
      <c r="H215" s="262">
        <v>1</v>
      </c>
      <c r="I215" s="263"/>
      <c r="J215" s="264">
        <f>ROUND(I215*H215,2)</f>
        <v>0</v>
      </c>
      <c r="K215" s="260" t="s">
        <v>138</v>
      </c>
      <c r="L215" s="265"/>
      <c r="M215" s="266" t="s">
        <v>19</v>
      </c>
      <c r="N215" s="267" t="s">
        <v>42</v>
      </c>
      <c r="O215" s="87"/>
      <c r="P215" s="216">
        <f>O215*H215</f>
        <v>0</v>
      </c>
      <c r="Q215" s="216">
        <v>0.0005</v>
      </c>
      <c r="R215" s="216">
        <f>Q215*H215</f>
        <v>0.0005</v>
      </c>
      <c r="S215" s="216">
        <v>0</v>
      </c>
      <c r="T215" s="217">
        <f>S215*H215</f>
        <v>0</v>
      </c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R215" s="218" t="s">
        <v>324</v>
      </c>
      <c r="AT215" s="218" t="s">
        <v>204</v>
      </c>
      <c r="AU215" s="218" t="s">
        <v>81</v>
      </c>
      <c r="AY215" s="20" t="s">
        <v>131</v>
      </c>
      <c r="BE215" s="219">
        <f>IF(N215="základní",J215,0)</f>
        <v>0</v>
      </c>
      <c r="BF215" s="219">
        <f>IF(N215="snížená",J215,0)</f>
        <v>0</v>
      </c>
      <c r="BG215" s="219">
        <f>IF(N215="zákl. přenesená",J215,0)</f>
        <v>0</v>
      </c>
      <c r="BH215" s="219">
        <f>IF(N215="sníž. přenesená",J215,0)</f>
        <v>0</v>
      </c>
      <c r="BI215" s="219">
        <f>IF(N215="nulová",J215,0)</f>
        <v>0</v>
      </c>
      <c r="BJ215" s="20" t="s">
        <v>79</v>
      </c>
      <c r="BK215" s="219">
        <f>ROUND(I215*H215,2)</f>
        <v>0</v>
      </c>
      <c r="BL215" s="20" t="s">
        <v>236</v>
      </c>
      <c r="BM215" s="218" t="s">
        <v>800</v>
      </c>
    </row>
    <row r="216" spans="1:65" s="2" customFormat="1" ht="16.5" customHeight="1">
      <c r="A216" s="41"/>
      <c r="B216" s="42"/>
      <c r="C216" s="207" t="s">
        <v>385</v>
      </c>
      <c r="D216" s="207" t="s">
        <v>134</v>
      </c>
      <c r="E216" s="208" t="s">
        <v>372</v>
      </c>
      <c r="F216" s="209" t="s">
        <v>373</v>
      </c>
      <c r="G216" s="210" t="s">
        <v>156</v>
      </c>
      <c r="H216" s="211">
        <v>5</v>
      </c>
      <c r="I216" s="212"/>
      <c r="J216" s="213">
        <f>ROUND(I216*H216,2)</f>
        <v>0</v>
      </c>
      <c r="K216" s="209" t="s">
        <v>138</v>
      </c>
      <c r="L216" s="47"/>
      <c r="M216" s="214" t="s">
        <v>19</v>
      </c>
      <c r="N216" s="215" t="s">
        <v>42</v>
      </c>
      <c r="O216" s="87"/>
      <c r="P216" s="216">
        <f>O216*H216</f>
        <v>0</v>
      </c>
      <c r="Q216" s="216">
        <v>0</v>
      </c>
      <c r="R216" s="216">
        <f>Q216*H216</f>
        <v>0</v>
      </c>
      <c r="S216" s="216">
        <v>0</v>
      </c>
      <c r="T216" s="217">
        <f>S216*H216</f>
        <v>0</v>
      </c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R216" s="218" t="s">
        <v>236</v>
      </c>
      <c r="AT216" s="218" t="s">
        <v>134</v>
      </c>
      <c r="AU216" s="218" t="s">
        <v>81</v>
      </c>
      <c r="AY216" s="20" t="s">
        <v>131</v>
      </c>
      <c r="BE216" s="219">
        <f>IF(N216="základní",J216,0)</f>
        <v>0</v>
      </c>
      <c r="BF216" s="219">
        <f>IF(N216="snížená",J216,0)</f>
        <v>0</v>
      </c>
      <c r="BG216" s="219">
        <f>IF(N216="zákl. přenesená",J216,0)</f>
        <v>0</v>
      </c>
      <c r="BH216" s="219">
        <f>IF(N216="sníž. přenesená",J216,0)</f>
        <v>0</v>
      </c>
      <c r="BI216" s="219">
        <f>IF(N216="nulová",J216,0)</f>
        <v>0</v>
      </c>
      <c r="BJ216" s="20" t="s">
        <v>79</v>
      </c>
      <c r="BK216" s="219">
        <f>ROUND(I216*H216,2)</f>
        <v>0</v>
      </c>
      <c r="BL216" s="20" t="s">
        <v>236</v>
      </c>
      <c r="BM216" s="218" t="s">
        <v>801</v>
      </c>
    </row>
    <row r="217" spans="1:47" s="2" customFormat="1" ht="12">
      <c r="A217" s="41"/>
      <c r="B217" s="42"/>
      <c r="C217" s="43"/>
      <c r="D217" s="220" t="s">
        <v>141</v>
      </c>
      <c r="E217" s="43"/>
      <c r="F217" s="221" t="s">
        <v>375</v>
      </c>
      <c r="G217" s="43"/>
      <c r="H217" s="43"/>
      <c r="I217" s="222"/>
      <c r="J217" s="43"/>
      <c r="K217" s="43"/>
      <c r="L217" s="47"/>
      <c r="M217" s="223"/>
      <c r="N217" s="224"/>
      <c r="O217" s="87"/>
      <c r="P217" s="87"/>
      <c r="Q217" s="87"/>
      <c r="R217" s="87"/>
      <c r="S217" s="87"/>
      <c r="T217" s="88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T217" s="20" t="s">
        <v>141</v>
      </c>
      <c r="AU217" s="20" t="s">
        <v>81</v>
      </c>
    </row>
    <row r="218" spans="1:65" s="2" customFormat="1" ht="16.5" customHeight="1">
      <c r="A218" s="41"/>
      <c r="B218" s="42"/>
      <c r="C218" s="258" t="s">
        <v>389</v>
      </c>
      <c r="D218" s="258" t="s">
        <v>204</v>
      </c>
      <c r="E218" s="259" t="s">
        <v>377</v>
      </c>
      <c r="F218" s="260" t="s">
        <v>378</v>
      </c>
      <c r="G218" s="261" t="s">
        <v>156</v>
      </c>
      <c r="H218" s="262">
        <v>5</v>
      </c>
      <c r="I218" s="263"/>
      <c r="J218" s="264">
        <f>ROUND(I218*H218,2)</f>
        <v>0</v>
      </c>
      <c r="K218" s="260" t="s">
        <v>138</v>
      </c>
      <c r="L218" s="265"/>
      <c r="M218" s="266" t="s">
        <v>19</v>
      </c>
      <c r="N218" s="267" t="s">
        <v>42</v>
      </c>
      <c r="O218" s="87"/>
      <c r="P218" s="216">
        <f>O218*H218</f>
        <v>0</v>
      </c>
      <c r="Q218" s="216">
        <v>0.0013</v>
      </c>
      <c r="R218" s="216">
        <f>Q218*H218</f>
        <v>0.0065</v>
      </c>
      <c r="S218" s="216">
        <v>0</v>
      </c>
      <c r="T218" s="217">
        <f>S218*H218</f>
        <v>0</v>
      </c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R218" s="218" t="s">
        <v>324</v>
      </c>
      <c r="AT218" s="218" t="s">
        <v>204</v>
      </c>
      <c r="AU218" s="218" t="s">
        <v>81</v>
      </c>
      <c r="AY218" s="20" t="s">
        <v>131</v>
      </c>
      <c r="BE218" s="219">
        <f>IF(N218="základní",J218,0)</f>
        <v>0</v>
      </c>
      <c r="BF218" s="219">
        <f>IF(N218="snížená",J218,0)</f>
        <v>0</v>
      </c>
      <c r="BG218" s="219">
        <f>IF(N218="zákl. přenesená",J218,0)</f>
        <v>0</v>
      </c>
      <c r="BH218" s="219">
        <f>IF(N218="sníž. přenesená",J218,0)</f>
        <v>0</v>
      </c>
      <c r="BI218" s="219">
        <f>IF(N218="nulová",J218,0)</f>
        <v>0</v>
      </c>
      <c r="BJ218" s="20" t="s">
        <v>79</v>
      </c>
      <c r="BK218" s="219">
        <f>ROUND(I218*H218,2)</f>
        <v>0</v>
      </c>
      <c r="BL218" s="20" t="s">
        <v>236</v>
      </c>
      <c r="BM218" s="218" t="s">
        <v>802</v>
      </c>
    </row>
    <row r="219" spans="1:65" s="2" customFormat="1" ht="16.5" customHeight="1">
      <c r="A219" s="41"/>
      <c r="B219" s="42"/>
      <c r="C219" s="207" t="s">
        <v>394</v>
      </c>
      <c r="D219" s="207" t="s">
        <v>134</v>
      </c>
      <c r="E219" s="208" t="s">
        <v>390</v>
      </c>
      <c r="F219" s="209" t="s">
        <v>391</v>
      </c>
      <c r="G219" s="210" t="s">
        <v>156</v>
      </c>
      <c r="H219" s="211">
        <v>1</v>
      </c>
      <c r="I219" s="212"/>
      <c r="J219" s="213">
        <f>ROUND(I219*H219,2)</f>
        <v>0</v>
      </c>
      <c r="K219" s="209" t="s">
        <v>138</v>
      </c>
      <c r="L219" s="47"/>
      <c r="M219" s="214" t="s">
        <v>19</v>
      </c>
      <c r="N219" s="215" t="s">
        <v>42</v>
      </c>
      <c r="O219" s="87"/>
      <c r="P219" s="216">
        <f>O219*H219</f>
        <v>0</v>
      </c>
      <c r="Q219" s="216">
        <v>0</v>
      </c>
      <c r="R219" s="216">
        <f>Q219*H219</f>
        <v>0</v>
      </c>
      <c r="S219" s="216">
        <v>0</v>
      </c>
      <c r="T219" s="217">
        <f>S219*H219</f>
        <v>0</v>
      </c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R219" s="218" t="s">
        <v>236</v>
      </c>
      <c r="AT219" s="218" t="s">
        <v>134</v>
      </c>
      <c r="AU219" s="218" t="s">
        <v>81</v>
      </c>
      <c r="AY219" s="20" t="s">
        <v>131</v>
      </c>
      <c r="BE219" s="219">
        <f>IF(N219="základní",J219,0)</f>
        <v>0</v>
      </c>
      <c r="BF219" s="219">
        <f>IF(N219="snížená",J219,0)</f>
        <v>0</v>
      </c>
      <c r="BG219" s="219">
        <f>IF(N219="zákl. přenesená",J219,0)</f>
        <v>0</v>
      </c>
      <c r="BH219" s="219">
        <f>IF(N219="sníž. přenesená",J219,0)</f>
        <v>0</v>
      </c>
      <c r="BI219" s="219">
        <f>IF(N219="nulová",J219,0)</f>
        <v>0</v>
      </c>
      <c r="BJ219" s="20" t="s">
        <v>79</v>
      </c>
      <c r="BK219" s="219">
        <f>ROUND(I219*H219,2)</f>
        <v>0</v>
      </c>
      <c r="BL219" s="20" t="s">
        <v>236</v>
      </c>
      <c r="BM219" s="218" t="s">
        <v>803</v>
      </c>
    </row>
    <row r="220" spans="1:47" s="2" customFormat="1" ht="12">
      <c r="A220" s="41"/>
      <c r="B220" s="42"/>
      <c r="C220" s="43"/>
      <c r="D220" s="220" t="s">
        <v>141</v>
      </c>
      <c r="E220" s="43"/>
      <c r="F220" s="221" t="s">
        <v>393</v>
      </c>
      <c r="G220" s="43"/>
      <c r="H220" s="43"/>
      <c r="I220" s="222"/>
      <c r="J220" s="43"/>
      <c r="K220" s="43"/>
      <c r="L220" s="47"/>
      <c r="M220" s="223"/>
      <c r="N220" s="224"/>
      <c r="O220" s="87"/>
      <c r="P220" s="87"/>
      <c r="Q220" s="87"/>
      <c r="R220" s="87"/>
      <c r="S220" s="87"/>
      <c r="T220" s="88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T220" s="20" t="s">
        <v>141</v>
      </c>
      <c r="AU220" s="20" t="s">
        <v>81</v>
      </c>
    </row>
    <row r="221" spans="1:65" s="2" customFormat="1" ht="16.5" customHeight="1">
      <c r="A221" s="41"/>
      <c r="B221" s="42"/>
      <c r="C221" s="258" t="s">
        <v>398</v>
      </c>
      <c r="D221" s="258" t="s">
        <v>204</v>
      </c>
      <c r="E221" s="259" t="s">
        <v>395</v>
      </c>
      <c r="F221" s="260" t="s">
        <v>396</v>
      </c>
      <c r="G221" s="261" t="s">
        <v>156</v>
      </c>
      <c r="H221" s="262">
        <v>1</v>
      </c>
      <c r="I221" s="263"/>
      <c r="J221" s="264">
        <f>ROUND(I221*H221,2)</f>
        <v>0</v>
      </c>
      <c r="K221" s="260" t="s">
        <v>19</v>
      </c>
      <c r="L221" s="265"/>
      <c r="M221" s="266" t="s">
        <v>19</v>
      </c>
      <c r="N221" s="267" t="s">
        <v>42</v>
      </c>
      <c r="O221" s="87"/>
      <c r="P221" s="216">
        <f>O221*H221</f>
        <v>0</v>
      </c>
      <c r="Q221" s="216">
        <v>0.0028</v>
      </c>
      <c r="R221" s="216">
        <f>Q221*H221</f>
        <v>0.0028</v>
      </c>
      <c r="S221" s="216">
        <v>0</v>
      </c>
      <c r="T221" s="217">
        <f>S221*H221</f>
        <v>0</v>
      </c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R221" s="218" t="s">
        <v>324</v>
      </c>
      <c r="AT221" s="218" t="s">
        <v>204</v>
      </c>
      <c r="AU221" s="218" t="s">
        <v>81</v>
      </c>
      <c r="AY221" s="20" t="s">
        <v>131</v>
      </c>
      <c r="BE221" s="219">
        <f>IF(N221="základní",J221,0)</f>
        <v>0</v>
      </c>
      <c r="BF221" s="219">
        <f>IF(N221="snížená",J221,0)</f>
        <v>0</v>
      </c>
      <c r="BG221" s="219">
        <f>IF(N221="zákl. přenesená",J221,0)</f>
        <v>0</v>
      </c>
      <c r="BH221" s="219">
        <f>IF(N221="sníž. přenesená",J221,0)</f>
        <v>0</v>
      </c>
      <c r="BI221" s="219">
        <f>IF(N221="nulová",J221,0)</f>
        <v>0</v>
      </c>
      <c r="BJ221" s="20" t="s">
        <v>79</v>
      </c>
      <c r="BK221" s="219">
        <f>ROUND(I221*H221,2)</f>
        <v>0</v>
      </c>
      <c r="BL221" s="20" t="s">
        <v>236</v>
      </c>
      <c r="BM221" s="218" t="s">
        <v>804</v>
      </c>
    </row>
    <row r="222" spans="1:65" s="2" customFormat="1" ht="16.5" customHeight="1">
      <c r="A222" s="41"/>
      <c r="B222" s="42"/>
      <c r="C222" s="207" t="s">
        <v>402</v>
      </c>
      <c r="D222" s="207" t="s">
        <v>134</v>
      </c>
      <c r="E222" s="208" t="s">
        <v>399</v>
      </c>
      <c r="F222" s="209" t="s">
        <v>400</v>
      </c>
      <c r="G222" s="210" t="s">
        <v>156</v>
      </c>
      <c r="H222" s="211">
        <v>1</v>
      </c>
      <c r="I222" s="212"/>
      <c r="J222" s="213">
        <f>ROUND(I222*H222,2)</f>
        <v>0</v>
      </c>
      <c r="K222" s="209" t="s">
        <v>19</v>
      </c>
      <c r="L222" s="47"/>
      <c r="M222" s="214" t="s">
        <v>19</v>
      </c>
      <c r="N222" s="215" t="s">
        <v>42</v>
      </c>
      <c r="O222" s="87"/>
      <c r="P222" s="216">
        <f>O222*H222</f>
        <v>0</v>
      </c>
      <c r="Q222" s="216">
        <v>0</v>
      </c>
      <c r="R222" s="216">
        <f>Q222*H222</f>
        <v>0</v>
      </c>
      <c r="S222" s="216">
        <v>0</v>
      </c>
      <c r="T222" s="217">
        <f>S222*H222</f>
        <v>0</v>
      </c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R222" s="218" t="s">
        <v>236</v>
      </c>
      <c r="AT222" s="218" t="s">
        <v>134</v>
      </c>
      <c r="AU222" s="218" t="s">
        <v>81</v>
      </c>
      <c r="AY222" s="20" t="s">
        <v>131</v>
      </c>
      <c r="BE222" s="219">
        <f>IF(N222="základní",J222,0)</f>
        <v>0</v>
      </c>
      <c r="BF222" s="219">
        <f>IF(N222="snížená",J222,0)</f>
        <v>0</v>
      </c>
      <c r="BG222" s="219">
        <f>IF(N222="zákl. přenesená",J222,0)</f>
        <v>0</v>
      </c>
      <c r="BH222" s="219">
        <f>IF(N222="sníž. přenesená",J222,0)</f>
        <v>0</v>
      </c>
      <c r="BI222" s="219">
        <f>IF(N222="nulová",J222,0)</f>
        <v>0</v>
      </c>
      <c r="BJ222" s="20" t="s">
        <v>79</v>
      </c>
      <c r="BK222" s="219">
        <f>ROUND(I222*H222,2)</f>
        <v>0</v>
      </c>
      <c r="BL222" s="20" t="s">
        <v>236</v>
      </c>
      <c r="BM222" s="218" t="s">
        <v>805</v>
      </c>
    </row>
    <row r="223" spans="1:65" s="2" customFormat="1" ht="24.15" customHeight="1">
      <c r="A223" s="41"/>
      <c r="B223" s="42"/>
      <c r="C223" s="207" t="s">
        <v>410</v>
      </c>
      <c r="D223" s="207" t="s">
        <v>134</v>
      </c>
      <c r="E223" s="208" t="s">
        <v>403</v>
      </c>
      <c r="F223" s="209" t="s">
        <v>404</v>
      </c>
      <c r="G223" s="210" t="s">
        <v>405</v>
      </c>
      <c r="H223" s="268"/>
      <c r="I223" s="212"/>
      <c r="J223" s="213">
        <f>ROUND(I223*H223,2)</f>
        <v>0</v>
      </c>
      <c r="K223" s="209" t="s">
        <v>138</v>
      </c>
      <c r="L223" s="47"/>
      <c r="M223" s="214" t="s">
        <v>19</v>
      </c>
      <c r="N223" s="215" t="s">
        <v>42</v>
      </c>
      <c r="O223" s="87"/>
      <c r="P223" s="216">
        <f>O223*H223</f>
        <v>0</v>
      </c>
      <c r="Q223" s="216">
        <v>0</v>
      </c>
      <c r="R223" s="216">
        <f>Q223*H223</f>
        <v>0</v>
      </c>
      <c r="S223" s="216">
        <v>0</v>
      </c>
      <c r="T223" s="217">
        <f>S223*H223</f>
        <v>0</v>
      </c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R223" s="218" t="s">
        <v>236</v>
      </c>
      <c r="AT223" s="218" t="s">
        <v>134</v>
      </c>
      <c r="AU223" s="218" t="s">
        <v>81</v>
      </c>
      <c r="AY223" s="20" t="s">
        <v>131</v>
      </c>
      <c r="BE223" s="219">
        <f>IF(N223="základní",J223,0)</f>
        <v>0</v>
      </c>
      <c r="BF223" s="219">
        <f>IF(N223="snížená",J223,0)</f>
        <v>0</v>
      </c>
      <c r="BG223" s="219">
        <f>IF(N223="zákl. přenesená",J223,0)</f>
        <v>0</v>
      </c>
      <c r="BH223" s="219">
        <f>IF(N223="sníž. přenesená",J223,0)</f>
        <v>0</v>
      </c>
      <c r="BI223" s="219">
        <f>IF(N223="nulová",J223,0)</f>
        <v>0</v>
      </c>
      <c r="BJ223" s="20" t="s">
        <v>79</v>
      </c>
      <c r="BK223" s="219">
        <f>ROUND(I223*H223,2)</f>
        <v>0</v>
      </c>
      <c r="BL223" s="20" t="s">
        <v>236</v>
      </c>
      <c r="BM223" s="218" t="s">
        <v>806</v>
      </c>
    </row>
    <row r="224" spans="1:47" s="2" customFormat="1" ht="12">
      <c r="A224" s="41"/>
      <c r="B224" s="42"/>
      <c r="C224" s="43"/>
      <c r="D224" s="220" t="s">
        <v>141</v>
      </c>
      <c r="E224" s="43"/>
      <c r="F224" s="221" t="s">
        <v>407</v>
      </c>
      <c r="G224" s="43"/>
      <c r="H224" s="43"/>
      <c r="I224" s="222"/>
      <c r="J224" s="43"/>
      <c r="K224" s="43"/>
      <c r="L224" s="47"/>
      <c r="M224" s="223"/>
      <c r="N224" s="224"/>
      <c r="O224" s="87"/>
      <c r="P224" s="87"/>
      <c r="Q224" s="87"/>
      <c r="R224" s="87"/>
      <c r="S224" s="87"/>
      <c r="T224" s="88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T224" s="20" t="s">
        <v>141</v>
      </c>
      <c r="AU224" s="20" t="s">
        <v>81</v>
      </c>
    </row>
    <row r="225" spans="1:63" s="12" customFormat="1" ht="22.8" customHeight="1">
      <c r="A225" s="12"/>
      <c r="B225" s="191"/>
      <c r="C225" s="192"/>
      <c r="D225" s="193" t="s">
        <v>70</v>
      </c>
      <c r="E225" s="205" t="s">
        <v>408</v>
      </c>
      <c r="F225" s="205" t="s">
        <v>409</v>
      </c>
      <c r="G225" s="192"/>
      <c r="H225" s="192"/>
      <c r="I225" s="195"/>
      <c r="J225" s="206">
        <f>BK225</f>
        <v>0</v>
      </c>
      <c r="K225" s="192"/>
      <c r="L225" s="197"/>
      <c r="M225" s="198"/>
      <c r="N225" s="199"/>
      <c r="O225" s="199"/>
      <c r="P225" s="200">
        <f>SUM(P226:P229)</f>
        <v>0</v>
      </c>
      <c r="Q225" s="199"/>
      <c r="R225" s="200">
        <f>SUM(R226:R229)</f>
        <v>0.08325</v>
      </c>
      <c r="S225" s="199"/>
      <c r="T225" s="201">
        <f>SUM(T226:T229)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02" t="s">
        <v>81</v>
      </c>
      <c r="AT225" s="203" t="s">
        <v>70</v>
      </c>
      <c r="AU225" s="203" t="s">
        <v>79</v>
      </c>
      <c r="AY225" s="202" t="s">
        <v>131</v>
      </c>
      <c r="BK225" s="204">
        <f>SUM(BK226:BK229)</f>
        <v>0</v>
      </c>
    </row>
    <row r="226" spans="1:65" s="2" customFormat="1" ht="24.15" customHeight="1">
      <c r="A226" s="41"/>
      <c r="B226" s="42"/>
      <c r="C226" s="207" t="s">
        <v>415</v>
      </c>
      <c r="D226" s="207" t="s">
        <v>134</v>
      </c>
      <c r="E226" s="208" t="s">
        <v>411</v>
      </c>
      <c r="F226" s="209" t="s">
        <v>412</v>
      </c>
      <c r="G226" s="210" t="s">
        <v>289</v>
      </c>
      <c r="H226" s="211">
        <v>5</v>
      </c>
      <c r="I226" s="212"/>
      <c r="J226" s="213">
        <f>ROUND(I226*H226,2)</f>
        <v>0</v>
      </c>
      <c r="K226" s="209" t="s">
        <v>138</v>
      </c>
      <c r="L226" s="47"/>
      <c r="M226" s="214" t="s">
        <v>19</v>
      </c>
      <c r="N226" s="215" t="s">
        <v>42</v>
      </c>
      <c r="O226" s="87"/>
      <c r="P226" s="216">
        <f>O226*H226</f>
        <v>0</v>
      </c>
      <c r="Q226" s="216">
        <v>0.01665</v>
      </c>
      <c r="R226" s="216">
        <f>Q226*H226</f>
        <v>0.08325</v>
      </c>
      <c r="S226" s="216">
        <v>0</v>
      </c>
      <c r="T226" s="217">
        <f>S226*H226</f>
        <v>0</v>
      </c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R226" s="218" t="s">
        <v>236</v>
      </c>
      <c r="AT226" s="218" t="s">
        <v>134</v>
      </c>
      <c r="AU226" s="218" t="s">
        <v>81</v>
      </c>
      <c r="AY226" s="20" t="s">
        <v>131</v>
      </c>
      <c r="BE226" s="219">
        <f>IF(N226="základní",J226,0)</f>
        <v>0</v>
      </c>
      <c r="BF226" s="219">
        <f>IF(N226="snížená",J226,0)</f>
        <v>0</v>
      </c>
      <c r="BG226" s="219">
        <f>IF(N226="zákl. přenesená",J226,0)</f>
        <v>0</v>
      </c>
      <c r="BH226" s="219">
        <f>IF(N226="sníž. přenesená",J226,0)</f>
        <v>0</v>
      </c>
      <c r="BI226" s="219">
        <f>IF(N226="nulová",J226,0)</f>
        <v>0</v>
      </c>
      <c r="BJ226" s="20" t="s">
        <v>79</v>
      </c>
      <c r="BK226" s="219">
        <f>ROUND(I226*H226,2)</f>
        <v>0</v>
      </c>
      <c r="BL226" s="20" t="s">
        <v>236</v>
      </c>
      <c r="BM226" s="218" t="s">
        <v>807</v>
      </c>
    </row>
    <row r="227" spans="1:47" s="2" customFormat="1" ht="12">
      <c r="A227" s="41"/>
      <c r="B227" s="42"/>
      <c r="C227" s="43"/>
      <c r="D227" s="220" t="s">
        <v>141</v>
      </c>
      <c r="E227" s="43"/>
      <c r="F227" s="221" t="s">
        <v>414</v>
      </c>
      <c r="G227" s="43"/>
      <c r="H227" s="43"/>
      <c r="I227" s="222"/>
      <c r="J227" s="43"/>
      <c r="K227" s="43"/>
      <c r="L227" s="47"/>
      <c r="M227" s="223"/>
      <c r="N227" s="224"/>
      <c r="O227" s="87"/>
      <c r="P227" s="87"/>
      <c r="Q227" s="87"/>
      <c r="R227" s="87"/>
      <c r="S227" s="87"/>
      <c r="T227" s="88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T227" s="20" t="s">
        <v>141</v>
      </c>
      <c r="AU227" s="20" t="s">
        <v>81</v>
      </c>
    </row>
    <row r="228" spans="1:65" s="2" customFormat="1" ht="33" customHeight="1">
      <c r="A228" s="41"/>
      <c r="B228" s="42"/>
      <c r="C228" s="207" t="s">
        <v>422</v>
      </c>
      <c r="D228" s="207" t="s">
        <v>134</v>
      </c>
      <c r="E228" s="208" t="s">
        <v>416</v>
      </c>
      <c r="F228" s="209" t="s">
        <v>417</v>
      </c>
      <c r="G228" s="210" t="s">
        <v>405</v>
      </c>
      <c r="H228" s="268"/>
      <c r="I228" s="212"/>
      <c r="J228" s="213">
        <f>ROUND(I228*H228,2)</f>
        <v>0</v>
      </c>
      <c r="K228" s="209" t="s">
        <v>138</v>
      </c>
      <c r="L228" s="47"/>
      <c r="M228" s="214" t="s">
        <v>19</v>
      </c>
      <c r="N228" s="215" t="s">
        <v>42</v>
      </c>
      <c r="O228" s="87"/>
      <c r="P228" s="216">
        <f>O228*H228</f>
        <v>0</v>
      </c>
      <c r="Q228" s="216">
        <v>0</v>
      </c>
      <c r="R228" s="216">
        <f>Q228*H228</f>
        <v>0</v>
      </c>
      <c r="S228" s="216">
        <v>0</v>
      </c>
      <c r="T228" s="217">
        <f>S228*H228</f>
        <v>0</v>
      </c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R228" s="218" t="s">
        <v>236</v>
      </c>
      <c r="AT228" s="218" t="s">
        <v>134</v>
      </c>
      <c r="AU228" s="218" t="s">
        <v>81</v>
      </c>
      <c r="AY228" s="20" t="s">
        <v>131</v>
      </c>
      <c r="BE228" s="219">
        <f>IF(N228="základní",J228,0)</f>
        <v>0</v>
      </c>
      <c r="BF228" s="219">
        <f>IF(N228="snížená",J228,0)</f>
        <v>0</v>
      </c>
      <c r="BG228" s="219">
        <f>IF(N228="zákl. přenesená",J228,0)</f>
        <v>0</v>
      </c>
      <c r="BH228" s="219">
        <f>IF(N228="sníž. přenesená",J228,0)</f>
        <v>0</v>
      </c>
      <c r="BI228" s="219">
        <f>IF(N228="nulová",J228,0)</f>
        <v>0</v>
      </c>
      <c r="BJ228" s="20" t="s">
        <v>79</v>
      </c>
      <c r="BK228" s="219">
        <f>ROUND(I228*H228,2)</f>
        <v>0</v>
      </c>
      <c r="BL228" s="20" t="s">
        <v>236</v>
      </c>
      <c r="BM228" s="218" t="s">
        <v>808</v>
      </c>
    </row>
    <row r="229" spans="1:47" s="2" customFormat="1" ht="12">
      <c r="A229" s="41"/>
      <c r="B229" s="42"/>
      <c r="C229" s="43"/>
      <c r="D229" s="220" t="s">
        <v>141</v>
      </c>
      <c r="E229" s="43"/>
      <c r="F229" s="221" t="s">
        <v>419</v>
      </c>
      <c r="G229" s="43"/>
      <c r="H229" s="43"/>
      <c r="I229" s="222"/>
      <c r="J229" s="43"/>
      <c r="K229" s="43"/>
      <c r="L229" s="47"/>
      <c r="M229" s="223"/>
      <c r="N229" s="224"/>
      <c r="O229" s="87"/>
      <c r="P229" s="87"/>
      <c r="Q229" s="87"/>
      <c r="R229" s="87"/>
      <c r="S229" s="87"/>
      <c r="T229" s="88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T229" s="20" t="s">
        <v>141</v>
      </c>
      <c r="AU229" s="20" t="s">
        <v>81</v>
      </c>
    </row>
    <row r="230" spans="1:63" s="12" customFormat="1" ht="22.8" customHeight="1">
      <c r="A230" s="12"/>
      <c r="B230" s="191"/>
      <c r="C230" s="192"/>
      <c r="D230" s="193" t="s">
        <v>70</v>
      </c>
      <c r="E230" s="205" t="s">
        <v>420</v>
      </c>
      <c r="F230" s="205" t="s">
        <v>421</v>
      </c>
      <c r="G230" s="192"/>
      <c r="H230" s="192"/>
      <c r="I230" s="195"/>
      <c r="J230" s="206">
        <f>BK230</f>
        <v>0</v>
      </c>
      <c r="K230" s="192"/>
      <c r="L230" s="197"/>
      <c r="M230" s="198"/>
      <c r="N230" s="199"/>
      <c r="O230" s="199"/>
      <c r="P230" s="200">
        <f>SUM(P231:P235)</f>
        <v>0</v>
      </c>
      <c r="Q230" s="199"/>
      <c r="R230" s="200">
        <f>SUM(R231:R235)</f>
        <v>0</v>
      </c>
      <c r="S230" s="199"/>
      <c r="T230" s="201">
        <f>SUM(T231:T235)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02" t="s">
        <v>81</v>
      </c>
      <c r="AT230" s="203" t="s">
        <v>70</v>
      </c>
      <c r="AU230" s="203" t="s">
        <v>79</v>
      </c>
      <c r="AY230" s="202" t="s">
        <v>131</v>
      </c>
      <c r="BK230" s="204">
        <f>SUM(BK231:BK235)</f>
        <v>0</v>
      </c>
    </row>
    <row r="231" spans="1:65" s="2" customFormat="1" ht="21.75" customHeight="1">
      <c r="A231" s="41"/>
      <c r="B231" s="42"/>
      <c r="C231" s="207" t="s">
        <v>426</v>
      </c>
      <c r="D231" s="207" t="s">
        <v>134</v>
      </c>
      <c r="E231" s="208" t="s">
        <v>423</v>
      </c>
      <c r="F231" s="209" t="s">
        <v>424</v>
      </c>
      <c r="G231" s="210" t="s">
        <v>156</v>
      </c>
      <c r="H231" s="211">
        <v>6</v>
      </c>
      <c r="I231" s="212"/>
      <c r="J231" s="213">
        <f>ROUND(I231*H231,2)</f>
        <v>0</v>
      </c>
      <c r="K231" s="209" t="s">
        <v>19</v>
      </c>
      <c r="L231" s="47"/>
      <c r="M231" s="214" t="s">
        <v>19</v>
      </c>
      <c r="N231" s="215" t="s">
        <v>42</v>
      </c>
      <c r="O231" s="87"/>
      <c r="P231" s="216">
        <f>O231*H231</f>
        <v>0</v>
      </c>
      <c r="Q231" s="216">
        <v>0</v>
      </c>
      <c r="R231" s="216">
        <f>Q231*H231</f>
        <v>0</v>
      </c>
      <c r="S231" s="216">
        <v>0</v>
      </c>
      <c r="T231" s="217">
        <f>S231*H231</f>
        <v>0</v>
      </c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R231" s="218" t="s">
        <v>236</v>
      </c>
      <c r="AT231" s="218" t="s">
        <v>134</v>
      </c>
      <c r="AU231" s="218" t="s">
        <v>81</v>
      </c>
      <c r="AY231" s="20" t="s">
        <v>131</v>
      </c>
      <c r="BE231" s="219">
        <f>IF(N231="základní",J231,0)</f>
        <v>0</v>
      </c>
      <c r="BF231" s="219">
        <f>IF(N231="snížená",J231,0)</f>
        <v>0</v>
      </c>
      <c r="BG231" s="219">
        <f>IF(N231="zákl. přenesená",J231,0)</f>
        <v>0</v>
      </c>
      <c r="BH231" s="219">
        <f>IF(N231="sníž. přenesená",J231,0)</f>
        <v>0</v>
      </c>
      <c r="BI231" s="219">
        <f>IF(N231="nulová",J231,0)</f>
        <v>0</v>
      </c>
      <c r="BJ231" s="20" t="s">
        <v>79</v>
      </c>
      <c r="BK231" s="219">
        <f>ROUND(I231*H231,2)</f>
        <v>0</v>
      </c>
      <c r="BL231" s="20" t="s">
        <v>236</v>
      </c>
      <c r="BM231" s="218" t="s">
        <v>809</v>
      </c>
    </row>
    <row r="232" spans="1:65" s="2" customFormat="1" ht="16.5" customHeight="1">
      <c r="A232" s="41"/>
      <c r="B232" s="42"/>
      <c r="C232" s="207" t="s">
        <v>430</v>
      </c>
      <c r="D232" s="207" t="s">
        <v>134</v>
      </c>
      <c r="E232" s="208" t="s">
        <v>427</v>
      </c>
      <c r="F232" s="209" t="s">
        <v>428</v>
      </c>
      <c r="G232" s="210" t="s">
        <v>156</v>
      </c>
      <c r="H232" s="211">
        <v>2</v>
      </c>
      <c r="I232" s="212"/>
      <c r="J232" s="213">
        <f>ROUND(I232*H232,2)</f>
        <v>0</v>
      </c>
      <c r="K232" s="209" t="s">
        <v>19</v>
      </c>
      <c r="L232" s="47"/>
      <c r="M232" s="214" t="s">
        <v>19</v>
      </c>
      <c r="N232" s="215" t="s">
        <v>42</v>
      </c>
      <c r="O232" s="87"/>
      <c r="P232" s="216">
        <f>O232*H232</f>
        <v>0</v>
      </c>
      <c r="Q232" s="216">
        <v>0</v>
      </c>
      <c r="R232" s="216">
        <f>Q232*H232</f>
        <v>0</v>
      </c>
      <c r="S232" s="216">
        <v>0</v>
      </c>
      <c r="T232" s="217">
        <f>S232*H232</f>
        <v>0</v>
      </c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R232" s="218" t="s">
        <v>236</v>
      </c>
      <c r="AT232" s="218" t="s">
        <v>134</v>
      </c>
      <c r="AU232" s="218" t="s">
        <v>81</v>
      </c>
      <c r="AY232" s="20" t="s">
        <v>131</v>
      </c>
      <c r="BE232" s="219">
        <f>IF(N232="základní",J232,0)</f>
        <v>0</v>
      </c>
      <c r="BF232" s="219">
        <f>IF(N232="snížená",J232,0)</f>
        <v>0</v>
      </c>
      <c r="BG232" s="219">
        <f>IF(N232="zákl. přenesená",J232,0)</f>
        <v>0</v>
      </c>
      <c r="BH232" s="219">
        <f>IF(N232="sníž. přenesená",J232,0)</f>
        <v>0</v>
      </c>
      <c r="BI232" s="219">
        <f>IF(N232="nulová",J232,0)</f>
        <v>0</v>
      </c>
      <c r="BJ232" s="20" t="s">
        <v>79</v>
      </c>
      <c r="BK232" s="219">
        <f>ROUND(I232*H232,2)</f>
        <v>0</v>
      </c>
      <c r="BL232" s="20" t="s">
        <v>236</v>
      </c>
      <c r="BM232" s="218" t="s">
        <v>810</v>
      </c>
    </row>
    <row r="233" spans="1:65" s="2" customFormat="1" ht="16.5" customHeight="1">
      <c r="A233" s="41"/>
      <c r="B233" s="42"/>
      <c r="C233" s="207" t="s">
        <v>434</v>
      </c>
      <c r="D233" s="207" t="s">
        <v>134</v>
      </c>
      <c r="E233" s="208" t="s">
        <v>435</v>
      </c>
      <c r="F233" s="209" t="s">
        <v>436</v>
      </c>
      <c r="G233" s="210" t="s">
        <v>289</v>
      </c>
      <c r="H233" s="211">
        <v>1</v>
      </c>
      <c r="I233" s="212"/>
      <c r="J233" s="213">
        <f>ROUND(I233*H233,2)</f>
        <v>0</v>
      </c>
      <c r="K233" s="209" t="s">
        <v>19</v>
      </c>
      <c r="L233" s="47"/>
      <c r="M233" s="214" t="s">
        <v>19</v>
      </c>
      <c r="N233" s="215" t="s">
        <v>42</v>
      </c>
      <c r="O233" s="87"/>
      <c r="P233" s="216">
        <f>O233*H233</f>
        <v>0</v>
      </c>
      <c r="Q233" s="216">
        <v>0</v>
      </c>
      <c r="R233" s="216">
        <f>Q233*H233</f>
        <v>0</v>
      </c>
      <c r="S233" s="216">
        <v>0</v>
      </c>
      <c r="T233" s="217">
        <f>S233*H233</f>
        <v>0</v>
      </c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R233" s="218" t="s">
        <v>236</v>
      </c>
      <c r="AT233" s="218" t="s">
        <v>134</v>
      </c>
      <c r="AU233" s="218" t="s">
        <v>81</v>
      </c>
      <c r="AY233" s="20" t="s">
        <v>131</v>
      </c>
      <c r="BE233" s="219">
        <f>IF(N233="základní",J233,0)</f>
        <v>0</v>
      </c>
      <c r="BF233" s="219">
        <f>IF(N233="snížená",J233,0)</f>
        <v>0</v>
      </c>
      <c r="BG233" s="219">
        <f>IF(N233="zákl. přenesená",J233,0)</f>
        <v>0</v>
      </c>
      <c r="BH233" s="219">
        <f>IF(N233="sníž. přenesená",J233,0)</f>
        <v>0</v>
      </c>
      <c r="BI233" s="219">
        <f>IF(N233="nulová",J233,0)</f>
        <v>0</v>
      </c>
      <c r="BJ233" s="20" t="s">
        <v>79</v>
      </c>
      <c r="BK233" s="219">
        <f>ROUND(I233*H233,2)</f>
        <v>0</v>
      </c>
      <c r="BL233" s="20" t="s">
        <v>236</v>
      </c>
      <c r="BM233" s="218" t="s">
        <v>811</v>
      </c>
    </row>
    <row r="234" spans="1:65" s="2" customFormat="1" ht="24.15" customHeight="1">
      <c r="A234" s="41"/>
      <c r="B234" s="42"/>
      <c r="C234" s="207" t="s">
        <v>438</v>
      </c>
      <c r="D234" s="207" t="s">
        <v>134</v>
      </c>
      <c r="E234" s="208" t="s">
        <v>439</v>
      </c>
      <c r="F234" s="209" t="s">
        <v>440</v>
      </c>
      <c r="G234" s="210" t="s">
        <v>405</v>
      </c>
      <c r="H234" s="268"/>
      <c r="I234" s="212"/>
      <c r="J234" s="213">
        <f>ROUND(I234*H234,2)</f>
        <v>0</v>
      </c>
      <c r="K234" s="209" t="s">
        <v>138</v>
      </c>
      <c r="L234" s="47"/>
      <c r="M234" s="214" t="s">
        <v>19</v>
      </c>
      <c r="N234" s="215" t="s">
        <v>42</v>
      </c>
      <c r="O234" s="87"/>
      <c r="P234" s="216">
        <f>O234*H234</f>
        <v>0</v>
      </c>
      <c r="Q234" s="216">
        <v>0</v>
      </c>
      <c r="R234" s="216">
        <f>Q234*H234</f>
        <v>0</v>
      </c>
      <c r="S234" s="216">
        <v>0</v>
      </c>
      <c r="T234" s="217">
        <f>S234*H234</f>
        <v>0</v>
      </c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R234" s="218" t="s">
        <v>236</v>
      </c>
      <c r="AT234" s="218" t="s">
        <v>134</v>
      </c>
      <c r="AU234" s="218" t="s">
        <v>81</v>
      </c>
      <c r="AY234" s="20" t="s">
        <v>131</v>
      </c>
      <c r="BE234" s="219">
        <f>IF(N234="základní",J234,0)</f>
        <v>0</v>
      </c>
      <c r="BF234" s="219">
        <f>IF(N234="snížená",J234,0)</f>
        <v>0</v>
      </c>
      <c r="BG234" s="219">
        <f>IF(N234="zákl. přenesená",J234,0)</f>
        <v>0</v>
      </c>
      <c r="BH234" s="219">
        <f>IF(N234="sníž. přenesená",J234,0)</f>
        <v>0</v>
      </c>
      <c r="BI234" s="219">
        <f>IF(N234="nulová",J234,0)</f>
        <v>0</v>
      </c>
      <c r="BJ234" s="20" t="s">
        <v>79</v>
      </c>
      <c r="BK234" s="219">
        <f>ROUND(I234*H234,2)</f>
        <v>0</v>
      </c>
      <c r="BL234" s="20" t="s">
        <v>236</v>
      </c>
      <c r="BM234" s="218" t="s">
        <v>812</v>
      </c>
    </row>
    <row r="235" spans="1:47" s="2" customFormat="1" ht="12">
      <c r="A235" s="41"/>
      <c r="B235" s="42"/>
      <c r="C235" s="43"/>
      <c r="D235" s="220" t="s">
        <v>141</v>
      </c>
      <c r="E235" s="43"/>
      <c r="F235" s="221" t="s">
        <v>442</v>
      </c>
      <c r="G235" s="43"/>
      <c r="H235" s="43"/>
      <c r="I235" s="222"/>
      <c r="J235" s="43"/>
      <c r="K235" s="43"/>
      <c r="L235" s="47"/>
      <c r="M235" s="223"/>
      <c r="N235" s="224"/>
      <c r="O235" s="87"/>
      <c r="P235" s="87"/>
      <c r="Q235" s="87"/>
      <c r="R235" s="87"/>
      <c r="S235" s="87"/>
      <c r="T235" s="88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T235" s="20" t="s">
        <v>141</v>
      </c>
      <c r="AU235" s="20" t="s">
        <v>81</v>
      </c>
    </row>
    <row r="236" spans="1:63" s="12" customFormat="1" ht="22.8" customHeight="1">
      <c r="A236" s="12"/>
      <c r="B236" s="191"/>
      <c r="C236" s="192"/>
      <c r="D236" s="193" t="s">
        <v>70</v>
      </c>
      <c r="E236" s="205" t="s">
        <v>443</v>
      </c>
      <c r="F236" s="205" t="s">
        <v>444</v>
      </c>
      <c r="G236" s="192"/>
      <c r="H236" s="192"/>
      <c r="I236" s="195"/>
      <c r="J236" s="206">
        <f>BK236</f>
        <v>0</v>
      </c>
      <c r="K236" s="192"/>
      <c r="L236" s="197"/>
      <c r="M236" s="198"/>
      <c r="N236" s="199"/>
      <c r="O236" s="199"/>
      <c r="P236" s="200">
        <f>SUM(P237:P246)</f>
        <v>0</v>
      </c>
      <c r="Q236" s="199"/>
      <c r="R236" s="200">
        <f>SUM(R237:R246)</f>
        <v>0.49672415999999997</v>
      </c>
      <c r="S236" s="199"/>
      <c r="T236" s="201">
        <f>SUM(T237:T246)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02" t="s">
        <v>81</v>
      </c>
      <c r="AT236" s="203" t="s">
        <v>70</v>
      </c>
      <c r="AU236" s="203" t="s">
        <v>79</v>
      </c>
      <c r="AY236" s="202" t="s">
        <v>131</v>
      </c>
      <c r="BK236" s="204">
        <f>SUM(BK237:BK246)</f>
        <v>0</v>
      </c>
    </row>
    <row r="237" spans="1:65" s="2" customFormat="1" ht="37.8" customHeight="1">
      <c r="A237" s="41"/>
      <c r="B237" s="42"/>
      <c r="C237" s="207" t="s">
        <v>445</v>
      </c>
      <c r="D237" s="207" t="s">
        <v>134</v>
      </c>
      <c r="E237" s="208" t="s">
        <v>446</v>
      </c>
      <c r="F237" s="209" t="s">
        <v>447</v>
      </c>
      <c r="G237" s="210" t="s">
        <v>137</v>
      </c>
      <c r="H237" s="211">
        <v>5.46</v>
      </c>
      <c r="I237" s="212"/>
      <c r="J237" s="213">
        <f>ROUND(I237*H237,2)</f>
        <v>0</v>
      </c>
      <c r="K237" s="209" t="s">
        <v>138</v>
      </c>
      <c r="L237" s="47"/>
      <c r="M237" s="214" t="s">
        <v>19</v>
      </c>
      <c r="N237" s="215" t="s">
        <v>42</v>
      </c>
      <c r="O237" s="87"/>
      <c r="P237" s="216">
        <f>O237*H237</f>
        <v>0</v>
      </c>
      <c r="Q237" s="216">
        <v>0.02963</v>
      </c>
      <c r="R237" s="216">
        <f>Q237*H237</f>
        <v>0.1617798</v>
      </c>
      <c r="S237" s="216">
        <v>0</v>
      </c>
      <c r="T237" s="217">
        <f>S237*H237</f>
        <v>0</v>
      </c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R237" s="218" t="s">
        <v>236</v>
      </c>
      <c r="AT237" s="218" t="s">
        <v>134</v>
      </c>
      <c r="AU237" s="218" t="s">
        <v>81</v>
      </c>
      <c r="AY237" s="20" t="s">
        <v>131</v>
      </c>
      <c r="BE237" s="219">
        <f>IF(N237="základní",J237,0)</f>
        <v>0</v>
      </c>
      <c r="BF237" s="219">
        <f>IF(N237="snížená",J237,0)</f>
        <v>0</v>
      </c>
      <c r="BG237" s="219">
        <f>IF(N237="zákl. přenesená",J237,0)</f>
        <v>0</v>
      </c>
      <c r="BH237" s="219">
        <f>IF(N237="sníž. přenesená",J237,0)</f>
        <v>0</v>
      </c>
      <c r="BI237" s="219">
        <f>IF(N237="nulová",J237,0)</f>
        <v>0</v>
      </c>
      <c r="BJ237" s="20" t="s">
        <v>79</v>
      </c>
      <c r="BK237" s="219">
        <f>ROUND(I237*H237,2)</f>
        <v>0</v>
      </c>
      <c r="BL237" s="20" t="s">
        <v>236</v>
      </c>
      <c r="BM237" s="218" t="s">
        <v>813</v>
      </c>
    </row>
    <row r="238" spans="1:47" s="2" customFormat="1" ht="12">
      <c r="A238" s="41"/>
      <c r="B238" s="42"/>
      <c r="C238" s="43"/>
      <c r="D238" s="220" t="s">
        <v>141</v>
      </c>
      <c r="E238" s="43"/>
      <c r="F238" s="221" t="s">
        <v>449</v>
      </c>
      <c r="G238" s="43"/>
      <c r="H238" s="43"/>
      <c r="I238" s="222"/>
      <c r="J238" s="43"/>
      <c r="K238" s="43"/>
      <c r="L238" s="47"/>
      <c r="M238" s="223"/>
      <c r="N238" s="224"/>
      <c r="O238" s="87"/>
      <c r="P238" s="87"/>
      <c r="Q238" s="87"/>
      <c r="R238" s="87"/>
      <c r="S238" s="87"/>
      <c r="T238" s="88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T238" s="20" t="s">
        <v>141</v>
      </c>
      <c r="AU238" s="20" t="s">
        <v>81</v>
      </c>
    </row>
    <row r="239" spans="1:51" s="13" customFormat="1" ht="12">
      <c r="A239" s="13"/>
      <c r="B239" s="225"/>
      <c r="C239" s="226"/>
      <c r="D239" s="227" t="s">
        <v>143</v>
      </c>
      <c r="E239" s="228" t="s">
        <v>19</v>
      </c>
      <c r="F239" s="229" t="s">
        <v>814</v>
      </c>
      <c r="G239" s="226"/>
      <c r="H239" s="230">
        <v>5.46</v>
      </c>
      <c r="I239" s="231"/>
      <c r="J239" s="226"/>
      <c r="K239" s="226"/>
      <c r="L239" s="232"/>
      <c r="M239" s="233"/>
      <c r="N239" s="234"/>
      <c r="O239" s="234"/>
      <c r="P239" s="234"/>
      <c r="Q239" s="234"/>
      <c r="R239" s="234"/>
      <c r="S239" s="234"/>
      <c r="T239" s="235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6" t="s">
        <v>143</v>
      </c>
      <c r="AU239" s="236" t="s">
        <v>81</v>
      </c>
      <c r="AV239" s="13" t="s">
        <v>81</v>
      </c>
      <c r="AW239" s="13" t="s">
        <v>32</v>
      </c>
      <c r="AX239" s="13" t="s">
        <v>79</v>
      </c>
      <c r="AY239" s="236" t="s">
        <v>131</v>
      </c>
    </row>
    <row r="240" spans="1:65" s="2" customFormat="1" ht="24.15" customHeight="1">
      <c r="A240" s="41"/>
      <c r="B240" s="42"/>
      <c r="C240" s="207" t="s">
        <v>451</v>
      </c>
      <c r="D240" s="207" t="s">
        <v>134</v>
      </c>
      <c r="E240" s="208" t="s">
        <v>452</v>
      </c>
      <c r="F240" s="209" t="s">
        <v>453</v>
      </c>
      <c r="G240" s="210" t="s">
        <v>137</v>
      </c>
      <c r="H240" s="211">
        <v>26.604</v>
      </c>
      <c r="I240" s="212"/>
      <c r="J240" s="213">
        <f>ROUND(I240*H240,2)</f>
        <v>0</v>
      </c>
      <c r="K240" s="209" t="s">
        <v>138</v>
      </c>
      <c r="L240" s="47"/>
      <c r="M240" s="214" t="s">
        <v>19</v>
      </c>
      <c r="N240" s="215" t="s">
        <v>42</v>
      </c>
      <c r="O240" s="87"/>
      <c r="P240" s="216">
        <f>O240*H240</f>
        <v>0</v>
      </c>
      <c r="Q240" s="216">
        <v>0.01259</v>
      </c>
      <c r="R240" s="216">
        <f>Q240*H240</f>
        <v>0.33494436</v>
      </c>
      <c r="S240" s="216">
        <v>0</v>
      </c>
      <c r="T240" s="217">
        <f>S240*H240</f>
        <v>0</v>
      </c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R240" s="218" t="s">
        <v>236</v>
      </c>
      <c r="AT240" s="218" t="s">
        <v>134</v>
      </c>
      <c r="AU240" s="218" t="s">
        <v>81</v>
      </c>
      <c r="AY240" s="20" t="s">
        <v>131</v>
      </c>
      <c r="BE240" s="219">
        <f>IF(N240="základní",J240,0)</f>
        <v>0</v>
      </c>
      <c r="BF240" s="219">
        <f>IF(N240="snížená",J240,0)</f>
        <v>0</v>
      </c>
      <c r="BG240" s="219">
        <f>IF(N240="zákl. přenesená",J240,0)</f>
        <v>0</v>
      </c>
      <c r="BH240" s="219">
        <f>IF(N240="sníž. přenesená",J240,0)</f>
        <v>0</v>
      </c>
      <c r="BI240" s="219">
        <f>IF(N240="nulová",J240,0)</f>
        <v>0</v>
      </c>
      <c r="BJ240" s="20" t="s">
        <v>79</v>
      </c>
      <c r="BK240" s="219">
        <f>ROUND(I240*H240,2)</f>
        <v>0</v>
      </c>
      <c r="BL240" s="20" t="s">
        <v>236</v>
      </c>
      <c r="BM240" s="218" t="s">
        <v>815</v>
      </c>
    </row>
    <row r="241" spans="1:47" s="2" customFormat="1" ht="12">
      <c r="A241" s="41"/>
      <c r="B241" s="42"/>
      <c r="C241" s="43"/>
      <c r="D241" s="220" t="s">
        <v>141</v>
      </c>
      <c r="E241" s="43"/>
      <c r="F241" s="221" t="s">
        <v>455</v>
      </c>
      <c r="G241" s="43"/>
      <c r="H241" s="43"/>
      <c r="I241" s="222"/>
      <c r="J241" s="43"/>
      <c r="K241" s="43"/>
      <c r="L241" s="47"/>
      <c r="M241" s="223"/>
      <c r="N241" s="224"/>
      <c r="O241" s="87"/>
      <c r="P241" s="87"/>
      <c r="Q241" s="87"/>
      <c r="R241" s="87"/>
      <c r="S241" s="87"/>
      <c r="T241" s="88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T241" s="20" t="s">
        <v>141</v>
      </c>
      <c r="AU241" s="20" t="s">
        <v>81</v>
      </c>
    </row>
    <row r="242" spans="1:51" s="13" customFormat="1" ht="12">
      <c r="A242" s="13"/>
      <c r="B242" s="225"/>
      <c r="C242" s="226"/>
      <c r="D242" s="227" t="s">
        <v>143</v>
      </c>
      <c r="E242" s="228" t="s">
        <v>19</v>
      </c>
      <c r="F242" s="229" t="s">
        <v>816</v>
      </c>
      <c r="G242" s="226"/>
      <c r="H242" s="230">
        <v>8.25</v>
      </c>
      <c r="I242" s="231"/>
      <c r="J242" s="226"/>
      <c r="K242" s="226"/>
      <c r="L242" s="232"/>
      <c r="M242" s="233"/>
      <c r="N242" s="234"/>
      <c r="O242" s="234"/>
      <c r="P242" s="234"/>
      <c r="Q242" s="234"/>
      <c r="R242" s="234"/>
      <c r="S242" s="234"/>
      <c r="T242" s="235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6" t="s">
        <v>143</v>
      </c>
      <c r="AU242" s="236" t="s">
        <v>81</v>
      </c>
      <c r="AV242" s="13" t="s">
        <v>81</v>
      </c>
      <c r="AW242" s="13" t="s">
        <v>32</v>
      </c>
      <c r="AX242" s="13" t="s">
        <v>71</v>
      </c>
      <c r="AY242" s="236" t="s">
        <v>131</v>
      </c>
    </row>
    <row r="243" spans="1:51" s="13" customFormat="1" ht="12">
      <c r="A243" s="13"/>
      <c r="B243" s="225"/>
      <c r="C243" s="226"/>
      <c r="D243" s="227" t="s">
        <v>143</v>
      </c>
      <c r="E243" s="228" t="s">
        <v>19</v>
      </c>
      <c r="F243" s="229" t="s">
        <v>817</v>
      </c>
      <c r="G243" s="226"/>
      <c r="H243" s="230">
        <v>18.354</v>
      </c>
      <c r="I243" s="231"/>
      <c r="J243" s="226"/>
      <c r="K243" s="226"/>
      <c r="L243" s="232"/>
      <c r="M243" s="233"/>
      <c r="N243" s="234"/>
      <c r="O243" s="234"/>
      <c r="P243" s="234"/>
      <c r="Q243" s="234"/>
      <c r="R243" s="234"/>
      <c r="S243" s="234"/>
      <c r="T243" s="235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6" t="s">
        <v>143</v>
      </c>
      <c r="AU243" s="236" t="s">
        <v>81</v>
      </c>
      <c r="AV243" s="13" t="s">
        <v>81</v>
      </c>
      <c r="AW243" s="13" t="s">
        <v>32</v>
      </c>
      <c r="AX243" s="13" t="s">
        <v>71</v>
      </c>
      <c r="AY243" s="236" t="s">
        <v>131</v>
      </c>
    </row>
    <row r="244" spans="1:51" s="14" customFormat="1" ht="12">
      <c r="A244" s="14"/>
      <c r="B244" s="237"/>
      <c r="C244" s="238"/>
      <c r="D244" s="227" t="s">
        <v>143</v>
      </c>
      <c r="E244" s="239" t="s">
        <v>19</v>
      </c>
      <c r="F244" s="240" t="s">
        <v>147</v>
      </c>
      <c r="G244" s="238"/>
      <c r="H244" s="241">
        <v>26.604</v>
      </c>
      <c r="I244" s="242"/>
      <c r="J244" s="238"/>
      <c r="K244" s="238"/>
      <c r="L244" s="243"/>
      <c r="M244" s="244"/>
      <c r="N244" s="245"/>
      <c r="O244" s="245"/>
      <c r="P244" s="245"/>
      <c r="Q244" s="245"/>
      <c r="R244" s="245"/>
      <c r="S244" s="245"/>
      <c r="T244" s="246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47" t="s">
        <v>143</v>
      </c>
      <c r="AU244" s="247" t="s">
        <v>81</v>
      </c>
      <c r="AV244" s="14" t="s">
        <v>139</v>
      </c>
      <c r="AW244" s="14" t="s">
        <v>32</v>
      </c>
      <c r="AX244" s="14" t="s">
        <v>79</v>
      </c>
      <c r="AY244" s="247" t="s">
        <v>131</v>
      </c>
    </row>
    <row r="245" spans="1:65" s="2" customFormat="1" ht="37.8" customHeight="1">
      <c r="A245" s="41"/>
      <c r="B245" s="42"/>
      <c r="C245" s="207" t="s">
        <v>458</v>
      </c>
      <c r="D245" s="207" t="s">
        <v>134</v>
      </c>
      <c r="E245" s="208" t="s">
        <v>459</v>
      </c>
      <c r="F245" s="209" t="s">
        <v>460</v>
      </c>
      <c r="G245" s="210" t="s">
        <v>405</v>
      </c>
      <c r="H245" s="268"/>
      <c r="I245" s="212"/>
      <c r="J245" s="213">
        <f>ROUND(I245*H245,2)</f>
        <v>0</v>
      </c>
      <c r="K245" s="209" t="s">
        <v>138</v>
      </c>
      <c r="L245" s="47"/>
      <c r="M245" s="214" t="s">
        <v>19</v>
      </c>
      <c r="N245" s="215" t="s">
        <v>42</v>
      </c>
      <c r="O245" s="87"/>
      <c r="P245" s="216">
        <f>O245*H245</f>
        <v>0</v>
      </c>
      <c r="Q245" s="216">
        <v>0</v>
      </c>
      <c r="R245" s="216">
        <f>Q245*H245</f>
        <v>0</v>
      </c>
      <c r="S245" s="216">
        <v>0</v>
      </c>
      <c r="T245" s="217">
        <f>S245*H245</f>
        <v>0</v>
      </c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R245" s="218" t="s">
        <v>236</v>
      </c>
      <c r="AT245" s="218" t="s">
        <v>134</v>
      </c>
      <c r="AU245" s="218" t="s">
        <v>81</v>
      </c>
      <c r="AY245" s="20" t="s">
        <v>131</v>
      </c>
      <c r="BE245" s="219">
        <f>IF(N245="základní",J245,0)</f>
        <v>0</v>
      </c>
      <c r="BF245" s="219">
        <f>IF(N245="snížená",J245,0)</f>
        <v>0</v>
      </c>
      <c r="BG245" s="219">
        <f>IF(N245="zákl. přenesená",J245,0)</f>
        <v>0</v>
      </c>
      <c r="BH245" s="219">
        <f>IF(N245="sníž. přenesená",J245,0)</f>
        <v>0</v>
      </c>
      <c r="BI245" s="219">
        <f>IF(N245="nulová",J245,0)</f>
        <v>0</v>
      </c>
      <c r="BJ245" s="20" t="s">
        <v>79</v>
      </c>
      <c r="BK245" s="219">
        <f>ROUND(I245*H245,2)</f>
        <v>0</v>
      </c>
      <c r="BL245" s="20" t="s">
        <v>236</v>
      </c>
      <c r="BM245" s="218" t="s">
        <v>818</v>
      </c>
    </row>
    <row r="246" spans="1:47" s="2" customFormat="1" ht="12">
      <c r="A246" s="41"/>
      <c r="B246" s="42"/>
      <c r="C246" s="43"/>
      <c r="D246" s="220" t="s">
        <v>141</v>
      </c>
      <c r="E246" s="43"/>
      <c r="F246" s="221" t="s">
        <v>462</v>
      </c>
      <c r="G246" s="43"/>
      <c r="H246" s="43"/>
      <c r="I246" s="222"/>
      <c r="J246" s="43"/>
      <c r="K246" s="43"/>
      <c r="L246" s="47"/>
      <c r="M246" s="223"/>
      <c r="N246" s="224"/>
      <c r="O246" s="87"/>
      <c r="P246" s="87"/>
      <c r="Q246" s="87"/>
      <c r="R246" s="87"/>
      <c r="S246" s="87"/>
      <c r="T246" s="88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T246" s="20" t="s">
        <v>141</v>
      </c>
      <c r="AU246" s="20" t="s">
        <v>81</v>
      </c>
    </row>
    <row r="247" spans="1:63" s="12" customFormat="1" ht="22.8" customHeight="1">
      <c r="A247" s="12"/>
      <c r="B247" s="191"/>
      <c r="C247" s="192"/>
      <c r="D247" s="193" t="s">
        <v>70</v>
      </c>
      <c r="E247" s="205" t="s">
        <v>463</v>
      </c>
      <c r="F247" s="205" t="s">
        <v>464</v>
      </c>
      <c r="G247" s="192"/>
      <c r="H247" s="192"/>
      <c r="I247" s="195"/>
      <c r="J247" s="206">
        <f>BK247</f>
        <v>0</v>
      </c>
      <c r="K247" s="192"/>
      <c r="L247" s="197"/>
      <c r="M247" s="198"/>
      <c r="N247" s="199"/>
      <c r="O247" s="199"/>
      <c r="P247" s="200">
        <f>SUM(P248:P262)</f>
        <v>0</v>
      </c>
      <c r="Q247" s="199"/>
      <c r="R247" s="200">
        <f>SUM(R248:R262)</f>
        <v>0.1127</v>
      </c>
      <c r="S247" s="199"/>
      <c r="T247" s="201">
        <f>SUM(T248:T262)</f>
        <v>0.024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02" t="s">
        <v>81</v>
      </c>
      <c r="AT247" s="203" t="s">
        <v>70</v>
      </c>
      <c r="AU247" s="203" t="s">
        <v>79</v>
      </c>
      <c r="AY247" s="202" t="s">
        <v>131</v>
      </c>
      <c r="BK247" s="204">
        <f>SUM(BK248:BK262)</f>
        <v>0</v>
      </c>
    </row>
    <row r="248" spans="1:65" s="2" customFormat="1" ht="16.5" customHeight="1">
      <c r="A248" s="41"/>
      <c r="B248" s="42"/>
      <c r="C248" s="207" t="s">
        <v>465</v>
      </c>
      <c r="D248" s="207" t="s">
        <v>134</v>
      </c>
      <c r="E248" s="208" t="s">
        <v>466</v>
      </c>
      <c r="F248" s="209" t="s">
        <v>467</v>
      </c>
      <c r="G248" s="210" t="s">
        <v>156</v>
      </c>
      <c r="H248" s="211">
        <v>1</v>
      </c>
      <c r="I248" s="212"/>
      <c r="J248" s="213">
        <f>ROUND(I248*H248,2)</f>
        <v>0</v>
      </c>
      <c r="K248" s="209" t="s">
        <v>138</v>
      </c>
      <c r="L248" s="47"/>
      <c r="M248" s="214" t="s">
        <v>19</v>
      </c>
      <c r="N248" s="215" t="s">
        <v>42</v>
      </c>
      <c r="O248" s="87"/>
      <c r="P248" s="216">
        <f>O248*H248</f>
        <v>0</v>
      </c>
      <c r="Q248" s="216">
        <v>0</v>
      </c>
      <c r="R248" s="216">
        <f>Q248*H248</f>
        <v>0</v>
      </c>
      <c r="S248" s="216">
        <v>0.024</v>
      </c>
      <c r="T248" s="217">
        <f>S248*H248</f>
        <v>0.024</v>
      </c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R248" s="218" t="s">
        <v>236</v>
      </c>
      <c r="AT248" s="218" t="s">
        <v>134</v>
      </c>
      <c r="AU248" s="218" t="s">
        <v>81</v>
      </c>
      <c r="AY248" s="20" t="s">
        <v>131</v>
      </c>
      <c r="BE248" s="219">
        <f>IF(N248="základní",J248,0)</f>
        <v>0</v>
      </c>
      <c r="BF248" s="219">
        <f>IF(N248="snížená",J248,0)</f>
        <v>0</v>
      </c>
      <c r="BG248" s="219">
        <f>IF(N248="zákl. přenesená",J248,0)</f>
        <v>0</v>
      </c>
      <c r="BH248" s="219">
        <f>IF(N248="sníž. přenesená",J248,0)</f>
        <v>0</v>
      </c>
      <c r="BI248" s="219">
        <f>IF(N248="nulová",J248,0)</f>
        <v>0</v>
      </c>
      <c r="BJ248" s="20" t="s">
        <v>79</v>
      </c>
      <c r="BK248" s="219">
        <f>ROUND(I248*H248,2)</f>
        <v>0</v>
      </c>
      <c r="BL248" s="20" t="s">
        <v>236</v>
      </c>
      <c r="BM248" s="218" t="s">
        <v>819</v>
      </c>
    </row>
    <row r="249" spans="1:47" s="2" customFormat="1" ht="12">
      <c r="A249" s="41"/>
      <c r="B249" s="42"/>
      <c r="C249" s="43"/>
      <c r="D249" s="220" t="s">
        <v>141</v>
      </c>
      <c r="E249" s="43"/>
      <c r="F249" s="221" t="s">
        <v>469</v>
      </c>
      <c r="G249" s="43"/>
      <c r="H249" s="43"/>
      <c r="I249" s="222"/>
      <c r="J249" s="43"/>
      <c r="K249" s="43"/>
      <c r="L249" s="47"/>
      <c r="M249" s="223"/>
      <c r="N249" s="224"/>
      <c r="O249" s="87"/>
      <c r="P249" s="87"/>
      <c r="Q249" s="87"/>
      <c r="R249" s="87"/>
      <c r="S249" s="87"/>
      <c r="T249" s="88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T249" s="20" t="s">
        <v>141</v>
      </c>
      <c r="AU249" s="20" t="s">
        <v>81</v>
      </c>
    </row>
    <row r="250" spans="1:65" s="2" customFormat="1" ht="24.15" customHeight="1">
      <c r="A250" s="41"/>
      <c r="B250" s="42"/>
      <c r="C250" s="207" t="s">
        <v>470</v>
      </c>
      <c r="D250" s="207" t="s">
        <v>134</v>
      </c>
      <c r="E250" s="208" t="s">
        <v>471</v>
      </c>
      <c r="F250" s="209" t="s">
        <v>472</v>
      </c>
      <c r="G250" s="210" t="s">
        <v>156</v>
      </c>
      <c r="H250" s="211">
        <v>6</v>
      </c>
      <c r="I250" s="212"/>
      <c r="J250" s="213">
        <f>ROUND(I250*H250,2)</f>
        <v>0</v>
      </c>
      <c r="K250" s="209" t="s">
        <v>138</v>
      </c>
      <c r="L250" s="47"/>
      <c r="M250" s="214" t="s">
        <v>19</v>
      </c>
      <c r="N250" s="215" t="s">
        <v>42</v>
      </c>
      <c r="O250" s="87"/>
      <c r="P250" s="216">
        <f>O250*H250</f>
        <v>0</v>
      </c>
      <c r="Q250" s="216">
        <v>0</v>
      </c>
      <c r="R250" s="216">
        <f>Q250*H250</f>
        <v>0</v>
      </c>
      <c r="S250" s="216">
        <v>0</v>
      </c>
      <c r="T250" s="217">
        <f>S250*H250</f>
        <v>0</v>
      </c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R250" s="218" t="s">
        <v>236</v>
      </c>
      <c r="AT250" s="218" t="s">
        <v>134</v>
      </c>
      <c r="AU250" s="218" t="s">
        <v>81</v>
      </c>
      <c r="AY250" s="20" t="s">
        <v>131</v>
      </c>
      <c r="BE250" s="219">
        <f>IF(N250="základní",J250,0)</f>
        <v>0</v>
      </c>
      <c r="BF250" s="219">
        <f>IF(N250="snížená",J250,0)</f>
        <v>0</v>
      </c>
      <c r="BG250" s="219">
        <f>IF(N250="zákl. přenesená",J250,0)</f>
        <v>0</v>
      </c>
      <c r="BH250" s="219">
        <f>IF(N250="sníž. přenesená",J250,0)</f>
        <v>0</v>
      </c>
      <c r="BI250" s="219">
        <f>IF(N250="nulová",J250,0)</f>
        <v>0</v>
      </c>
      <c r="BJ250" s="20" t="s">
        <v>79</v>
      </c>
      <c r="BK250" s="219">
        <f>ROUND(I250*H250,2)</f>
        <v>0</v>
      </c>
      <c r="BL250" s="20" t="s">
        <v>236</v>
      </c>
      <c r="BM250" s="218" t="s">
        <v>820</v>
      </c>
    </row>
    <row r="251" spans="1:47" s="2" customFormat="1" ht="12">
      <c r="A251" s="41"/>
      <c r="B251" s="42"/>
      <c r="C251" s="43"/>
      <c r="D251" s="220" t="s">
        <v>141</v>
      </c>
      <c r="E251" s="43"/>
      <c r="F251" s="221" t="s">
        <v>474</v>
      </c>
      <c r="G251" s="43"/>
      <c r="H251" s="43"/>
      <c r="I251" s="222"/>
      <c r="J251" s="43"/>
      <c r="K251" s="43"/>
      <c r="L251" s="47"/>
      <c r="M251" s="223"/>
      <c r="N251" s="224"/>
      <c r="O251" s="87"/>
      <c r="P251" s="87"/>
      <c r="Q251" s="87"/>
      <c r="R251" s="87"/>
      <c r="S251" s="87"/>
      <c r="T251" s="88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T251" s="20" t="s">
        <v>141</v>
      </c>
      <c r="AU251" s="20" t="s">
        <v>81</v>
      </c>
    </row>
    <row r="252" spans="1:65" s="2" customFormat="1" ht="16.5" customHeight="1">
      <c r="A252" s="41"/>
      <c r="B252" s="42"/>
      <c r="C252" s="258" t="s">
        <v>475</v>
      </c>
      <c r="D252" s="258" t="s">
        <v>204</v>
      </c>
      <c r="E252" s="259" t="s">
        <v>476</v>
      </c>
      <c r="F252" s="260" t="s">
        <v>477</v>
      </c>
      <c r="G252" s="261" t="s">
        <v>156</v>
      </c>
      <c r="H252" s="262">
        <v>5</v>
      </c>
      <c r="I252" s="263"/>
      <c r="J252" s="264">
        <f>ROUND(I252*H252,2)</f>
        <v>0</v>
      </c>
      <c r="K252" s="260" t="s">
        <v>138</v>
      </c>
      <c r="L252" s="265"/>
      <c r="M252" s="266" t="s">
        <v>19</v>
      </c>
      <c r="N252" s="267" t="s">
        <v>42</v>
      </c>
      <c r="O252" s="87"/>
      <c r="P252" s="216">
        <f>O252*H252</f>
        <v>0</v>
      </c>
      <c r="Q252" s="216">
        <v>0.016</v>
      </c>
      <c r="R252" s="216">
        <f>Q252*H252</f>
        <v>0.08</v>
      </c>
      <c r="S252" s="216">
        <v>0</v>
      </c>
      <c r="T252" s="217">
        <f>S252*H252</f>
        <v>0</v>
      </c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R252" s="218" t="s">
        <v>324</v>
      </c>
      <c r="AT252" s="218" t="s">
        <v>204</v>
      </c>
      <c r="AU252" s="218" t="s">
        <v>81</v>
      </c>
      <c r="AY252" s="20" t="s">
        <v>131</v>
      </c>
      <c r="BE252" s="219">
        <f>IF(N252="základní",J252,0)</f>
        <v>0</v>
      </c>
      <c r="BF252" s="219">
        <f>IF(N252="snížená",J252,0)</f>
        <v>0</v>
      </c>
      <c r="BG252" s="219">
        <f>IF(N252="zákl. přenesená",J252,0)</f>
        <v>0</v>
      </c>
      <c r="BH252" s="219">
        <f>IF(N252="sníž. přenesená",J252,0)</f>
        <v>0</v>
      </c>
      <c r="BI252" s="219">
        <f>IF(N252="nulová",J252,0)</f>
        <v>0</v>
      </c>
      <c r="BJ252" s="20" t="s">
        <v>79</v>
      </c>
      <c r="BK252" s="219">
        <f>ROUND(I252*H252,2)</f>
        <v>0</v>
      </c>
      <c r="BL252" s="20" t="s">
        <v>236</v>
      </c>
      <c r="BM252" s="218" t="s">
        <v>821</v>
      </c>
    </row>
    <row r="253" spans="1:65" s="2" customFormat="1" ht="16.5" customHeight="1">
      <c r="A253" s="41"/>
      <c r="B253" s="42"/>
      <c r="C253" s="258" t="s">
        <v>479</v>
      </c>
      <c r="D253" s="258" t="s">
        <v>204</v>
      </c>
      <c r="E253" s="259" t="s">
        <v>480</v>
      </c>
      <c r="F253" s="260" t="s">
        <v>481</v>
      </c>
      <c r="G253" s="261" t="s">
        <v>156</v>
      </c>
      <c r="H253" s="262">
        <v>1</v>
      </c>
      <c r="I253" s="263"/>
      <c r="J253" s="264">
        <f>ROUND(I253*H253,2)</f>
        <v>0</v>
      </c>
      <c r="K253" s="260" t="s">
        <v>138</v>
      </c>
      <c r="L253" s="265"/>
      <c r="M253" s="266" t="s">
        <v>19</v>
      </c>
      <c r="N253" s="267" t="s">
        <v>42</v>
      </c>
      <c r="O253" s="87"/>
      <c r="P253" s="216">
        <f>O253*H253</f>
        <v>0</v>
      </c>
      <c r="Q253" s="216">
        <v>0.0195</v>
      </c>
      <c r="R253" s="216">
        <f>Q253*H253</f>
        <v>0.0195</v>
      </c>
      <c r="S253" s="216">
        <v>0</v>
      </c>
      <c r="T253" s="217">
        <f>S253*H253</f>
        <v>0</v>
      </c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R253" s="218" t="s">
        <v>324</v>
      </c>
      <c r="AT253" s="218" t="s">
        <v>204</v>
      </c>
      <c r="AU253" s="218" t="s">
        <v>81</v>
      </c>
      <c r="AY253" s="20" t="s">
        <v>131</v>
      </c>
      <c r="BE253" s="219">
        <f>IF(N253="základní",J253,0)</f>
        <v>0</v>
      </c>
      <c r="BF253" s="219">
        <f>IF(N253="snížená",J253,0)</f>
        <v>0</v>
      </c>
      <c r="BG253" s="219">
        <f>IF(N253="zákl. přenesená",J253,0)</f>
        <v>0</v>
      </c>
      <c r="BH253" s="219">
        <f>IF(N253="sníž. přenesená",J253,0)</f>
        <v>0</v>
      </c>
      <c r="BI253" s="219">
        <f>IF(N253="nulová",J253,0)</f>
        <v>0</v>
      </c>
      <c r="BJ253" s="20" t="s">
        <v>79</v>
      </c>
      <c r="BK253" s="219">
        <f>ROUND(I253*H253,2)</f>
        <v>0</v>
      </c>
      <c r="BL253" s="20" t="s">
        <v>236</v>
      </c>
      <c r="BM253" s="218" t="s">
        <v>822</v>
      </c>
    </row>
    <row r="254" spans="1:65" s="2" customFormat="1" ht="16.5" customHeight="1">
      <c r="A254" s="41"/>
      <c r="B254" s="42"/>
      <c r="C254" s="207" t="s">
        <v>483</v>
      </c>
      <c r="D254" s="207" t="s">
        <v>134</v>
      </c>
      <c r="E254" s="208" t="s">
        <v>484</v>
      </c>
      <c r="F254" s="209" t="s">
        <v>485</v>
      </c>
      <c r="G254" s="210" t="s">
        <v>156</v>
      </c>
      <c r="H254" s="211">
        <v>1</v>
      </c>
      <c r="I254" s="212"/>
      <c r="J254" s="213">
        <f>ROUND(I254*H254,2)</f>
        <v>0</v>
      </c>
      <c r="K254" s="209" t="s">
        <v>138</v>
      </c>
      <c r="L254" s="47"/>
      <c r="M254" s="214" t="s">
        <v>19</v>
      </c>
      <c r="N254" s="215" t="s">
        <v>42</v>
      </c>
      <c r="O254" s="87"/>
      <c r="P254" s="216">
        <f>O254*H254</f>
        <v>0</v>
      </c>
      <c r="Q254" s="216">
        <v>0</v>
      </c>
      <c r="R254" s="216">
        <f>Q254*H254</f>
        <v>0</v>
      </c>
      <c r="S254" s="216">
        <v>0</v>
      </c>
      <c r="T254" s="217">
        <f>S254*H254</f>
        <v>0</v>
      </c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R254" s="218" t="s">
        <v>236</v>
      </c>
      <c r="AT254" s="218" t="s">
        <v>134</v>
      </c>
      <c r="AU254" s="218" t="s">
        <v>81</v>
      </c>
      <c r="AY254" s="20" t="s">
        <v>131</v>
      </c>
      <c r="BE254" s="219">
        <f>IF(N254="základní",J254,0)</f>
        <v>0</v>
      </c>
      <c r="BF254" s="219">
        <f>IF(N254="snížená",J254,0)</f>
        <v>0</v>
      </c>
      <c r="BG254" s="219">
        <f>IF(N254="zákl. přenesená",J254,0)</f>
        <v>0</v>
      </c>
      <c r="BH254" s="219">
        <f>IF(N254="sníž. přenesená",J254,0)</f>
        <v>0</v>
      </c>
      <c r="BI254" s="219">
        <f>IF(N254="nulová",J254,0)</f>
        <v>0</v>
      </c>
      <c r="BJ254" s="20" t="s">
        <v>79</v>
      </c>
      <c r="BK254" s="219">
        <f>ROUND(I254*H254,2)</f>
        <v>0</v>
      </c>
      <c r="BL254" s="20" t="s">
        <v>236</v>
      </c>
      <c r="BM254" s="218" t="s">
        <v>823</v>
      </c>
    </row>
    <row r="255" spans="1:47" s="2" customFormat="1" ht="12">
      <c r="A255" s="41"/>
      <c r="B255" s="42"/>
      <c r="C255" s="43"/>
      <c r="D255" s="220" t="s">
        <v>141</v>
      </c>
      <c r="E255" s="43"/>
      <c r="F255" s="221" t="s">
        <v>487</v>
      </c>
      <c r="G255" s="43"/>
      <c r="H255" s="43"/>
      <c r="I255" s="222"/>
      <c r="J255" s="43"/>
      <c r="K255" s="43"/>
      <c r="L255" s="47"/>
      <c r="M255" s="223"/>
      <c r="N255" s="224"/>
      <c r="O255" s="87"/>
      <c r="P255" s="87"/>
      <c r="Q255" s="87"/>
      <c r="R255" s="87"/>
      <c r="S255" s="87"/>
      <c r="T255" s="88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T255" s="20" t="s">
        <v>141</v>
      </c>
      <c r="AU255" s="20" t="s">
        <v>81</v>
      </c>
    </row>
    <row r="256" spans="1:65" s="2" customFormat="1" ht="16.5" customHeight="1">
      <c r="A256" s="41"/>
      <c r="B256" s="42"/>
      <c r="C256" s="258" t="s">
        <v>488</v>
      </c>
      <c r="D256" s="258" t="s">
        <v>204</v>
      </c>
      <c r="E256" s="259" t="s">
        <v>489</v>
      </c>
      <c r="F256" s="260" t="s">
        <v>490</v>
      </c>
      <c r="G256" s="261" t="s">
        <v>156</v>
      </c>
      <c r="H256" s="262">
        <v>1</v>
      </c>
      <c r="I256" s="263"/>
      <c r="J256" s="264">
        <f>ROUND(I256*H256,2)</f>
        <v>0</v>
      </c>
      <c r="K256" s="260" t="s">
        <v>138</v>
      </c>
      <c r="L256" s="265"/>
      <c r="M256" s="266" t="s">
        <v>19</v>
      </c>
      <c r="N256" s="267" t="s">
        <v>42</v>
      </c>
      <c r="O256" s="87"/>
      <c r="P256" s="216">
        <f>O256*H256</f>
        <v>0</v>
      </c>
      <c r="Q256" s="216">
        <v>0.0022</v>
      </c>
      <c r="R256" s="216">
        <f>Q256*H256</f>
        <v>0.0022</v>
      </c>
      <c r="S256" s="216">
        <v>0</v>
      </c>
      <c r="T256" s="217">
        <f>S256*H256</f>
        <v>0</v>
      </c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R256" s="218" t="s">
        <v>324</v>
      </c>
      <c r="AT256" s="218" t="s">
        <v>204</v>
      </c>
      <c r="AU256" s="218" t="s">
        <v>81</v>
      </c>
      <c r="AY256" s="20" t="s">
        <v>131</v>
      </c>
      <c r="BE256" s="219">
        <f>IF(N256="základní",J256,0)</f>
        <v>0</v>
      </c>
      <c r="BF256" s="219">
        <f>IF(N256="snížená",J256,0)</f>
        <v>0</v>
      </c>
      <c r="BG256" s="219">
        <f>IF(N256="zákl. přenesená",J256,0)</f>
        <v>0</v>
      </c>
      <c r="BH256" s="219">
        <f>IF(N256="sníž. přenesená",J256,0)</f>
        <v>0</v>
      </c>
      <c r="BI256" s="219">
        <f>IF(N256="nulová",J256,0)</f>
        <v>0</v>
      </c>
      <c r="BJ256" s="20" t="s">
        <v>79</v>
      </c>
      <c r="BK256" s="219">
        <f>ROUND(I256*H256,2)</f>
        <v>0</v>
      </c>
      <c r="BL256" s="20" t="s">
        <v>236</v>
      </c>
      <c r="BM256" s="218" t="s">
        <v>824</v>
      </c>
    </row>
    <row r="257" spans="1:65" s="2" customFormat="1" ht="16.5" customHeight="1">
      <c r="A257" s="41"/>
      <c r="B257" s="42"/>
      <c r="C257" s="207" t="s">
        <v>492</v>
      </c>
      <c r="D257" s="207" t="s">
        <v>134</v>
      </c>
      <c r="E257" s="208" t="s">
        <v>493</v>
      </c>
      <c r="F257" s="209" t="s">
        <v>494</v>
      </c>
      <c r="G257" s="210" t="s">
        <v>156</v>
      </c>
      <c r="H257" s="211">
        <v>5</v>
      </c>
      <c r="I257" s="212"/>
      <c r="J257" s="213">
        <f>ROUND(I257*H257,2)</f>
        <v>0</v>
      </c>
      <c r="K257" s="209" t="s">
        <v>138</v>
      </c>
      <c r="L257" s="47"/>
      <c r="M257" s="214" t="s">
        <v>19</v>
      </c>
      <c r="N257" s="215" t="s">
        <v>42</v>
      </c>
      <c r="O257" s="87"/>
      <c r="P257" s="216">
        <f>O257*H257</f>
        <v>0</v>
      </c>
      <c r="Q257" s="216">
        <v>0</v>
      </c>
      <c r="R257" s="216">
        <f>Q257*H257</f>
        <v>0</v>
      </c>
      <c r="S257" s="216">
        <v>0</v>
      </c>
      <c r="T257" s="217">
        <f>S257*H257</f>
        <v>0</v>
      </c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R257" s="218" t="s">
        <v>236</v>
      </c>
      <c r="AT257" s="218" t="s">
        <v>134</v>
      </c>
      <c r="AU257" s="218" t="s">
        <v>81</v>
      </c>
      <c r="AY257" s="20" t="s">
        <v>131</v>
      </c>
      <c r="BE257" s="219">
        <f>IF(N257="základní",J257,0)</f>
        <v>0</v>
      </c>
      <c r="BF257" s="219">
        <f>IF(N257="snížená",J257,0)</f>
        <v>0</v>
      </c>
      <c r="BG257" s="219">
        <f>IF(N257="zákl. přenesená",J257,0)</f>
        <v>0</v>
      </c>
      <c r="BH257" s="219">
        <f>IF(N257="sníž. přenesená",J257,0)</f>
        <v>0</v>
      </c>
      <c r="BI257" s="219">
        <f>IF(N257="nulová",J257,0)</f>
        <v>0</v>
      </c>
      <c r="BJ257" s="20" t="s">
        <v>79</v>
      </c>
      <c r="BK257" s="219">
        <f>ROUND(I257*H257,2)</f>
        <v>0</v>
      </c>
      <c r="BL257" s="20" t="s">
        <v>236</v>
      </c>
      <c r="BM257" s="218" t="s">
        <v>825</v>
      </c>
    </row>
    <row r="258" spans="1:47" s="2" customFormat="1" ht="12">
      <c r="A258" s="41"/>
      <c r="B258" s="42"/>
      <c r="C258" s="43"/>
      <c r="D258" s="220" t="s">
        <v>141</v>
      </c>
      <c r="E258" s="43"/>
      <c r="F258" s="221" t="s">
        <v>496</v>
      </c>
      <c r="G258" s="43"/>
      <c r="H258" s="43"/>
      <c r="I258" s="222"/>
      <c r="J258" s="43"/>
      <c r="K258" s="43"/>
      <c r="L258" s="47"/>
      <c r="M258" s="223"/>
      <c r="N258" s="224"/>
      <c r="O258" s="87"/>
      <c r="P258" s="87"/>
      <c r="Q258" s="87"/>
      <c r="R258" s="87"/>
      <c r="S258" s="87"/>
      <c r="T258" s="88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T258" s="20" t="s">
        <v>141</v>
      </c>
      <c r="AU258" s="20" t="s">
        <v>81</v>
      </c>
    </row>
    <row r="259" spans="1:65" s="2" customFormat="1" ht="16.5" customHeight="1">
      <c r="A259" s="41"/>
      <c r="B259" s="42"/>
      <c r="C259" s="258" t="s">
        <v>497</v>
      </c>
      <c r="D259" s="258" t="s">
        <v>204</v>
      </c>
      <c r="E259" s="259" t="s">
        <v>498</v>
      </c>
      <c r="F259" s="260" t="s">
        <v>499</v>
      </c>
      <c r="G259" s="261" t="s">
        <v>156</v>
      </c>
      <c r="H259" s="262">
        <v>5</v>
      </c>
      <c r="I259" s="263"/>
      <c r="J259" s="264">
        <f>ROUND(I259*H259,2)</f>
        <v>0</v>
      </c>
      <c r="K259" s="260" t="s">
        <v>138</v>
      </c>
      <c r="L259" s="265"/>
      <c r="M259" s="266" t="s">
        <v>19</v>
      </c>
      <c r="N259" s="267" t="s">
        <v>42</v>
      </c>
      <c r="O259" s="87"/>
      <c r="P259" s="216">
        <f>O259*H259</f>
        <v>0</v>
      </c>
      <c r="Q259" s="216">
        <v>0.0022</v>
      </c>
      <c r="R259" s="216">
        <f>Q259*H259</f>
        <v>0.011000000000000001</v>
      </c>
      <c r="S259" s="216">
        <v>0</v>
      </c>
      <c r="T259" s="217">
        <f>S259*H259</f>
        <v>0</v>
      </c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R259" s="218" t="s">
        <v>324</v>
      </c>
      <c r="AT259" s="218" t="s">
        <v>204</v>
      </c>
      <c r="AU259" s="218" t="s">
        <v>81</v>
      </c>
      <c r="AY259" s="20" t="s">
        <v>131</v>
      </c>
      <c r="BE259" s="219">
        <f>IF(N259="základní",J259,0)</f>
        <v>0</v>
      </c>
      <c r="BF259" s="219">
        <f>IF(N259="snížená",J259,0)</f>
        <v>0</v>
      </c>
      <c r="BG259" s="219">
        <f>IF(N259="zákl. přenesená",J259,0)</f>
        <v>0</v>
      </c>
      <c r="BH259" s="219">
        <f>IF(N259="sníž. přenesená",J259,0)</f>
        <v>0</v>
      </c>
      <c r="BI259" s="219">
        <f>IF(N259="nulová",J259,0)</f>
        <v>0</v>
      </c>
      <c r="BJ259" s="20" t="s">
        <v>79</v>
      </c>
      <c r="BK259" s="219">
        <f>ROUND(I259*H259,2)</f>
        <v>0</v>
      </c>
      <c r="BL259" s="20" t="s">
        <v>236</v>
      </c>
      <c r="BM259" s="218" t="s">
        <v>826</v>
      </c>
    </row>
    <row r="260" spans="1:65" s="2" customFormat="1" ht="16.5" customHeight="1">
      <c r="A260" s="41"/>
      <c r="B260" s="42"/>
      <c r="C260" s="207" t="s">
        <v>501</v>
      </c>
      <c r="D260" s="207" t="s">
        <v>134</v>
      </c>
      <c r="E260" s="208" t="s">
        <v>502</v>
      </c>
      <c r="F260" s="209" t="s">
        <v>827</v>
      </c>
      <c r="G260" s="210" t="s">
        <v>156</v>
      </c>
      <c r="H260" s="211">
        <v>1</v>
      </c>
      <c r="I260" s="212"/>
      <c r="J260" s="213">
        <f>ROUND(I260*H260,2)</f>
        <v>0</v>
      </c>
      <c r="K260" s="209" t="s">
        <v>19</v>
      </c>
      <c r="L260" s="47"/>
      <c r="M260" s="214" t="s">
        <v>19</v>
      </c>
      <c r="N260" s="215" t="s">
        <v>42</v>
      </c>
      <c r="O260" s="87"/>
      <c r="P260" s="216">
        <f>O260*H260</f>
        <v>0</v>
      </c>
      <c r="Q260" s="216">
        <v>0</v>
      </c>
      <c r="R260" s="216">
        <f>Q260*H260</f>
        <v>0</v>
      </c>
      <c r="S260" s="216">
        <v>0</v>
      </c>
      <c r="T260" s="217">
        <f>S260*H260</f>
        <v>0</v>
      </c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R260" s="218" t="s">
        <v>236</v>
      </c>
      <c r="AT260" s="218" t="s">
        <v>134</v>
      </c>
      <c r="AU260" s="218" t="s">
        <v>81</v>
      </c>
      <c r="AY260" s="20" t="s">
        <v>131</v>
      </c>
      <c r="BE260" s="219">
        <f>IF(N260="základní",J260,0)</f>
        <v>0</v>
      </c>
      <c r="BF260" s="219">
        <f>IF(N260="snížená",J260,0)</f>
        <v>0</v>
      </c>
      <c r="BG260" s="219">
        <f>IF(N260="zákl. přenesená",J260,0)</f>
        <v>0</v>
      </c>
      <c r="BH260" s="219">
        <f>IF(N260="sníž. přenesená",J260,0)</f>
        <v>0</v>
      </c>
      <c r="BI260" s="219">
        <f>IF(N260="nulová",J260,0)</f>
        <v>0</v>
      </c>
      <c r="BJ260" s="20" t="s">
        <v>79</v>
      </c>
      <c r="BK260" s="219">
        <f>ROUND(I260*H260,2)</f>
        <v>0</v>
      </c>
      <c r="BL260" s="20" t="s">
        <v>236</v>
      </c>
      <c r="BM260" s="218" t="s">
        <v>828</v>
      </c>
    </row>
    <row r="261" spans="1:65" s="2" customFormat="1" ht="24.15" customHeight="1">
      <c r="A261" s="41"/>
      <c r="B261" s="42"/>
      <c r="C261" s="207" t="s">
        <v>505</v>
      </c>
      <c r="D261" s="207" t="s">
        <v>134</v>
      </c>
      <c r="E261" s="208" t="s">
        <v>506</v>
      </c>
      <c r="F261" s="209" t="s">
        <v>507</v>
      </c>
      <c r="G261" s="210" t="s">
        <v>405</v>
      </c>
      <c r="H261" s="268"/>
      <c r="I261" s="212"/>
      <c r="J261" s="213">
        <f>ROUND(I261*H261,2)</f>
        <v>0</v>
      </c>
      <c r="K261" s="209" t="s">
        <v>138</v>
      </c>
      <c r="L261" s="47"/>
      <c r="M261" s="214" t="s">
        <v>19</v>
      </c>
      <c r="N261" s="215" t="s">
        <v>42</v>
      </c>
      <c r="O261" s="87"/>
      <c r="P261" s="216">
        <f>O261*H261</f>
        <v>0</v>
      </c>
      <c r="Q261" s="216">
        <v>0</v>
      </c>
      <c r="R261" s="216">
        <f>Q261*H261</f>
        <v>0</v>
      </c>
      <c r="S261" s="216">
        <v>0</v>
      </c>
      <c r="T261" s="217">
        <f>S261*H261</f>
        <v>0</v>
      </c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R261" s="218" t="s">
        <v>236</v>
      </c>
      <c r="AT261" s="218" t="s">
        <v>134</v>
      </c>
      <c r="AU261" s="218" t="s">
        <v>81</v>
      </c>
      <c r="AY261" s="20" t="s">
        <v>131</v>
      </c>
      <c r="BE261" s="219">
        <f>IF(N261="základní",J261,0)</f>
        <v>0</v>
      </c>
      <c r="BF261" s="219">
        <f>IF(N261="snížená",J261,0)</f>
        <v>0</v>
      </c>
      <c r="BG261" s="219">
        <f>IF(N261="zákl. přenesená",J261,0)</f>
        <v>0</v>
      </c>
      <c r="BH261" s="219">
        <f>IF(N261="sníž. přenesená",J261,0)</f>
        <v>0</v>
      </c>
      <c r="BI261" s="219">
        <f>IF(N261="nulová",J261,0)</f>
        <v>0</v>
      </c>
      <c r="BJ261" s="20" t="s">
        <v>79</v>
      </c>
      <c r="BK261" s="219">
        <f>ROUND(I261*H261,2)</f>
        <v>0</v>
      </c>
      <c r="BL261" s="20" t="s">
        <v>236</v>
      </c>
      <c r="BM261" s="218" t="s">
        <v>829</v>
      </c>
    </row>
    <row r="262" spans="1:47" s="2" customFormat="1" ht="12">
      <c r="A262" s="41"/>
      <c r="B262" s="42"/>
      <c r="C262" s="43"/>
      <c r="D262" s="220" t="s">
        <v>141</v>
      </c>
      <c r="E262" s="43"/>
      <c r="F262" s="221" t="s">
        <v>509</v>
      </c>
      <c r="G262" s="43"/>
      <c r="H262" s="43"/>
      <c r="I262" s="222"/>
      <c r="J262" s="43"/>
      <c r="K262" s="43"/>
      <c r="L262" s="47"/>
      <c r="M262" s="223"/>
      <c r="N262" s="224"/>
      <c r="O262" s="87"/>
      <c r="P262" s="87"/>
      <c r="Q262" s="87"/>
      <c r="R262" s="87"/>
      <c r="S262" s="87"/>
      <c r="T262" s="88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T262" s="20" t="s">
        <v>141</v>
      </c>
      <c r="AU262" s="20" t="s">
        <v>81</v>
      </c>
    </row>
    <row r="263" spans="1:63" s="12" customFormat="1" ht="22.8" customHeight="1">
      <c r="A263" s="12"/>
      <c r="B263" s="191"/>
      <c r="C263" s="192"/>
      <c r="D263" s="193" t="s">
        <v>70</v>
      </c>
      <c r="E263" s="205" t="s">
        <v>510</v>
      </c>
      <c r="F263" s="205" t="s">
        <v>511</v>
      </c>
      <c r="G263" s="192"/>
      <c r="H263" s="192"/>
      <c r="I263" s="195"/>
      <c r="J263" s="206">
        <f>BK263</f>
        <v>0</v>
      </c>
      <c r="K263" s="192"/>
      <c r="L263" s="197"/>
      <c r="M263" s="198"/>
      <c r="N263" s="199"/>
      <c r="O263" s="199"/>
      <c r="P263" s="200">
        <f>SUM(P264:P299)</f>
        <v>0</v>
      </c>
      <c r="Q263" s="199"/>
      <c r="R263" s="200">
        <f>SUM(R264:R299)</f>
        <v>1.1978178000000002</v>
      </c>
      <c r="S263" s="199"/>
      <c r="T263" s="201">
        <f>SUM(T264:T299)</f>
        <v>0.9247894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202" t="s">
        <v>81</v>
      </c>
      <c r="AT263" s="203" t="s">
        <v>70</v>
      </c>
      <c r="AU263" s="203" t="s">
        <v>79</v>
      </c>
      <c r="AY263" s="202" t="s">
        <v>131</v>
      </c>
      <c r="BK263" s="204">
        <f>SUM(BK264:BK299)</f>
        <v>0</v>
      </c>
    </row>
    <row r="264" spans="1:65" s="2" customFormat="1" ht="16.5" customHeight="1">
      <c r="A264" s="41"/>
      <c r="B264" s="42"/>
      <c r="C264" s="207" t="s">
        <v>512</v>
      </c>
      <c r="D264" s="207" t="s">
        <v>134</v>
      </c>
      <c r="E264" s="208" t="s">
        <v>513</v>
      </c>
      <c r="F264" s="209" t="s">
        <v>514</v>
      </c>
      <c r="G264" s="210" t="s">
        <v>137</v>
      </c>
      <c r="H264" s="211">
        <v>26.198</v>
      </c>
      <c r="I264" s="212"/>
      <c r="J264" s="213">
        <f>ROUND(I264*H264,2)</f>
        <v>0</v>
      </c>
      <c r="K264" s="209" t="s">
        <v>138</v>
      </c>
      <c r="L264" s="47"/>
      <c r="M264" s="214" t="s">
        <v>19</v>
      </c>
      <c r="N264" s="215" t="s">
        <v>42</v>
      </c>
      <c r="O264" s="87"/>
      <c r="P264" s="216">
        <f>O264*H264</f>
        <v>0</v>
      </c>
      <c r="Q264" s="216">
        <v>0</v>
      </c>
      <c r="R264" s="216">
        <f>Q264*H264</f>
        <v>0</v>
      </c>
      <c r="S264" s="216">
        <v>0.0353</v>
      </c>
      <c r="T264" s="217">
        <f>S264*H264</f>
        <v>0.9247894</v>
      </c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R264" s="218" t="s">
        <v>236</v>
      </c>
      <c r="AT264" s="218" t="s">
        <v>134</v>
      </c>
      <c r="AU264" s="218" t="s">
        <v>81</v>
      </c>
      <c r="AY264" s="20" t="s">
        <v>131</v>
      </c>
      <c r="BE264" s="219">
        <f>IF(N264="základní",J264,0)</f>
        <v>0</v>
      </c>
      <c r="BF264" s="219">
        <f>IF(N264="snížená",J264,0)</f>
        <v>0</v>
      </c>
      <c r="BG264" s="219">
        <f>IF(N264="zákl. přenesená",J264,0)</f>
        <v>0</v>
      </c>
      <c r="BH264" s="219">
        <f>IF(N264="sníž. přenesená",J264,0)</f>
        <v>0</v>
      </c>
      <c r="BI264" s="219">
        <f>IF(N264="nulová",J264,0)</f>
        <v>0</v>
      </c>
      <c r="BJ264" s="20" t="s">
        <v>79</v>
      </c>
      <c r="BK264" s="219">
        <f>ROUND(I264*H264,2)</f>
        <v>0</v>
      </c>
      <c r="BL264" s="20" t="s">
        <v>236</v>
      </c>
      <c r="BM264" s="218" t="s">
        <v>830</v>
      </c>
    </row>
    <row r="265" spans="1:47" s="2" customFormat="1" ht="12">
      <c r="A265" s="41"/>
      <c r="B265" s="42"/>
      <c r="C265" s="43"/>
      <c r="D265" s="220" t="s">
        <v>141</v>
      </c>
      <c r="E265" s="43"/>
      <c r="F265" s="221" t="s">
        <v>516</v>
      </c>
      <c r="G265" s="43"/>
      <c r="H265" s="43"/>
      <c r="I265" s="222"/>
      <c r="J265" s="43"/>
      <c r="K265" s="43"/>
      <c r="L265" s="47"/>
      <c r="M265" s="223"/>
      <c r="N265" s="224"/>
      <c r="O265" s="87"/>
      <c r="P265" s="87"/>
      <c r="Q265" s="87"/>
      <c r="R265" s="87"/>
      <c r="S265" s="87"/>
      <c r="T265" s="88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T265" s="20" t="s">
        <v>141</v>
      </c>
      <c r="AU265" s="20" t="s">
        <v>81</v>
      </c>
    </row>
    <row r="266" spans="1:51" s="13" customFormat="1" ht="12">
      <c r="A266" s="13"/>
      <c r="B266" s="225"/>
      <c r="C266" s="226"/>
      <c r="D266" s="227" t="s">
        <v>143</v>
      </c>
      <c r="E266" s="228" t="s">
        <v>19</v>
      </c>
      <c r="F266" s="229" t="s">
        <v>816</v>
      </c>
      <c r="G266" s="226"/>
      <c r="H266" s="230">
        <v>8.25</v>
      </c>
      <c r="I266" s="231"/>
      <c r="J266" s="226"/>
      <c r="K266" s="226"/>
      <c r="L266" s="232"/>
      <c r="M266" s="233"/>
      <c r="N266" s="234"/>
      <c r="O266" s="234"/>
      <c r="P266" s="234"/>
      <c r="Q266" s="234"/>
      <c r="R266" s="234"/>
      <c r="S266" s="234"/>
      <c r="T266" s="235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6" t="s">
        <v>143</v>
      </c>
      <c r="AU266" s="236" t="s">
        <v>81</v>
      </c>
      <c r="AV266" s="13" t="s">
        <v>81</v>
      </c>
      <c r="AW266" s="13" t="s">
        <v>32</v>
      </c>
      <c r="AX266" s="13" t="s">
        <v>71</v>
      </c>
      <c r="AY266" s="236" t="s">
        <v>131</v>
      </c>
    </row>
    <row r="267" spans="1:51" s="13" customFormat="1" ht="12">
      <c r="A267" s="13"/>
      <c r="B267" s="225"/>
      <c r="C267" s="226"/>
      <c r="D267" s="227" t="s">
        <v>143</v>
      </c>
      <c r="E267" s="228" t="s">
        <v>19</v>
      </c>
      <c r="F267" s="229" t="s">
        <v>520</v>
      </c>
      <c r="G267" s="226"/>
      <c r="H267" s="230">
        <v>0.18</v>
      </c>
      <c r="I267" s="231"/>
      <c r="J267" s="226"/>
      <c r="K267" s="226"/>
      <c r="L267" s="232"/>
      <c r="M267" s="233"/>
      <c r="N267" s="234"/>
      <c r="O267" s="234"/>
      <c r="P267" s="234"/>
      <c r="Q267" s="234"/>
      <c r="R267" s="234"/>
      <c r="S267" s="234"/>
      <c r="T267" s="235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6" t="s">
        <v>143</v>
      </c>
      <c r="AU267" s="236" t="s">
        <v>81</v>
      </c>
      <c r="AV267" s="13" t="s">
        <v>81</v>
      </c>
      <c r="AW267" s="13" t="s">
        <v>32</v>
      </c>
      <c r="AX267" s="13" t="s">
        <v>71</v>
      </c>
      <c r="AY267" s="236" t="s">
        <v>131</v>
      </c>
    </row>
    <row r="268" spans="1:51" s="13" customFormat="1" ht="12">
      <c r="A268" s="13"/>
      <c r="B268" s="225"/>
      <c r="C268" s="226"/>
      <c r="D268" s="227" t="s">
        <v>143</v>
      </c>
      <c r="E268" s="228" t="s">
        <v>19</v>
      </c>
      <c r="F268" s="229" t="s">
        <v>831</v>
      </c>
      <c r="G268" s="226"/>
      <c r="H268" s="230">
        <v>12.42</v>
      </c>
      <c r="I268" s="231"/>
      <c r="J268" s="226"/>
      <c r="K268" s="226"/>
      <c r="L268" s="232"/>
      <c r="M268" s="233"/>
      <c r="N268" s="234"/>
      <c r="O268" s="234"/>
      <c r="P268" s="234"/>
      <c r="Q268" s="234"/>
      <c r="R268" s="234"/>
      <c r="S268" s="234"/>
      <c r="T268" s="235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6" t="s">
        <v>143</v>
      </c>
      <c r="AU268" s="236" t="s">
        <v>81</v>
      </c>
      <c r="AV268" s="13" t="s">
        <v>81</v>
      </c>
      <c r="AW268" s="13" t="s">
        <v>32</v>
      </c>
      <c r="AX268" s="13" t="s">
        <v>71</v>
      </c>
      <c r="AY268" s="236" t="s">
        <v>131</v>
      </c>
    </row>
    <row r="269" spans="1:51" s="13" customFormat="1" ht="12">
      <c r="A269" s="13"/>
      <c r="B269" s="225"/>
      <c r="C269" s="226"/>
      <c r="D269" s="227" t="s">
        <v>143</v>
      </c>
      <c r="E269" s="228" t="s">
        <v>19</v>
      </c>
      <c r="F269" s="229" t="s">
        <v>832</v>
      </c>
      <c r="G269" s="226"/>
      <c r="H269" s="230">
        <v>4.998</v>
      </c>
      <c r="I269" s="231"/>
      <c r="J269" s="226"/>
      <c r="K269" s="226"/>
      <c r="L269" s="232"/>
      <c r="M269" s="233"/>
      <c r="N269" s="234"/>
      <c r="O269" s="234"/>
      <c r="P269" s="234"/>
      <c r="Q269" s="234"/>
      <c r="R269" s="234"/>
      <c r="S269" s="234"/>
      <c r="T269" s="235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6" t="s">
        <v>143</v>
      </c>
      <c r="AU269" s="236" t="s">
        <v>81</v>
      </c>
      <c r="AV269" s="13" t="s">
        <v>81</v>
      </c>
      <c r="AW269" s="13" t="s">
        <v>32</v>
      </c>
      <c r="AX269" s="13" t="s">
        <v>71</v>
      </c>
      <c r="AY269" s="236" t="s">
        <v>131</v>
      </c>
    </row>
    <row r="270" spans="1:51" s="13" customFormat="1" ht="12">
      <c r="A270" s="13"/>
      <c r="B270" s="225"/>
      <c r="C270" s="226"/>
      <c r="D270" s="227" t="s">
        <v>143</v>
      </c>
      <c r="E270" s="228" t="s">
        <v>19</v>
      </c>
      <c r="F270" s="229" t="s">
        <v>833</v>
      </c>
      <c r="G270" s="226"/>
      <c r="H270" s="230">
        <v>0.35</v>
      </c>
      <c r="I270" s="231"/>
      <c r="J270" s="226"/>
      <c r="K270" s="226"/>
      <c r="L270" s="232"/>
      <c r="M270" s="233"/>
      <c r="N270" s="234"/>
      <c r="O270" s="234"/>
      <c r="P270" s="234"/>
      <c r="Q270" s="234"/>
      <c r="R270" s="234"/>
      <c r="S270" s="234"/>
      <c r="T270" s="235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6" t="s">
        <v>143</v>
      </c>
      <c r="AU270" s="236" t="s">
        <v>81</v>
      </c>
      <c r="AV270" s="13" t="s">
        <v>81</v>
      </c>
      <c r="AW270" s="13" t="s">
        <v>32</v>
      </c>
      <c r="AX270" s="13" t="s">
        <v>71</v>
      </c>
      <c r="AY270" s="236" t="s">
        <v>131</v>
      </c>
    </row>
    <row r="271" spans="1:51" s="14" customFormat="1" ht="12">
      <c r="A271" s="14"/>
      <c r="B271" s="237"/>
      <c r="C271" s="238"/>
      <c r="D271" s="227" t="s">
        <v>143</v>
      </c>
      <c r="E271" s="239" t="s">
        <v>19</v>
      </c>
      <c r="F271" s="240" t="s">
        <v>147</v>
      </c>
      <c r="G271" s="238"/>
      <c r="H271" s="241">
        <v>26.198000000000004</v>
      </c>
      <c r="I271" s="242"/>
      <c r="J271" s="238"/>
      <c r="K271" s="238"/>
      <c r="L271" s="243"/>
      <c r="M271" s="244"/>
      <c r="N271" s="245"/>
      <c r="O271" s="245"/>
      <c r="P271" s="245"/>
      <c r="Q271" s="245"/>
      <c r="R271" s="245"/>
      <c r="S271" s="245"/>
      <c r="T271" s="246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47" t="s">
        <v>143</v>
      </c>
      <c r="AU271" s="247" t="s">
        <v>81</v>
      </c>
      <c r="AV271" s="14" t="s">
        <v>139</v>
      </c>
      <c r="AW271" s="14" t="s">
        <v>32</v>
      </c>
      <c r="AX271" s="14" t="s">
        <v>79</v>
      </c>
      <c r="AY271" s="247" t="s">
        <v>131</v>
      </c>
    </row>
    <row r="272" spans="1:65" s="2" customFormat="1" ht="16.5" customHeight="1">
      <c r="A272" s="41"/>
      <c r="B272" s="42"/>
      <c r="C272" s="207" t="s">
        <v>521</v>
      </c>
      <c r="D272" s="207" t="s">
        <v>134</v>
      </c>
      <c r="E272" s="208" t="s">
        <v>522</v>
      </c>
      <c r="F272" s="209" t="s">
        <v>523</v>
      </c>
      <c r="G272" s="210" t="s">
        <v>137</v>
      </c>
      <c r="H272" s="211">
        <v>52.24</v>
      </c>
      <c r="I272" s="212"/>
      <c r="J272" s="213">
        <f>ROUND(I272*H272,2)</f>
        <v>0</v>
      </c>
      <c r="K272" s="209" t="s">
        <v>138</v>
      </c>
      <c r="L272" s="47"/>
      <c r="M272" s="214" t="s">
        <v>19</v>
      </c>
      <c r="N272" s="215" t="s">
        <v>42</v>
      </c>
      <c r="O272" s="87"/>
      <c r="P272" s="216">
        <f>O272*H272</f>
        <v>0</v>
      </c>
      <c r="Q272" s="216">
        <v>0.0003</v>
      </c>
      <c r="R272" s="216">
        <f>Q272*H272</f>
        <v>0.015672</v>
      </c>
      <c r="S272" s="216">
        <v>0</v>
      </c>
      <c r="T272" s="217">
        <f>S272*H272</f>
        <v>0</v>
      </c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R272" s="218" t="s">
        <v>236</v>
      </c>
      <c r="AT272" s="218" t="s">
        <v>134</v>
      </c>
      <c r="AU272" s="218" t="s">
        <v>81</v>
      </c>
      <c r="AY272" s="20" t="s">
        <v>131</v>
      </c>
      <c r="BE272" s="219">
        <f>IF(N272="základní",J272,0)</f>
        <v>0</v>
      </c>
      <c r="BF272" s="219">
        <f>IF(N272="snížená",J272,0)</f>
        <v>0</v>
      </c>
      <c r="BG272" s="219">
        <f>IF(N272="zákl. přenesená",J272,0)</f>
        <v>0</v>
      </c>
      <c r="BH272" s="219">
        <f>IF(N272="sníž. přenesená",J272,0)</f>
        <v>0</v>
      </c>
      <c r="BI272" s="219">
        <f>IF(N272="nulová",J272,0)</f>
        <v>0</v>
      </c>
      <c r="BJ272" s="20" t="s">
        <v>79</v>
      </c>
      <c r="BK272" s="219">
        <f>ROUND(I272*H272,2)</f>
        <v>0</v>
      </c>
      <c r="BL272" s="20" t="s">
        <v>236</v>
      </c>
      <c r="BM272" s="218" t="s">
        <v>834</v>
      </c>
    </row>
    <row r="273" spans="1:47" s="2" customFormat="1" ht="12">
      <c r="A273" s="41"/>
      <c r="B273" s="42"/>
      <c r="C273" s="43"/>
      <c r="D273" s="220" t="s">
        <v>141</v>
      </c>
      <c r="E273" s="43"/>
      <c r="F273" s="221" t="s">
        <v>525</v>
      </c>
      <c r="G273" s="43"/>
      <c r="H273" s="43"/>
      <c r="I273" s="222"/>
      <c r="J273" s="43"/>
      <c r="K273" s="43"/>
      <c r="L273" s="47"/>
      <c r="M273" s="223"/>
      <c r="N273" s="224"/>
      <c r="O273" s="87"/>
      <c r="P273" s="87"/>
      <c r="Q273" s="87"/>
      <c r="R273" s="87"/>
      <c r="S273" s="87"/>
      <c r="T273" s="88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T273" s="20" t="s">
        <v>141</v>
      </c>
      <c r="AU273" s="20" t="s">
        <v>81</v>
      </c>
    </row>
    <row r="274" spans="1:51" s="15" customFormat="1" ht="12">
      <c r="A274" s="15"/>
      <c r="B274" s="248"/>
      <c r="C274" s="249"/>
      <c r="D274" s="227" t="s">
        <v>143</v>
      </c>
      <c r="E274" s="250" t="s">
        <v>19</v>
      </c>
      <c r="F274" s="251" t="s">
        <v>526</v>
      </c>
      <c r="G274" s="249"/>
      <c r="H274" s="250" t="s">
        <v>19</v>
      </c>
      <c r="I274" s="252"/>
      <c r="J274" s="249"/>
      <c r="K274" s="249"/>
      <c r="L274" s="253"/>
      <c r="M274" s="254"/>
      <c r="N274" s="255"/>
      <c r="O274" s="255"/>
      <c r="P274" s="255"/>
      <c r="Q274" s="255"/>
      <c r="R274" s="255"/>
      <c r="S274" s="255"/>
      <c r="T274" s="256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T274" s="257" t="s">
        <v>143</v>
      </c>
      <c r="AU274" s="257" t="s">
        <v>81</v>
      </c>
      <c r="AV274" s="15" t="s">
        <v>79</v>
      </c>
      <c r="AW274" s="15" t="s">
        <v>32</v>
      </c>
      <c r="AX274" s="15" t="s">
        <v>71</v>
      </c>
      <c r="AY274" s="257" t="s">
        <v>131</v>
      </c>
    </row>
    <row r="275" spans="1:51" s="13" customFormat="1" ht="12">
      <c r="A275" s="13"/>
      <c r="B275" s="225"/>
      <c r="C275" s="226"/>
      <c r="D275" s="227" t="s">
        <v>143</v>
      </c>
      <c r="E275" s="228" t="s">
        <v>19</v>
      </c>
      <c r="F275" s="229" t="s">
        <v>816</v>
      </c>
      <c r="G275" s="226"/>
      <c r="H275" s="230">
        <v>8.25</v>
      </c>
      <c r="I275" s="231"/>
      <c r="J275" s="226"/>
      <c r="K275" s="226"/>
      <c r="L275" s="232"/>
      <c r="M275" s="233"/>
      <c r="N275" s="234"/>
      <c r="O275" s="234"/>
      <c r="P275" s="234"/>
      <c r="Q275" s="234"/>
      <c r="R275" s="234"/>
      <c r="S275" s="234"/>
      <c r="T275" s="235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6" t="s">
        <v>143</v>
      </c>
      <c r="AU275" s="236" t="s">
        <v>81</v>
      </c>
      <c r="AV275" s="13" t="s">
        <v>81</v>
      </c>
      <c r="AW275" s="13" t="s">
        <v>32</v>
      </c>
      <c r="AX275" s="13" t="s">
        <v>71</v>
      </c>
      <c r="AY275" s="236" t="s">
        <v>131</v>
      </c>
    </row>
    <row r="276" spans="1:51" s="13" customFormat="1" ht="12">
      <c r="A276" s="13"/>
      <c r="B276" s="225"/>
      <c r="C276" s="226"/>
      <c r="D276" s="227" t="s">
        <v>143</v>
      </c>
      <c r="E276" s="228" t="s">
        <v>19</v>
      </c>
      <c r="F276" s="229" t="s">
        <v>520</v>
      </c>
      <c r="G276" s="226"/>
      <c r="H276" s="230">
        <v>0.18</v>
      </c>
      <c r="I276" s="231"/>
      <c r="J276" s="226"/>
      <c r="K276" s="226"/>
      <c r="L276" s="232"/>
      <c r="M276" s="233"/>
      <c r="N276" s="234"/>
      <c r="O276" s="234"/>
      <c r="P276" s="234"/>
      <c r="Q276" s="234"/>
      <c r="R276" s="234"/>
      <c r="S276" s="234"/>
      <c r="T276" s="235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6" t="s">
        <v>143</v>
      </c>
      <c r="AU276" s="236" t="s">
        <v>81</v>
      </c>
      <c r="AV276" s="13" t="s">
        <v>81</v>
      </c>
      <c r="AW276" s="13" t="s">
        <v>32</v>
      </c>
      <c r="AX276" s="13" t="s">
        <v>71</v>
      </c>
      <c r="AY276" s="236" t="s">
        <v>131</v>
      </c>
    </row>
    <row r="277" spans="1:51" s="13" customFormat="1" ht="12">
      <c r="A277" s="13"/>
      <c r="B277" s="225"/>
      <c r="C277" s="226"/>
      <c r="D277" s="227" t="s">
        <v>143</v>
      </c>
      <c r="E277" s="228" t="s">
        <v>19</v>
      </c>
      <c r="F277" s="229" t="s">
        <v>835</v>
      </c>
      <c r="G277" s="226"/>
      <c r="H277" s="230">
        <v>11.04</v>
      </c>
      <c r="I277" s="231"/>
      <c r="J277" s="226"/>
      <c r="K277" s="226"/>
      <c r="L277" s="232"/>
      <c r="M277" s="233"/>
      <c r="N277" s="234"/>
      <c r="O277" s="234"/>
      <c r="P277" s="234"/>
      <c r="Q277" s="234"/>
      <c r="R277" s="234"/>
      <c r="S277" s="234"/>
      <c r="T277" s="235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6" t="s">
        <v>143</v>
      </c>
      <c r="AU277" s="236" t="s">
        <v>81</v>
      </c>
      <c r="AV277" s="13" t="s">
        <v>81</v>
      </c>
      <c r="AW277" s="13" t="s">
        <v>32</v>
      </c>
      <c r="AX277" s="13" t="s">
        <v>71</v>
      </c>
      <c r="AY277" s="236" t="s">
        <v>131</v>
      </c>
    </row>
    <row r="278" spans="1:51" s="13" customFormat="1" ht="12">
      <c r="A278" s="13"/>
      <c r="B278" s="225"/>
      <c r="C278" s="226"/>
      <c r="D278" s="227" t="s">
        <v>143</v>
      </c>
      <c r="E278" s="228" t="s">
        <v>19</v>
      </c>
      <c r="F278" s="229" t="s">
        <v>836</v>
      </c>
      <c r="G278" s="226"/>
      <c r="H278" s="230">
        <v>6.3</v>
      </c>
      <c r="I278" s="231"/>
      <c r="J278" s="226"/>
      <c r="K278" s="226"/>
      <c r="L278" s="232"/>
      <c r="M278" s="233"/>
      <c r="N278" s="234"/>
      <c r="O278" s="234"/>
      <c r="P278" s="234"/>
      <c r="Q278" s="234"/>
      <c r="R278" s="234"/>
      <c r="S278" s="234"/>
      <c r="T278" s="235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36" t="s">
        <v>143</v>
      </c>
      <c r="AU278" s="236" t="s">
        <v>81</v>
      </c>
      <c r="AV278" s="13" t="s">
        <v>81</v>
      </c>
      <c r="AW278" s="13" t="s">
        <v>32</v>
      </c>
      <c r="AX278" s="13" t="s">
        <v>71</v>
      </c>
      <c r="AY278" s="236" t="s">
        <v>131</v>
      </c>
    </row>
    <row r="279" spans="1:51" s="13" customFormat="1" ht="12">
      <c r="A279" s="13"/>
      <c r="B279" s="225"/>
      <c r="C279" s="226"/>
      <c r="D279" s="227" t="s">
        <v>143</v>
      </c>
      <c r="E279" s="228" t="s">
        <v>19</v>
      </c>
      <c r="F279" s="229" t="s">
        <v>833</v>
      </c>
      <c r="G279" s="226"/>
      <c r="H279" s="230">
        <v>0.35</v>
      </c>
      <c r="I279" s="231"/>
      <c r="J279" s="226"/>
      <c r="K279" s="226"/>
      <c r="L279" s="232"/>
      <c r="M279" s="233"/>
      <c r="N279" s="234"/>
      <c r="O279" s="234"/>
      <c r="P279" s="234"/>
      <c r="Q279" s="234"/>
      <c r="R279" s="234"/>
      <c r="S279" s="234"/>
      <c r="T279" s="235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6" t="s">
        <v>143</v>
      </c>
      <c r="AU279" s="236" t="s">
        <v>81</v>
      </c>
      <c r="AV279" s="13" t="s">
        <v>81</v>
      </c>
      <c r="AW279" s="13" t="s">
        <v>32</v>
      </c>
      <c r="AX279" s="13" t="s">
        <v>71</v>
      </c>
      <c r="AY279" s="236" t="s">
        <v>131</v>
      </c>
    </row>
    <row r="280" spans="1:51" s="16" customFormat="1" ht="12">
      <c r="A280" s="16"/>
      <c r="B280" s="269"/>
      <c r="C280" s="270"/>
      <c r="D280" s="227" t="s">
        <v>143</v>
      </c>
      <c r="E280" s="271" t="s">
        <v>19</v>
      </c>
      <c r="F280" s="272" t="s">
        <v>529</v>
      </c>
      <c r="G280" s="270"/>
      <c r="H280" s="273">
        <v>26.12</v>
      </c>
      <c r="I280" s="274"/>
      <c r="J280" s="270"/>
      <c r="K280" s="270"/>
      <c r="L280" s="275"/>
      <c r="M280" s="276"/>
      <c r="N280" s="277"/>
      <c r="O280" s="277"/>
      <c r="P280" s="277"/>
      <c r="Q280" s="277"/>
      <c r="R280" s="277"/>
      <c r="S280" s="277"/>
      <c r="T280" s="278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T280" s="279" t="s">
        <v>143</v>
      </c>
      <c r="AU280" s="279" t="s">
        <v>81</v>
      </c>
      <c r="AV280" s="16" t="s">
        <v>132</v>
      </c>
      <c r="AW280" s="16" t="s">
        <v>32</v>
      </c>
      <c r="AX280" s="16" t="s">
        <v>71</v>
      </c>
      <c r="AY280" s="279" t="s">
        <v>131</v>
      </c>
    </row>
    <row r="281" spans="1:51" s="15" customFormat="1" ht="12">
      <c r="A281" s="15"/>
      <c r="B281" s="248"/>
      <c r="C281" s="249"/>
      <c r="D281" s="227" t="s">
        <v>143</v>
      </c>
      <c r="E281" s="250" t="s">
        <v>19</v>
      </c>
      <c r="F281" s="251" t="s">
        <v>530</v>
      </c>
      <c r="G281" s="249"/>
      <c r="H281" s="250" t="s">
        <v>19</v>
      </c>
      <c r="I281" s="252"/>
      <c r="J281" s="249"/>
      <c r="K281" s="249"/>
      <c r="L281" s="253"/>
      <c r="M281" s="254"/>
      <c r="N281" s="255"/>
      <c r="O281" s="255"/>
      <c r="P281" s="255"/>
      <c r="Q281" s="255"/>
      <c r="R281" s="255"/>
      <c r="S281" s="255"/>
      <c r="T281" s="256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T281" s="257" t="s">
        <v>143</v>
      </c>
      <c r="AU281" s="257" t="s">
        <v>81</v>
      </c>
      <c r="AV281" s="15" t="s">
        <v>79</v>
      </c>
      <c r="AW281" s="15" t="s">
        <v>32</v>
      </c>
      <c r="AX281" s="15" t="s">
        <v>71</v>
      </c>
      <c r="AY281" s="257" t="s">
        <v>131</v>
      </c>
    </row>
    <row r="282" spans="1:51" s="13" customFormat="1" ht="12">
      <c r="A282" s="13"/>
      <c r="B282" s="225"/>
      <c r="C282" s="226"/>
      <c r="D282" s="227" t="s">
        <v>143</v>
      </c>
      <c r="E282" s="228" t="s">
        <v>19</v>
      </c>
      <c r="F282" s="229" t="s">
        <v>837</v>
      </c>
      <c r="G282" s="226"/>
      <c r="H282" s="230">
        <v>26.12</v>
      </c>
      <c r="I282" s="231"/>
      <c r="J282" s="226"/>
      <c r="K282" s="226"/>
      <c r="L282" s="232"/>
      <c r="M282" s="233"/>
      <c r="N282" s="234"/>
      <c r="O282" s="234"/>
      <c r="P282" s="234"/>
      <c r="Q282" s="234"/>
      <c r="R282" s="234"/>
      <c r="S282" s="234"/>
      <c r="T282" s="235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6" t="s">
        <v>143</v>
      </c>
      <c r="AU282" s="236" t="s">
        <v>81</v>
      </c>
      <c r="AV282" s="13" t="s">
        <v>81</v>
      </c>
      <c r="AW282" s="13" t="s">
        <v>32</v>
      </c>
      <c r="AX282" s="13" t="s">
        <v>71</v>
      </c>
      <c r="AY282" s="236" t="s">
        <v>131</v>
      </c>
    </row>
    <row r="283" spans="1:51" s="16" customFormat="1" ht="12">
      <c r="A283" s="16"/>
      <c r="B283" s="269"/>
      <c r="C283" s="270"/>
      <c r="D283" s="227" t="s">
        <v>143</v>
      </c>
      <c r="E283" s="271" t="s">
        <v>19</v>
      </c>
      <c r="F283" s="272" t="s">
        <v>529</v>
      </c>
      <c r="G283" s="270"/>
      <c r="H283" s="273">
        <v>26.12</v>
      </c>
      <c r="I283" s="274"/>
      <c r="J283" s="270"/>
      <c r="K283" s="270"/>
      <c r="L283" s="275"/>
      <c r="M283" s="276"/>
      <c r="N283" s="277"/>
      <c r="O283" s="277"/>
      <c r="P283" s="277"/>
      <c r="Q283" s="277"/>
      <c r="R283" s="277"/>
      <c r="S283" s="277"/>
      <c r="T283" s="278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T283" s="279" t="s">
        <v>143</v>
      </c>
      <c r="AU283" s="279" t="s">
        <v>81</v>
      </c>
      <c r="AV283" s="16" t="s">
        <v>132</v>
      </c>
      <c r="AW283" s="16" t="s">
        <v>32</v>
      </c>
      <c r="AX283" s="16" t="s">
        <v>71</v>
      </c>
      <c r="AY283" s="279" t="s">
        <v>131</v>
      </c>
    </row>
    <row r="284" spans="1:51" s="14" customFormat="1" ht="12">
      <c r="A284" s="14"/>
      <c r="B284" s="237"/>
      <c r="C284" s="238"/>
      <c r="D284" s="227" t="s">
        <v>143</v>
      </c>
      <c r="E284" s="239" t="s">
        <v>19</v>
      </c>
      <c r="F284" s="240" t="s">
        <v>147</v>
      </c>
      <c r="G284" s="238"/>
      <c r="H284" s="241">
        <v>52.24</v>
      </c>
      <c r="I284" s="242"/>
      <c r="J284" s="238"/>
      <c r="K284" s="238"/>
      <c r="L284" s="243"/>
      <c r="M284" s="244"/>
      <c r="N284" s="245"/>
      <c r="O284" s="245"/>
      <c r="P284" s="245"/>
      <c r="Q284" s="245"/>
      <c r="R284" s="245"/>
      <c r="S284" s="245"/>
      <c r="T284" s="246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47" t="s">
        <v>143</v>
      </c>
      <c r="AU284" s="247" t="s">
        <v>81</v>
      </c>
      <c r="AV284" s="14" t="s">
        <v>139</v>
      </c>
      <c r="AW284" s="14" t="s">
        <v>32</v>
      </c>
      <c r="AX284" s="14" t="s">
        <v>79</v>
      </c>
      <c r="AY284" s="247" t="s">
        <v>131</v>
      </c>
    </row>
    <row r="285" spans="1:65" s="2" customFormat="1" ht="24.15" customHeight="1">
      <c r="A285" s="41"/>
      <c r="B285" s="42"/>
      <c r="C285" s="207" t="s">
        <v>532</v>
      </c>
      <c r="D285" s="207" t="s">
        <v>134</v>
      </c>
      <c r="E285" s="208" t="s">
        <v>533</v>
      </c>
      <c r="F285" s="209" t="s">
        <v>534</v>
      </c>
      <c r="G285" s="210" t="s">
        <v>137</v>
      </c>
      <c r="H285" s="211">
        <v>26.12</v>
      </c>
      <c r="I285" s="212"/>
      <c r="J285" s="213">
        <f>ROUND(I285*H285,2)</f>
        <v>0</v>
      </c>
      <c r="K285" s="209" t="s">
        <v>138</v>
      </c>
      <c r="L285" s="47"/>
      <c r="M285" s="214" t="s">
        <v>19</v>
      </c>
      <c r="N285" s="215" t="s">
        <v>42</v>
      </c>
      <c r="O285" s="87"/>
      <c r="P285" s="216">
        <f>O285*H285</f>
        <v>0</v>
      </c>
      <c r="Q285" s="216">
        <v>0.015</v>
      </c>
      <c r="R285" s="216">
        <f>Q285*H285</f>
        <v>0.3918</v>
      </c>
      <c r="S285" s="216">
        <v>0</v>
      </c>
      <c r="T285" s="217">
        <f>S285*H285</f>
        <v>0</v>
      </c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R285" s="218" t="s">
        <v>236</v>
      </c>
      <c r="AT285" s="218" t="s">
        <v>134</v>
      </c>
      <c r="AU285" s="218" t="s">
        <v>81</v>
      </c>
      <c r="AY285" s="20" t="s">
        <v>131</v>
      </c>
      <c r="BE285" s="219">
        <f>IF(N285="základní",J285,0)</f>
        <v>0</v>
      </c>
      <c r="BF285" s="219">
        <f>IF(N285="snížená",J285,0)</f>
        <v>0</v>
      </c>
      <c r="BG285" s="219">
        <f>IF(N285="zákl. přenesená",J285,0)</f>
        <v>0</v>
      </c>
      <c r="BH285" s="219">
        <f>IF(N285="sníž. přenesená",J285,0)</f>
        <v>0</v>
      </c>
      <c r="BI285" s="219">
        <f>IF(N285="nulová",J285,0)</f>
        <v>0</v>
      </c>
      <c r="BJ285" s="20" t="s">
        <v>79</v>
      </c>
      <c r="BK285" s="219">
        <f>ROUND(I285*H285,2)</f>
        <v>0</v>
      </c>
      <c r="BL285" s="20" t="s">
        <v>236</v>
      </c>
      <c r="BM285" s="218" t="s">
        <v>838</v>
      </c>
    </row>
    <row r="286" spans="1:47" s="2" customFormat="1" ht="12">
      <c r="A286" s="41"/>
      <c r="B286" s="42"/>
      <c r="C286" s="43"/>
      <c r="D286" s="220" t="s">
        <v>141</v>
      </c>
      <c r="E286" s="43"/>
      <c r="F286" s="221" t="s">
        <v>536</v>
      </c>
      <c r="G286" s="43"/>
      <c r="H286" s="43"/>
      <c r="I286" s="222"/>
      <c r="J286" s="43"/>
      <c r="K286" s="43"/>
      <c r="L286" s="47"/>
      <c r="M286" s="223"/>
      <c r="N286" s="224"/>
      <c r="O286" s="87"/>
      <c r="P286" s="87"/>
      <c r="Q286" s="87"/>
      <c r="R286" s="87"/>
      <c r="S286" s="87"/>
      <c r="T286" s="88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T286" s="20" t="s">
        <v>141</v>
      </c>
      <c r="AU286" s="20" t="s">
        <v>81</v>
      </c>
    </row>
    <row r="287" spans="1:65" s="2" customFormat="1" ht="24.15" customHeight="1">
      <c r="A287" s="41"/>
      <c r="B287" s="42"/>
      <c r="C287" s="207" t="s">
        <v>537</v>
      </c>
      <c r="D287" s="207" t="s">
        <v>134</v>
      </c>
      <c r="E287" s="208" t="s">
        <v>538</v>
      </c>
      <c r="F287" s="209" t="s">
        <v>539</v>
      </c>
      <c r="G287" s="210" t="s">
        <v>137</v>
      </c>
      <c r="H287" s="211">
        <v>26.12</v>
      </c>
      <c r="I287" s="212"/>
      <c r="J287" s="213">
        <f>ROUND(I287*H287,2)</f>
        <v>0</v>
      </c>
      <c r="K287" s="209" t="s">
        <v>138</v>
      </c>
      <c r="L287" s="47"/>
      <c r="M287" s="214" t="s">
        <v>19</v>
      </c>
      <c r="N287" s="215" t="s">
        <v>42</v>
      </c>
      <c r="O287" s="87"/>
      <c r="P287" s="216">
        <f>O287*H287</f>
        <v>0</v>
      </c>
      <c r="Q287" s="216">
        <v>0.006</v>
      </c>
      <c r="R287" s="216">
        <f>Q287*H287</f>
        <v>0.15672</v>
      </c>
      <c r="S287" s="216">
        <v>0</v>
      </c>
      <c r="T287" s="217">
        <f>S287*H287</f>
        <v>0</v>
      </c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R287" s="218" t="s">
        <v>236</v>
      </c>
      <c r="AT287" s="218" t="s">
        <v>134</v>
      </c>
      <c r="AU287" s="218" t="s">
        <v>81</v>
      </c>
      <c r="AY287" s="20" t="s">
        <v>131</v>
      </c>
      <c r="BE287" s="219">
        <f>IF(N287="základní",J287,0)</f>
        <v>0</v>
      </c>
      <c r="BF287" s="219">
        <f>IF(N287="snížená",J287,0)</f>
        <v>0</v>
      </c>
      <c r="BG287" s="219">
        <f>IF(N287="zákl. přenesená",J287,0)</f>
        <v>0</v>
      </c>
      <c r="BH287" s="219">
        <f>IF(N287="sníž. přenesená",J287,0)</f>
        <v>0</v>
      </c>
      <c r="BI287" s="219">
        <f>IF(N287="nulová",J287,0)</f>
        <v>0</v>
      </c>
      <c r="BJ287" s="20" t="s">
        <v>79</v>
      </c>
      <c r="BK287" s="219">
        <f>ROUND(I287*H287,2)</f>
        <v>0</v>
      </c>
      <c r="BL287" s="20" t="s">
        <v>236</v>
      </c>
      <c r="BM287" s="218" t="s">
        <v>839</v>
      </c>
    </row>
    <row r="288" spans="1:47" s="2" customFormat="1" ht="12">
      <c r="A288" s="41"/>
      <c r="B288" s="42"/>
      <c r="C288" s="43"/>
      <c r="D288" s="220" t="s">
        <v>141</v>
      </c>
      <c r="E288" s="43"/>
      <c r="F288" s="221" t="s">
        <v>541</v>
      </c>
      <c r="G288" s="43"/>
      <c r="H288" s="43"/>
      <c r="I288" s="222"/>
      <c r="J288" s="43"/>
      <c r="K288" s="43"/>
      <c r="L288" s="47"/>
      <c r="M288" s="223"/>
      <c r="N288" s="224"/>
      <c r="O288" s="87"/>
      <c r="P288" s="87"/>
      <c r="Q288" s="87"/>
      <c r="R288" s="87"/>
      <c r="S288" s="87"/>
      <c r="T288" s="88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T288" s="20" t="s">
        <v>141</v>
      </c>
      <c r="AU288" s="20" t="s">
        <v>81</v>
      </c>
    </row>
    <row r="289" spans="1:65" s="2" customFormat="1" ht="16.5" customHeight="1">
      <c r="A289" s="41"/>
      <c r="B289" s="42"/>
      <c r="C289" s="258" t="s">
        <v>542</v>
      </c>
      <c r="D289" s="258" t="s">
        <v>204</v>
      </c>
      <c r="E289" s="259" t="s">
        <v>543</v>
      </c>
      <c r="F289" s="260" t="s">
        <v>544</v>
      </c>
      <c r="G289" s="261" t="s">
        <v>137</v>
      </c>
      <c r="H289" s="262">
        <v>28.732</v>
      </c>
      <c r="I289" s="263"/>
      <c r="J289" s="264">
        <f>ROUND(I289*H289,2)</f>
        <v>0</v>
      </c>
      <c r="K289" s="260" t="s">
        <v>138</v>
      </c>
      <c r="L289" s="265"/>
      <c r="M289" s="266" t="s">
        <v>19</v>
      </c>
      <c r="N289" s="267" t="s">
        <v>42</v>
      </c>
      <c r="O289" s="87"/>
      <c r="P289" s="216">
        <f>O289*H289</f>
        <v>0</v>
      </c>
      <c r="Q289" s="216">
        <v>0.022</v>
      </c>
      <c r="R289" s="216">
        <f>Q289*H289</f>
        <v>0.632104</v>
      </c>
      <c r="S289" s="216">
        <v>0</v>
      </c>
      <c r="T289" s="217">
        <f>S289*H289</f>
        <v>0</v>
      </c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R289" s="218" t="s">
        <v>324</v>
      </c>
      <c r="AT289" s="218" t="s">
        <v>204</v>
      </c>
      <c r="AU289" s="218" t="s">
        <v>81</v>
      </c>
      <c r="AY289" s="20" t="s">
        <v>131</v>
      </c>
      <c r="BE289" s="219">
        <f>IF(N289="základní",J289,0)</f>
        <v>0</v>
      </c>
      <c r="BF289" s="219">
        <f>IF(N289="snížená",J289,0)</f>
        <v>0</v>
      </c>
      <c r="BG289" s="219">
        <f>IF(N289="zákl. přenesená",J289,0)</f>
        <v>0</v>
      </c>
      <c r="BH289" s="219">
        <f>IF(N289="sníž. přenesená",J289,0)</f>
        <v>0</v>
      </c>
      <c r="BI289" s="219">
        <f>IF(N289="nulová",J289,0)</f>
        <v>0</v>
      </c>
      <c r="BJ289" s="20" t="s">
        <v>79</v>
      </c>
      <c r="BK289" s="219">
        <f>ROUND(I289*H289,2)</f>
        <v>0</v>
      </c>
      <c r="BL289" s="20" t="s">
        <v>236</v>
      </c>
      <c r="BM289" s="218" t="s">
        <v>840</v>
      </c>
    </row>
    <row r="290" spans="1:51" s="13" customFormat="1" ht="12">
      <c r="A290" s="13"/>
      <c r="B290" s="225"/>
      <c r="C290" s="226"/>
      <c r="D290" s="227" t="s">
        <v>143</v>
      </c>
      <c r="E290" s="226"/>
      <c r="F290" s="229" t="s">
        <v>841</v>
      </c>
      <c r="G290" s="226"/>
      <c r="H290" s="230">
        <v>28.732</v>
      </c>
      <c r="I290" s="231"/>
      <c r="J290" s="226"/>
      <c r="K290" s="226"/>
      <c r="L290" s="232"/>
      <c r="M290" s="233"/>
      <c r="N290" s="234"/>
      <c r="O290" s="234"/>
      <c r="P290" s="234"/>
      <c r="Q290" s="234"/>
      <c r="R290" s="234"/>
      <c r="S290" s="234"/>
      <c r="T290" s="235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6" t="s">
        <v>143</v>
      </c>
      <c r="AU290" s="236" t="s">
        <v>81</v>
      </c>
      <c r="AV290" s="13" t="s">
        <v>81</v>
      </c>
      <c r="AW290" s="13" t="s">
        <v>4</v>
      </c>
      <c r="AX290" s="13" t="s">
        <v>79</v>
      </c>
      <c r="AY290" s="236" t="s">
        <v>131</v>
      </c>
    </row>
    <row r="291" spans="1:65" s="2" customFormat="1" ht="16.5" customHeight="1">
      <c r="A291" s="41"/>
      <c r="B291" s="42"/>
      <c r="C291" s="207" t="s">
        <v>547</v>
      </c>
      <c r="D291" s="207" t="s">
        <v>134</v>
      </c>
      <c r="E291" s="208" t="s">
        <v>548</v>
      </c>
      <c r="F291" s="209" t="s">
        <v>549</v>
      </c>
      <c r="G291" s="210" t="s">
        <v>150</v>
      </c>
      <c r="H291" s="211">
        <v>40.7</v>
      </c>
      <c r="I291" s="212"/>
      <c r="J291" s="213">
        <f>ROUND(I291*H291,2)</f>
        <v>0</v>
      </c>
      <c r="K291" s="209" t="s">
        <v>138</v>
      </c>
      <c r="L291" s="47"/>
      <c r="M291" s="214" t="s">
        <v>19</v>
      </c>
      <c r="N291" s="215" t="s">
        <v>42</v>
      </c>
      <c r="O291" s="87"/>
      <c r="P291" s="216">
        <f>O291*H291</f>
        <v>0</v>
      </c>
      <c r="Q291" s="216">
        <v>3E-05</v>
      </c>
      <c r="R291" s="216">
        <f>Q291*H291</f>
        <v>0.001221</v>
      </c>
      <c r="S291" s="216">
        <v>0</v>
      </c>
      <c r="T291" s="217">
        <f>S291*H291</f>
        <v>0</v>
      </c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R291" s="218" t="s">
        <v>236</v>
      </c>
      <c r="AT291" s="218" t="s">
        <v>134</v>
      </c>
      <c r="AU291" s="218" t="s">
        <v>81</v>
      </c>
      <c r="AY291" s="20" t="s">
        <v>131</v>
      </c>
      <c r="BE291" s="219">
        <f>IF(N291="základní",J291,0)</f>
        <v>0</v>
      </c>
      <c r="BF291" s="219">
        <f>IF(N291="snížená",J291,0)</f>
        <v>0</v>
      </c>
      <c r="BG291" s="219">
        <f>IF(N291="zákl. přenesená",J291,0)</f>
        <v>0</v>
      </c>
      <c r="BH291" s="219">
        <f>IF(N291="sníž. přenesená",J291,0)</f>
        <v>0</v>
      </c>
      <c r="BI291" s="219">
        <f>IF(N291="nulová",J291,0)</f>
        <v>0</v>
      </c>
      <c r="BJ291" s="20" t="s">
        <v>79</v>
      </c>
      <c r="BK291" s="219">
        <f>ROUND(I291*H291,2)</f>
        <v>0</v>
      </c>
      <c r="BL291" s="20" t="s">
        <v>236</v>
      </c>
      <c r="BM291" s="218" t="s">
        <v>842</v>
      </c>
    </row>
    <row r="292" spans="1:47" s="2" customFormat="1" ht="12">
      <c r="A292" s="41"/>
      <c r="B292" s="42"/>
      <c r="C292" s="43"/>
      <c r="D292" s="220" t="s">
        <v>141</v>
      </c>
      <c r="E292" s="43"/>
      <c r="F292" s="221" t="s">
        <v>551</v>
      </c>
      <c r="G292" s="43"/>
      <c r="H292" s="43"/>
      <c r="I292" s="222"/>
      <c r="J292" s="43"/>
      <c r="K292" s="43"/>
      <c r="L292" s="47"/>
      <c r="M292" s="223"/>
      <c r="N292" s="224"/>
      <c r="O292" s="87"/>
      <c r="P292" s="87"/>
      <c r="Q292" s="87"/>
      <c r="R292" s="87"/>
      <c r="S292" s="87"/>
      <c r="T292" s="88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T292" s="20" t="s">
        <v>141</v>
      </c>
      <c r="AU292" s="20" t="s">
        <v>81</v>
      </c>
    </row>
    <row r="293" spans="1:51" s="13" customFormat="1" ht="12">
      <c r="A293" s="13"/>
      <c r="B293" s="225"/>
      <c r="C293" s="226"/>
      <c r="D293" s="227" t="s">
        <v>143</v>
      </c>
      <c r="E293" s="228" t="s">
        <v>19</v>
      </c>
      <c r="F293" s="229" t="s">
        <v>843</v>
      </c>
      <c r="G293" s="226"/>
      <c r="H293" s="230">
        <v>40.7</v>
      </c>
      <c r="I293" s="231"/>
      <c r="J293" s="226"/>
      <c r="K293" s="226"/>
      <c r="L293" s="232"/>
      <c r="M293" s="233"/>
      <c r="N293" s="234"/>
      <c r="O293" s="234"/>
      <c r="P293" s="234"/>
      <c r="Q293" s="234"/>
      <c r="R293" s="234"/>
      <c r="S293" s="234"/>
      <c r="T293" s="235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6" t="s">
        <v>143</v>
      </c>
      <c r="AU293" s="236" t="s">
        <v>81</v>
      </c>
      <c r="AV293" s="13" t="s">
        <v>81</v>
      </c>
      <c r="AW293" s="13" t="s">
        <v>32</v>
      </c>
      <c r="AX293" s="13" t="s">
        <v>79</v>
      </c>
      <c r="AY293" s="236" t="s">
        <v>131</v>
      </c>
    </row>
    <row r="294" spans="1:65" s="2" customFormat="1" ht="24.15" customHeight="1">
      <c r="A294" s="41"/>
      <c r="B294" s="42"/>
      <c r="C294" s="207" t="s">
        <v>553</v>
      </c>
      <c r="D294" s="207" t="s">
        <v>134</v>
      </c>
      <c r="E294" s="208" t="s">
        <v>554</v>
      </c>
      <c r="F294" s="209" t="s">
        <v>555</v>
      </c>
      <c r="G294" s="210" t="s">
        <v>150</v>
      </c>
      <c r="H294" s="211">
        <v>0.8</v>
      </c>
      <c r="I294" s="212"/>
      <c r="J294" s="213">
        <f>ROUND(I294*H294,2)</f>
        <v>0</v>
      </c>
      <c r="K294" s="209" t="s">
        <v>138</v>
      </c>
      <c r="L294" s="47"/>
      <c r="M294" s="214" t="s">
        <v>19</v>
      </c>
      <c r="N294" s="215" t="s">
        <v>42</v>
      </c>
      <c r="O294" s="87"/>
      <c r="P294" s="216">
        <f>O294*H294</f>
        <v>0</v>
      </c>
      <c r="Q294" s="216">
        <v>0.0002</v>
      </c>
      <c r="R294" s="216">
        <f>Q294*H294</f>
        <v>0.00016</v>
      </c>
      <c r="S294" s="216">
        <v>0</v>
      </c>
      <c r="T294" s="217">
        <f>S294*H294</f>
        <v>0</v>
      </c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R294" s="218" t="s">
        <v>236</v>
      </c>
      <c r="AT294" s="218" t="s">
        <v>134</v>
      </c>
      <c r="AU294" s="218" t="s">
        <v>81</v>
      </c>
      <c r="AY294" s="20" t="s">
        <v>131</v>
      </c>
      <c r="BE294" s="219">
        <f>IF(N294="základní",J294,0)</f>
        <v>0</v>
      </c>
      <c r="BF294" s="219">
        <f>IF(N294="snížená",J294,0)</f>
        <v>0</v>
      </c>
      <c r="BG294" s="219">
        <f>IF(N294="zákl. přenesená",J294,0)</f>
        <v>0</v>
      </c>
      <c r="BH294" s="219">
        <f>IF(N294="sníž. přenesená",J294,0)</f>
        <v>0</v>
      </c>
      <c r="BI294" s="219">
        <f>IF(N294="nulová",J294,0)</f>
        <v>0</v>
      </c>
      <c r="BJ294" s="20" t="s">
        <v>79</v>
      </c>
      <c r="BK294" s="219">
        <f>ROUND(I294*H294,2)</f>
        <v>0</v>
      </c>
      <c r="BL294" s="20" t="s">
        <v>236</v>
      </c>
      <c r="BM294" s="218" t="s">
        <v>844</v>
      </c>
    </row>
    <row r="295" spans="1:47" s="2" customFormat="1" ht="12">
      <c r="A295" s="41"/>
      <c r="B295" s="42"/>
      <c r="C295" s="43"/>
      <c r="D295" s="220" t="s">
        <v>141</v>
      </c>
      <c r="E295" s="43"/>
      <c r="F295" s="221" t="s">
        <v>557</v>
      </c>
      <c r="G295" s="43"/>
      <c r="H295" s="43"/>
      <c r="I295" s="222"/>
      <c r="J295" s="43"/>
      <c r="K295" s="43"/>
      <c r="L295" s="47"/>
      <c r="M295" s="223"/>
      <c r="N295" s="224"/>
      <c r="O295" s="87"/>
      <c r="P295" s="87"/>
      <c r="Q295" s="87"/>
      <c r="R295" s="87"/>
      <c r="S295" s="87"/>
      <c r="T295" s="88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T295" s="20" t="s">
        <v>141</v>
      </c>
      <c r="AU295" s="20" t="s">
        <v>81</v>
      </c>
    </row>
    <row r="296" spans="1:65" s="2" customFormat="1" ht="16.5" customHeight="1">
      <c r="A296" s="41"/>
      <c r="B296" s="42"/>
      <c r="C296" s="258" t="s">
        <v>558</v>
      </c>
      <c r="D296" s="258" t="s">
        <v>204</v>
      </c>
      <c r="E296" s="259" t="s">
        <v>559</v>
      </c>
      <c r="F296" s="260" t="s">
        <v>560</v>
      </c>
      <c r="G296" s="261" t="s">
        <v>150</v>
      </c>
      <c r="H296" s="262">
        <v>0.88</v>
      </c>
      <c r="I296" s="263"/>
      <c r="J296" s="264">
        <f>ROUND(I296*H296,2)</f>
        <v>0</v>
      </c>
      <c r="K296" s="260" t="s">
        <v>19</v>
      </c>
      <c r="L296" s="265"/>
      <c r="M296" s="266" t="s">
        <v>19</v>
      </c>
      <c r="N296" s="267" t="s">
        <v>42</v>
      </c>
      <c r="O296" s="87"/>
      <c r="P296" s="216">
        <f>O296*H296</f>
        <v>0</v>
      </c>
      <c r="Q296" s="216">
        <v>0.00016</v>
      </c>
      <c r="R296" s="216">
        <f>Q296*H296</f>
        <v>0.0001408</v>
      </c>
      <c r="S296" s="216">
        <v>0</v>
      </c>
      <c r="T296" s="217">
        <f>S296*H296</f>
        <v>0</v>
      </c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R296" s="218" t="s">
        <v>324</v>
      </c>
      <c r="AT296" s="218" t="s">
        <v>204</v>
      </c>
      <c r="AU296" s="218" t="s">
        <v>81</v>
      </c>
      <c r="AY296" s="20" t="s">
        <v>131</v>
      </c>
      <c r="BE296" s="219">
        <f>IF(N296="základní",J296,0)</f>
        <v>0</v>
      </c>
      <c r="BF296" s="219">
        <f>IF(N296="snížená",J296,0)</f>
        <v>0</v>
      </c>
      <c r="BG296" s="219">
        <f>IF(N296="zákl. přenesená",J296,0)</f>
        <v>0</v>
      </c>
      <c r="BH296" s="219">
        <f>IF(N296="sníž. přenesená",J296,0)</f>
        <v>0</v>
      </c>
      <c r="BI296" s="219">
        <f>IF(N296="nulová",J296,0)</f>
        <v>0</v>
      </c>
      <c r="BJ296" s="20" t="s">
        <v>79</v>
      </c>
      <c r="BK296" s="219">
        <f>ROUND(I296*H296,2)</f>
        <v>0</v>
      </c>
      <c r="BL296" s="20" t="s">
        <v>236</v>
      </c>
      <c r="BM296" s="218" t="s">
        <v>845</v>
      </c>
    </row>
    <row r="297" spans="1:51" s="13" customFormat="1" ht="12">
      <c r="A297" s="13"/>
      <c r="B297" s="225"/>
      <c r="C297" s="226"/>
      <c r="D297" s="227" t="s">
        <v>143</v>
      </c>
      <c r="E297" s="226"/>
      <c r="F297" s="229" t="s">
        <v>562</v>
      </c>
      <c r="G297" s="226"/>
      <c r="H297" s="230">
        <v>0.88</v>
      </c>
      <c r="I297" s="231"/>
      <c r="J297" s="226"/>
      <c r="K297" s="226"/>
      <c r="L297" s="232"/>
      <c r="M297" s="233"/>
      <c r="N297" s="234"/>
      <c r="O297" s="234"/>
      <c r="P297" s="234"/>
      <c r="Q297" s="234"/>
      <c r="R297" s="234"/>
      <c r="S297" s="234"/>
      <c r="T297" s="235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6" t="s">
        <v>143</v>
      </c>
      <c r="AU297" s="236" t="s">
        <v>81</v>
      </c>
      <c r="AV297" s="13" t="s">
        <v>81</v>
      </c>
      <c r="AW297" s="13" t="s">
        <v>4</v>
      </c>
      <c r="AX297" s="13" t="s">
        <v>79</v>
      </c>
      <c r="AY297" s="236" t="s">
        <v>131</v>
      </c>
    </row>
    <row r="298" spans="1:65" s="2" customFormat="1" ht="24.15" customHeight="1">
      <c r="A298" s="41"/>
      <c r="B298" s="42"/>
      <c r="C298" s="207" t="s">
        <v>563</v>
      </c>
      <c r="D298" s="207" t="s">
        <v>134</v>
      </c>
      <c r="E298" s="208" t="s">
        <v>564</v>
      </c>
      <c r="F298" s="209" t="s">
        <v>565</v>
      </c>
      <c r="G298" s="210" t="s">
        <v>405</v>
      </c>
      <c r="H298" s="268"/>
      <c r="I298" s="212"/>
      <c r="J298" s="213">
        <f>ROUND(I298*H298,2)</f>
        <v>0</v>
      </c>
      <c r="K298" s="209" t="s">
        <v>138</v>
      </c>
      <c r="L298" s="47"/>
      <c r="M298" s="214" t="s">
        <v>19</v>
      </c>
      <c r="N298" s="215" t="s">
        <v>42</v>
      </c>
      <c r="O298" s="87"/>
      <c r="P298" s="216">
        <f>O298*H298</f>
        <v>0</v>
      </c>
      <c r="Q298" s="216">
        <v>0</v>
      </c>
      <c r="R298" s="216">
        <f>Q298*H298</f>
        <v>0</v>
      </c>
      <c r="S298" s="216">
        <v>0</v>
      </c>
      <c r="T298" s="217">
        <f>S298*H298</f>
        <v>0</v>
      </c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R298" s="218" t="s">
        <v>236</v>
      </c>
      <c r="AT298" s="218" t="s">
        <v>134</v>
      </c>
      <c r="AU298" s="218" t="s">
        <v>81</v>
      </c>
      <c r="AY298" s="20" t="s">
        <v>131</v>
      </c>
      <c r="BE298" s="219">
        <f>IF(N298="základní",J298,0)</f>
        <v>0</v>
      </c>
      <c r="BF298" s="219">
        <f>IF(N298="snížená",J298,0)</f>
        <v>0</v>
      </c>
      <c r="BG298" s="219">
        <f>IF(N298="zákl. přenesená",J298,0)</f>
        <v>0</v>
      </c>
      <c r="BH298" s="219">
        <f>IF(N298="sníž. přenesená",J298,0)</f>
        <v>0</v>
      </c>
      <c r="BI298" s="219">
        <f>IF(N298="nulová",J298,0)</f>
        <v>0</v>
      </c>
      <c r="BJ298" s="20" t="s">
        <v>79</v>
      </c>
      <c r="BK298" s="219">
        <f>ROUND(I298*H298,2)</f>
        <v>0</v>
      </c>
      <c r="BL298" s="20" t="s">
        <v>236</v>
      </c>
      <c r="BM298" s="218" t="s">
        <v>846</v>
      </c>
    </row>
    <row r="299" spans="1:47" s="2" customFormat="1" ht="12">
      <c r="A299" s="41"/>
      <c r="B299" s="42"/>
      <c r="C299" s="43"/>
      <c r="D299" s="220" t="s">
        <v>141</v>
      </c>
      <c r="E299" s="43"/>
      <c r="F299" s="221" t="s">
        <v>567</v>
      </c>
      <c r="G299" s="43"/>
      <c r="H299" s="43"/>
      <c r="I299" s="222"/>
      <c r="J299" s="43"/>
      <c r="K299" s="43"/>
      <c r="L299" s="47"/>
      <c r="M299" s="223"/>
      <c r="N299" s="224"/>
      <c r="O299" s="87"/>
      <c r="P299" s="87"/>
      <c r="Q299" s="87"/>
      <c r="R299" s="87"/>
      <c r="S299" s="87"/>
      <c r="T299" s="88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T299" s="20" t="s">
        <v>141</v>
      </c>
      <c r="AU299" s="20" t="s">
        <v>81</v>
      </c>
    </row>
    <row r="300" spans="1:63" s="12" customFormat="1" ht="22.8" customHeight="1">
      <c r="A300" s="12"/>
      <c r="B300" s="191"/>
      <c r="C300" s="192"/>
      <c r="D300" s="193" t="s">
        <v>70</v>
      </c>
      <c r="E300" s="205" t="s">
        <v>568</v>
      </c>
      <c r="F300" s="205" t="s">
        <v>569</v>
      </c>
      <c r="G300" s="192"/>
      <c r="H300" s="192"/>
      <c r="I300" s="195"/>
      <c r="J300" s="206">
        <f>BK300</f>
        <v>0</v>
      </c>
      <c r="K300" s="192"/>
      <c r="L300" s="197"/>
      <c r="M300" s="198"/>
      <c r="N300" s="199"/>
      <c r="O300" s="199"/>
      <c r="P300" s="200">
        <f>SUM(P301:P351)</f>
        <v>0</v>
      </c>
      <c r="Q300" s="199"/>
      <c r="R300" s="200">
        <f>SUM(R301:R351)</f>
        <v>1.26255052</v>
      </c>
      <c r="S300" s="199"/>
      <c r="T300" s="201">
        <f>SUM(T301:T351)</f>
        <v>1.603576</v>
      </c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R300" s="202" t="s">
        <v>81</v>
      </c>
      <c r="AT300" s="203" t="s">
        <v>70</v>
      </c>
      <c r="AU300" s="203" t="s">
        <v>79</v>
      </c>
      <c r="AY300" s="202" t="s">
        <v>131</v>
      </c>
      <c r="BK300" s="204">
        <f>SUM(BK301:BK351)</f>
        <v>0</v>
      </c>
    </row>
    <row r="301" spans="1:65" s="2" customFormat="1" ht="16.5" customHeight="1">
      <c r="A301" s="41"/>
      <c r="B301" s="42"/>
      <c r="C301" s="207" t="s">
        <v>570</v>
      </c>
      <c r="D301" s="207" t="s">
        <v>134</v>
      </c>
      <c r="E301" s="208" t="s">
        <v>571</v>
      </c>
      <c r="F301" s="209" t="s">
        <v>572</v>
      </c>
      <c r="G301" s="210" t="s">
        <v>137</v>
      </c>
      <c r="H301" s="211">
        <v>58.955</v>
      </c>
      <c r="I301" s="212"/>
      <c r="J301" s="213">
        <f>ROUND(I301*H301,2)</f>
        <v>0</v>
      </c>
      <c r="K301" s="209" t="s">
        <v>138</v>
      </c>
      <c r="L301" s="47"/>
      <c r="M301" s="214" t="s">
        <v>19</v>
      </c>
      <c r="N301" s="215" t="s">
        <v>42</v>
      </c>
      <c r="O301" s="87"/>
      <c r="P301" s="216">
        <f>O301*H301</f>
        <v>0</v>
      </c>
      <c r="Q301" s="216">
        <v>0</v>
      </c>
      <c r="R301" s="216">
        <f>Q301*H301</f>
        <v>0</v>
      </c>
      <c r="S301" s="216">
        <v>0.0272</v>
      </c>
      <c r="T301" s="217">
        <f>S301*H301</f>
        <v>1.603576</v>
      </c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R301" s="218" t="s">
        <v>236</v>
      </c>
      <c r="AT301" s="218" t="s">
        <v>134</v>
      </c>
      <c r="AU301" s="218" t="s">
        <v>81</v>
      </c>
      <c r="AY301" s="20" t="s">
        <v>131</v>
      </c>
      <c r="BE301" s="219">
        <f>IF(N301="základní",J301,0)</f>
        <v>0</v>
      </c>
      <c r="BF301" s="219">
        <f>IF(N301="snížená",J301,0)</f>
        <v>0</v>
      </c>
      <c r="BG301" s="219">
        <f>IF(N301="zákl. přenesená",J301,0)</f>
        <v>0</v>
      </c>
      <c r="BH301" s="219">
        <f>IF(N301="sníž. přenesená",J301,0)</f>
        <v>0</v>
      </c>
      <c r="BI301" s="219">
        <f>IF(N301="nulová",J301,0)</f>
        <v>0</v>
      </c>
      <c r="BJ301" s="20" t="s">
        <v>79</v>
      </c>
      <c r="BK301" s="219">
        <f>ROUND(I301*H301,2)</f>
        <v>0</v>
      </c>
      <c r="BL301" s="20" t="s">
        <v>236</v>
      </c>
      <c r="BM301" s="218" t="s">
        <v>847</v>
      </c>
    </row>
    <row r="302" spans="1:47" s="2" customFormat="1" ht="12">
      <c r="A302" s="41"/>
      <c r="B302" s="42"/>
      <c r="C302" s="43"/>
      <c r="D302" s="220" t="s">
        <v>141</v>
      </c>
      <c r="E302" s="43"/>
      <c r="F302" s="221" t="s">
        <v>574</v>
      </c>
      <c r="G302" s="43"/>
      <c r="H302" s="43"/>
      <c r="I302" s="222"/>
      <c r="J302" s="43"/>
      <c r="K302" s="43"/>
      <c r="L302" s="47"/>
      <c r="M302" s="223"/>
      <c r="N302" s="224"/>
      <c r="O302" s="87"/>
      <c r="P302" s="87"/>
      <c r="Q302" s="87"/>
      <c r="R302" s="87"/>
      <c r="S302" s="87"/>
      <c r="T302" s="88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T302" s="20" t="s">
        <v>141</v>
      </c>
      <c r="AU302" s="20" t="s">
        <v>81</v>
      </c>
    </row>
    <row r="303" spans="1:51" s="13" customFormat="1" ht="12">
      <c r="A303" s="13"/>
      <c r="B303" s="225"/>
      <c r="C303" s="226"/>
      <c r="D303" s="227" t="s">
        <v>143</v>
      </c>
      <c r="E303" s="228" t="s">
        <v>19</v>
      </c>
      <c r="F303" s="229" t="s">
        <v>848</v>
      </c>
      <c r="G303" s="226"/>
      <c r="H303" s="230">
        <v>59.676</v>
      </c>
      <c r="I303" s="231"/>
      <c r="J303" s="226"/>
      <c r="K303" s="226"/>
      <c r="L303" s="232"/>
      <c r="M303" s="233"/>
      <c r="N303" s="234"/>
      <c r="O303" s="234"/>
      <c r="P303" s="234"/>
      <c r="Q303" s="234"/>
      <c r="R303" s="234"/>
      <c r="S303" s="234"/>
      <c r="T303" s="235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6" t="s">
        <v>143</v>
      </c>
      <c r="AU303" s="236" t="s">
        <v>81</v>
      </c>
      <c r="AV303" s="13" t="s">
        <v>81</v>
      </c>
      <c r="AW303" s="13" t="s">
        <v>32</v>
      </c>
      <c r="AX303" s="13" t="s">
        <v>71</v>
      </c>
      <c r="AY303" s="236" t="s">
        <v>131</v>
      </c>
    </row>
    <row r="304" spans="1:51" s="13" customFormat="1" ht="12">
      <c r="A304" s="13"/>
      <c r="B304" s="225"/>
      <c r="C304" s="226"/>
      <c r="D304" s="227" t="s">
        <v>143</v>
      </c>
      <c r="E304" s="228" t="s">
        <v>19</v>
      </c>
      <c r="F304" s="229" t="s">
        <v>576</v>
      </c>
      <c r="G304" s="226"/>
      <c r="H304" s="230">
        <v>-1.07</v>
      </c>
      <c r="I304" s="231"/>
      <c r="J304" s="226"/>
      <c r="K304" s="226"/>
      <c r="L304" s="232"/>
      <c r="M304" s="233"/>
      <c r="N304" s="234"/>
      <c r="O304" s="234"/>
      <c r="P304" s="234"/>
      <c r="Q304" s="234"/>
      <c r="R304" s="234"/>
      <c r="S304" s="234"/>
      <c r="T304" s="235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6" t="s">
        <v>143</v>
      </c>
      <c r="AU304" s="236" t="s">
        <v>81</v>
      </c>
      <c r="AV304" s="13" t="s">
        <v>81</v>
      </c>
      <c r="AW304" s="13" t="s">
        <v>32</v>
      </c>
      <c r="AX304" s="13" t="s">
        <v>71</v>
      </c>
      <c r="AY304" s="236" t="s">
        <v>131</v>
      </c>
    </row>
    <row r="305" spans="1:51" s="13" customFormat="1" ht="12">
      <c r="A305" s="13"/>
      <c r="B305" s="225"/>
      <c r="C305" s="226"/>
      <c r="D305" s="227" t="s">
        <v>143</v>
      </c>
      <c r="E305" s="228" t="s">
        <v>19</v>
      </c>
      <c r="F305" s="229" t="s">
        <v>175</v>
      </c>
      <c r="G305" s="226"/>
      <c r="H305" s="230">
        <v>0.825</v>
      </c>
      <c r="I305" s="231"/>
      <c r="J305" s="226"/>
      <c r="K305" s="226"/>
      <c r="L305" s="232"/>
      <c r="M305" s="233"/>
      <c r="N305" s="234"/>
      <c r="O305" s="234"/>
      <c r="P305" s="234"/>
      <c r="Q305" s="234"/>
      <c r="R305" s="234"/>
      <c r="S305" s="234"/>
      <c r="T305" s="235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6" t="s">
        <v>143</v>
      </c>
      <c r="AU305" s="236" t="s">
        <v>81</v>
      </c>
      <c r="AV305" s="13" t="s">
        <v>81</v>
      </c>
      <c r="AW305" s="13" t="s">
        <v>32</v>
      </c>
      <c r="AX305" s="13" t="s">
        <v>71</v>
      </c>
      <c r="AY305" s="236" t="s">
        <v>131</v>
      </c>
    </row>
    <row r="306" spans="1:51" s="13" customFormat="1" ht="12">
      <c r="A306" s="13"/>
      <c r="B306" s="225"/>
      <c r="C306" s="226"/>
      <c r="D306" s="227" t="s">
        <v>143</v>
      </c>
      <c r="E306" s="228" t="s">
        <v>19</v>
      </c>
      <c r="F306" s="229" t="s">
        <v>849</v>
      </c>
      <c r="G306" s="226"/>
      <c r="H306" s="230">
        <v>-0.476</v>
      </c>
      <c r="I306" s="231"/>
      <c r="J306" s="226"/>
      <c r="K306" s="226"/>
      <c r="L306" s="232"/>
      <c r="M306" s="233"/>
      <c r="N306" s="234"/>
      <c r="O306" s="234"/>
      <c r="P306" s="234"/>
      <c r="Q306" s="234"/>
      <c r="R306" s="234"/>
      <c r="S306" s="234"/>
      <c r="T306" s="235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6" t="s">
        <v>143</v>
      </c>
      <c r="AU306" s="236" t="s">
        <v>81</v>
      </c>
      <c r="AV306" s="13" t="s">
        <v>81</v>
      </c>
      <c r="AW306" s="13" t="s">
        <v>32</v>
      </c>
      <c r="AX306" s="13" t="s">
        <v>71</v>
      </c>
      <c r="AY306" s="236" t="s">
        <v>131</v>
      </c>
    </row>
    <row r="307" spans="1:51" s="14" customFormat="1" ht="12">
      <c r="A307" s="14"/>
      <c r="B307" s="237"/>
      <c r="C307" s="238"/>
      <c r="D307" s="227" t="s">
        <v>143</v>
      </c>
      <c r="E307" s="239" t="s">
        <v>19</v>
      </c>
      <c r="F307" s="240" t="s">
        <v>147</v>
      </c>
      <c r="G307" s="238"/>
      <c r="H307" s="241">
        <v>58.955000000000005</v>
      </c>
      <c r="I307" s="242"/>
      <c r="J307" s="238"/>
      <c r="K307" s="238"/>
      <c r="L307" s="243"/>
      <c r="M307" s="244"/>
      <c r="N307" s="245"/>
      <c r="O307" s="245"/>
      <c r="P307" s="245"/>
      <c r="Q307" s="245"/>
      <c r="R307" s="245"/>
      <c r="S307" s="245"/>
      <c r="T307" s="246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47" t="s">
        <v>143</v>
      </c>
      <c r="AU307" s="247" t="s">
        <v>81</v>
      </c>
      <c r="AV307" s="14" t="s">
        <v>139</v>
      </c>
      <c r="AW307" s="14" t="s">
        <v>32</v>
      </c>
      <c r="AX307" s="14" t="s">
        <v>79</v>
      </c>
      <c r="AY307" s="247" t="s">
        <v>131</v>
      </c>
    </row>
    <row r="308" spans="1:65" s="2" customFormat="1" ht="16.5" customHeight="1">
      <c r="A308" s="41"/>
      <c r="B308" s="42"/>
      <c r="C308" s="207" t="s">
        <v>577</v>
      </c>
      <c r="D308" s="207" t="s">
        <v>134</v>
      </c>
      <c r="E308" s="208" t="s">
        <v>578</v>
      </c>
      <c r="F308" s="209" t="s">
        <v>579</v>
      </c>
      <c r="G308" s="210" t="s">
        <v>137</v>
      </c>
      <c r="H308" s="211">
        <v>69.333</v>
      </c>
      <c r="I308" s="212"/>
      <c r="J308" s="213">
        <f>ROUND(I308*H308,2)</f>
        <v>0</v>
      </c>
      <c r="K308" s="209" t="s">
        <v>138</v>
      </c>
      <c r="L308" s="47"/>
      <c r="M308" s="214" t="s">
        <v>19</v>
      </c>
      <c r="N308" s="215" t="s">
        <v>42</v>
      </c>
      <c r="O308" s="87"/>
      <c r="P308" s="216">
        <f>O308*H308</f>
        <v>0</v>
      </c>
      <c r="Q308" s="216">
        <v>0.0003</v>
      </c>
      <c r="R308" s="216">
        <f>Q308*H308</f>
        <v>0.020799899999999996</v>
      </c>
      <c r="S308" s="216">
        <v>0</v>
      </c>
      <c r="T308" s="217">
        <f>S308*H308</f>
        <v>0</v>
      </c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R308" s="218" t="s">
        <v>236</v>
      </c>
      <c r="AT308" s="218" t="s">
        <v>134</v>
      </c>
      <c r="AU308" s="218" t="s">
        <v>81</v>
      </c>
      <c r="AY308" s="20" t="s">
        <v>131</v>
      </c>
      <c r="BE308" s="219">
        <f>IF(N308="základní",J308,0)</f>
        <v>0</v>
      </c>
      <c r="BF308" s="219">
        <f>IF(N308="snížená",J308,0)</f>
        <v>0</v>
      </c>
      <c r="BG308" s="219">
        <f>IF(N308="zákl. přenesená",J308,0)</f>
        <v>0</v>
      </c>
      <c r="BH308" s="219">
        <f>IF(N308="sníž. přenesená",J308,0)</f>
        <v>0</v>
      </c>
      <c r="BI308" s="219">
        <f>IF(N308="nulová",J308,0)</f>
        <v>0</v>
      </c>
      <c r="BJ308" s="20" t="s">
        <v>79</v>
      </c>
      <c r="BK308" s="219">
        <f>ROUND(I308*H308,2)</f>
        <v>0</v>
      </c>
      <c r="BL308" s="20" t="s">
        <v>236</v>
      </c>
      <c r="BM308" s="218" t="s">
        <v>850</v>
      </c>
    </row>
    <row r="309" spans="1:47" s="2" customFormat="1" ht="12">
      <c r="A309" s="41"/>
      <c r="B309" s="42"/>
      <c r="C309" s="43"/>
      <c r="D309" s="220" t="s">
        <v>141</v>
      </c>
      <c r="E309" s="43"/>
      <c r="F309" s="221" t="s">
        <v>581</v>
      </c>
      <c r="G309" s="43"/>
      <c r="H309" s="43"/>
      <c r="I309" s="222"/>
      <c r="J309" s="43"/>
      <c r="K309" s="43"/>
      <c r="L309" s="47"/>
      <c r="M309" s="223"/>
      <c r="N309" s="224"/>
      <c r="O309" s="87"/>
      <c r="P309" s="87"/>
      <c r="Q309" s="87"/>
      <c r="R309" s="87"/>
      <c r="S309" s="87"/>
      <c r="T309" s="88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T309" s="20" t="s">
        <v>141</v>
      </c>
      <c r="AU309" s="20" t="s">
        <v>81</v>
      </c>
    </row>
    <row r="310" spans="1:51" s="13" customFormat="1" ht="12">
      <c r="A310" s="13"/>
      <c r="B310" s="225"/>
      <c r="C310" s="226"/>
      <c r="D310" s="227" t="s">
        <v>143</v>
      </c>
      <c r="E310" s="228" t="s">
        <v>19</v>
      </c>
      <c r="F310" s="229" t="s">
        <v>851</v>
      </c>
      <c r="G310" s="226"/>
      <c r="H310" s="230">
        <v>70.74</v>
      </c>
      <c r="I310" s="231"/>
      <c r="J310" s="226"/>
      <c r="K310" s="226"/>
      <c r="L310" s="232"/>
      <c r="M310" s="233"/>
      <c r="N310" s="234"/>
      <c r="O310" s="234"/>
      <c r="P310" s="234"/>
      <c r="Q310" s="234"/>
      <c r="R310" s="234"/>
      <c r="S310" s="234"/>
      <c r="T310" s="235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6" t="s">
        <v>143</v>
      </c>
      <c r="AU310" s="236" t="s">
        <v>81</v>
      </c>
      <c r="AV310" s="13" t="s">
        <v>81</v>
      </c>
      <c r="AW310" s="13" t="s">
        <v>32</v>
      </c>
      <c r="AX310" s="13" t="s">
        <v>71</v>
      </c>
      <c r="AY310" s="236" t="s">
        <v>131</v>
      </c>
    </row>
    <row r="311" spans="1:51" s="13" customFormat="1" ht="12">
      <c r="A311" s="13"/>
      <c r="B311" s="225"/>
      <c r="C311" s="226"/>
      <c r="D311" s="227" t="s">
        <v>143</v>
      </c>
      <c r="E311" s="228" t="s">
        <v>19</v>
      </c>
      <c r="F311" s="229" t="s">
        <v>852</v>
      </c>
      <c r="G311" s="226"/>
      <c r="H311" s="230">
        <v>-1.95</v>
      </c>
      <c r="I311" s="231"/>
      <c r="J311" s="226"/>
      <c r="K311" s="226"/>
      <c r="L311" s="232"/>
      <c r="M311" s="233"/>
      <c r="N311" s="234"/>
      <c r="O311" s="234"/>
      <c r="P311" s="234"/>
      <c r="Q311" s="234"/>
      <c r="R311" s="234"/>
      <c r="S311" s="234"/>
      <c r="T311" s="235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6" t="s">
        <v>143</v>
      </c>
      <c r="AU311" s="236" t="s">
        <v>81</v>
      </c>
      <c r="AV311" s="13" t="s">
        <v>81</v>
      </c>
      <c r="AW311" s="13" t="s">
        <v>32</v>
      </c>
      <c r="AX311" s="13" t="s">
        <v>71</v>
      </c>
      <c r="AY311" s="236" t="s">
        <v>131</v>
      </c>
    </row>
    <row r="312" spans="1:51" s="13" customFormat="1" ht="12">
      <c r="A312" s="13"/>
      <c r="B312" s="225"/>
      <c r="C312" s="226"/>
      <c r="D312" s="227" t="s">
        <v>143</v>
      </c>
      <c r="E312" s="228" t="s">
        <v>19</v>
      </c>
      <c r="F312" s="229" t="s">
        <v>174</v>
      </c>
      <c r="G312" s="226"/>
      <c r="H312" s="230">
        <v>-1.004</v>
      </c>
      <c r="I312" s="231"/>
      <c r="J312" s="226"/>
      <c r="K312" s="226"/>
      <c r="L312" s="232"/>
      <c r="M312" s="233"/>
      <c r="N312" s="234"/>
      <c r="O312" s="234"/>
      <c r="P312" s="234"/>
      <c r="Q312" s="234"/>
      <c r="R312" s="234"/>
      <c r="S312" s="234"/>
      <c r="T312" s="235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6" t="s">
        <v>143</v>
      </c>
      <c r="AU312" s="236" t="s">
        <v>81</v>
      </c>
      <c r="AV312" s="13" t="s">
        <v>81</v>
      </c>
      <c r="AW312" s="13" t="s">
        <v>32</v>
      </c>
      <c r="AX312" s="13" t="s">
        <v>71</v>
      </c>
      <c r="AY312" s="236" t="s">
        <v>131</v>
      </c>
    </row>
    <row r="313" spans="1:51" s="13" customFormat="1" ht="12">
      <c r="A313" s="13"/>
      <c r="B313" s="225"/>
      <c r="C313" s="226"/>
      <c r="D313" s="227" t="s">
        <v>143</v>
      </c>
      <c r="E313" s="228" t="s">
        <v>19</v>
      </c>
      <c r="F313" s="229" t="s">
        <v>175</v>
      </c>
      <c r="G313" s="226"/>
      <c r="H313" s="230">
        <v>0.825</v>
      </c>
      <c r="I313" s="231"/>
      <c r="J313" s="226"/>
      <c r="K313" s="226"/>
      <c r="L313" s="232"/>
      <c r="M313" s="233"/>
      <c r="N313" s="234"/>
      <c r="O313" s="234"/>
      <c r="P313" s="234"/>
      <c r="Q313" s="234"/>
      <c r="R313" s="234"/>
      <c r="S313" s="234"/>
      <c r="T313" s="235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36" t="s">
        <v>143</v>
      </c>
      <c r="AU313" s="236" t="s">
        <v>81</v>
      </c>
      <c r="AV313" s="13" t="s">
        <v>81</v>
      </c>
      <c r="AW313" s="13" t="s">
        <v>32</v>
      </c>
      <c r="AX313" s="13" t="s">
        <v>71</v>
      </c>
      <c r="AY313" s="236" t="s">
        <v>131</v>
      </c>
    </row>
    <row r="314" spans="1:51" s="13" customFormat="1" ht="12">
      <c r="A314" s="13"/>
      <c r="B314" s="225"/>
      <c r="C314" s="226"/>
      <c r="D314" s="227" t="s">
        <v>143</v>
      </c>
      <c r="E314" s="228" t="s">
        <v>19</v>
      </c>
      <c r="F314" s="229" t="s">
        <v>176</v>
      </c>
      <c r="G314" s="226"/>
      <c r="H314" s="230">
        <v>0.333</v>
      </c>
      <c r="I314" s="231"/>
      <c r="J314" s="226"/>
      <c r="K314" s="226"/>
      <c r="L314" s="232"/>
      <c r="M314" s="233"/>
      <c r="N314" s="234"/>
      <c r="O314" s="234"/>
      <c r="P314" s="234"/>
      <c r="Q314" s="234"/>
      <c r="R314" s="234"/>
      <c r="S314" s="234"/>
      <c r="T314" s="235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6" t="s">
        <v>143</v>
      </c>
      <c r="AU314" s="236" t="s">
        <v>81</v>
      </c>
      <c r="AV314" s="13" t="s">
        <v>81</v>
      </c>
      <c r="AW314" s="13" t="s">
        <v>32</v>
      </c>
      <c r="AX314" s="13" t="s">
        <v>71</v>
      </c>
      <c r="AY314" s="236" t="s">
        <v>131</v>
      </c>
    </row>
    <row r="315" spans="1:51" s="13" customFormat="1" ht="12">
      <c r="A315" s="13"/>
      <c r="B315" s="225"/>
      <c r="C315" s="226"/>
      <c r="D315" s="227" t="s">
        <v>143</v>
      </c>
      <c r="E315" s="228" t="s">
        <v>19</v>
      </c>
      <c r="F315" s="229" t="s">
        <v>853</v>
      </c>
      <c r="G315" s="226"/>
      <c r="H315" s="230">
        <v>0.84</v>
      </c>
      <c r="I315" s="231"/>
      <c r="J315" s="226"/>
      <c r="K315" s="226"/>
      <c r="L315" s="232"/>
      <c r="M315" s="233"/>
      <c r="N315" s="234"/>
      <c r="O315" s="234"/>
      <c r="P315" s="234"/>
      <c r="Q315" s="234"/>
      <c r="R315" s="234"/>
      <c r="S315" s="234"/>
      <c r="T315" s="235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6" t="s">
        <v>143</v>
      </c>
      <c r="AU315" s="236" t="s">
        <v>81</v>
      </c>
      <c r="AV315" s="13" t="s">
        <v>81</v>
      </c>
      <c r="AW315" s="13" t="s">
        <v>32</v>
      </c>
      <c r="AX315" s="13" t="s">
        <v>71</v>
      </c>
      <c r="AY315" s="236" t="s">
        <v>131</v>
      </c>
    </row>
    <row r="316" spans="1:51" s="13" customFormat="1" ht="12">
      <c r="A316" s="13"/>
      <c r="B316" s="225"/>
      <c r="C316" s="226"/>
      <c r="D316" s="227" t="s">
        <v>143</v>
      </c>
      <c r="E316" s="228" t="s">
        <v>19</v>
      </c>
      <c r="F316" s="229" t="s">
        <v>743</v>
      </c>
      <c r="G316" s="226"/>
      <c r="H316" s="230">
        <v>-0.451</v>
      </c>
      <c r="I316" s="231"/>
      <c r="J316" s="226"/>
      <c r="K316" s="226"/>
      <c r="L316" s="232"/>
      <c r="M316" s="233"/>
      <c r="N316" s="234"/>
      <c r="O316" s="234"/>
      <c r="P316" s="234"/>
      <c r="Q316" s="234"/>
      <c r="R316" s="234"/>
      <c r="S316" s="234"/>
      <c r="T316" s="235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6" t="s">
        <v>143</v>
      </c>
      <c r="AU316" s="236" t="s">
        <v>81</v>
      </c>
      <c r="AV316" s="13" t="s">
        <v>81</v>
      </c>
      <c r="AW316" s="13" t="s">
        <v>32</v>
      </c>
      <c r="AX316" s="13" t="s">
        <v>71</v>
      </c>
      <c r="AY316" s="236" t="s">
        <v>131</v>
      </c>
    </row>
    <row r="317" spans="1:51" s="14" customFormat="1" ht="12">
      <c r="A317" s="14"/>
      <c r="B317" s="237"/>
      <c r="C317" s="238"/>
      <c r="D317" s="227" t="s">
        <v>143</v>
      </c>
      <c r="E317" s="239" t="s">
        <v>19</v>
      </c>
      <c r="F317" s="240" t="s">
        <v>147</v>
      </c>
      <c r="G317" s="238"/>
      <c r="H317" s="241">
        <v>69.333</v>
      </c>
      <c r="I317" s="242"/>
      <c r="J317" s="238"/>
      <c r="K317" s="238"/>
      <c r="L317" s="243"/>
      <c r="M317" s="244"/>
      <c r="N317" s="245"/>
      <c r="O317" s="245"/>
      <c r="P317" s="245"/>
      <c r="Q317" s="245"/>
      <c r="R317" s="245"/>
      <c r="S317" s="245"/>
      <c r="T317" s="246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47" t="s">
        <v>143</v>
      </c>
      <c r="AU317" s="247" t="s">
        <v>81</v>
      </c>
      <c r="AV317" s="14" t="s">
        <v>139</v>
      </c>
      <c r="AW317" s="14" t="s">
        <v>32</v>
      </c>
      <c r="AX317" s="14" t="s">
        <v>79</v>
      </c>
      <c r="AY317" s="247" t="s">
        <v>131</v>
      </c>
    </row>
    <row r="318" spans="1:65" s="2" customFormat="1" ht="21.75" customHeight="1">
      <c r="A318" s="41"/>
      <c r="B318" s="42"/>
      <c r="C318" s="207" t="s">
        <v>585</v>
      </c>
      <c r="D318" s="207" t="s">
        <v>134</v>
      </c>
      <c r="E318" s="208" t="s">
        <v>586</v>
      </c>
      <c r="F318" s="209" t="s">
        <v>587</v>
      </c>
      <c r="G318" s="210" t="s">
        <v>137</v>
      </c>
      <c r="H318" s="211">
        <v>68.175</v>
      </c>
      <c r="I318" s="212"/>
      <c r="J318" s="213">
        <f>ROUND(I318*H318,2)</f>
        <v>0</v>
      </c>
      <c r="K318" s="209" t="s">
        <v>138</v>
      </c>
      <c r="L318" s="47"/>
      <c r="M318" s="214" t="s">
        <v>19</v>
      </c>
      <c r="N318" s="215" t="s">
        <v>42</v>
      </c>
      <c r="O318" s="87"/>
      <c r="P318" s="216">
        <f>O318*H318</f>
        <v>0</v>
      </c>
      <c r="Q318" s="216">
        <v>0.00538</v>
      </c>
      <c r="R318" s="216">
        <f>Q318*H318</f>
        <v>0.3667815</v>
      </c>
      <c r="S318" s="216">
        <v>0</v>
      </c>
      <c r="T318" s="217">
        <f>S318*H318</f>
        <v>0</v>
      </c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R318" s="218" t="s">
        <v>236</v>
      </c>
      <c r="AT318" s="218" t="s">
        <v>134</v>
      </c>
      <c r="AU318" s="218" t="s">
        <v>81</v>
      </c>
      <c r="AY318" s="20" t="s">
        <v>131</v>
      </c>
      <c r="BE318" s="219">
        <f>IF(N318="základní",J318,0)</f>
        <v>0</v>
      </c>
      <c r="BF318" s="219">
        <f>IF(N318="snížená",J318,0)</f>
        <v>0</v>
      </c>
      <c r="BG318" s="219">
        <f>IF(N318="zákl. přenesená",J318,0)</f>
        <v>0</v>
      </c>
      <c r="BH318" s="219">
        <f>IF(N318="sníž. přenesená",J318,0)</f>
        <v>0</v>
      </c>
      <c r="BI318" s="219">
        <f>IF(N318="nulová",J318,0)</f>
        <v>0</v>
      </c>
      <c r="BJ318" s="20" t="s">
        <v>79</v>
      </c>
      <c r="BK318" s="219">
        <f>ROUND(I318*H318,2)</f>
        <v>0</v>
      </c>
      <c r="BL318" s="20" t="s">
        <v>236</v>
      </c>
      <c r="BM318" s="218" t="s">
        <v>854</v>
      </c>
    </row>
    <row r="319" spans="1:47" s="2" customFormat="1" ht="12">
      <c r="A319" s="41"/>
      <c r="B319" s="42"/>
      <c r="C319" s="43"/>
      <c r="D319" s="220" t="s">
        <v>141</v>
      </c>
      <c r="E319" s="43"/>
      <c r="F319" s="221" t="s">
        <v>589</v>
      </c>
      <c r="G319" s="43"/>
      <c r="H319" s="43"/>
      <c r="I319" s="222"/>
      <c r="J319" s="43"/>
      <c r="K319" s="43"/>
      <c r="L319" s="47"/>
      <c r="M319" s="223"/>
      <c r="N319" s="224"/>
      <c r="O319" s="87"/>
      <c r="P319" s="87"/>
      <c r="Q319" s="87"/>
      <c r="R319" s="87"/>
      <c r="S319" s="87"/>
      <c r="T319" s="88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T319" s="20" t="s">
        <v>141</v>
      </c>
      <c r="AU319" s="20" t="s">
        <v>81</v>
      </c>
    </row>
    <row r="320" spans="1:51" s="13" customFormat="1" ht="12">
      <c r="A320" s="13"/>
      <c r="B320" s="225"/>
      <c r="C320" s="226"/>
      <c r="D320" s="227" t="s">
        <v>143</v>
      </c>
      <c r="E320" s="228" t="s">
        <v>19</v>
      </c>
      <c r="F320" s="229" t="s">
        <v>851</v>
      </c>
      <c r="G320" s="226"/>
      <c r="H320" s="230">
        <v>70.74</v>
      </c>
      <c r="I320" s="231"/>
      <c r="J320" s="226"/>
      <c r="K320" s="226"/>
      <c r="L320" s="232"/>
      <c r="M320" s="233"/>
      <c r="N320" s="234"/>
      <c r="O320" s="234"/>
      <c r="P320" s="234"/>
      <c r="Q320" s="234"/>
      <c r="R320" s="234"/>
      <c r="S320" s="234"/>
      <c r="T320" s="235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6" t="s">
        <v>143</v>
      </c>
      <c r="AU320" s="236" t="s">
        <v>81</v>
      </c>
      <c r="AV320" s="13" t="s">
        <v>81</v>
      </c>
      <c r="AW320" s="13" t="s">
        <v>32</v>
      </c>
      <c r="AX320" s="13" t="s">
        <v>71</v>
      </c>
      <c r="AY320" s="236" t="s">
        <v>131</v>
      </c>
    </row>
    <row r="321" spans="1:51" s="13" customFormat="1" ht="12">
      <c r="A321" s="13"/>
      <c r="B321" s="225"/>
      <c r="C321" s="226"/>
      <c r="D321" s="227" t="s">
        <v>143</v>
      </c>
      <c r="E321" s="228" t="s">
        <v>19</v>
      </c>
      <c r="F321" s="229" t="s">
        <v>852</v>
      </c>
      <c r="G321" s="226"/>
      <c r="H321" s="230">
        <v>-1.95</v>
      </c>
      <c r="I321" s="231"/>
      <c r="J321" s="226"/>
      <c r="K321" s="226"/>
      <c r="L321" s="232"/>
      <c r="M321" s="233"/>
      <c r="N321" s="234"/>
      <c r="O321" s="234"/>
      <c r="P321" s="234"/>
      <c r="Q321" s="234"/>
      <c r="R321" s="234"/>
      <c r="S321" s="234"/>
      <c r="T321" s="235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6" t="s">
        <v>143</v>
      </c>
      <c r="AU321" s="236" t="s">
        <v>81</v>
      </c>
      <c r="AV321" s="13" t="s">
        <v>81</v>
      </c>
      <c r="AW321" s="13" t="s">
        <v>32</v>
      </c>
      <c r="AX321" s="13" t="s">
        <v>71</v>
      </c>
      <c r="AY321" s="236" t="s">
        <v>131</v>
      </c>
    </row>
    <row r="322" spans="1:51" s="13" customFormat="1" ht="12">
      <c r="A322" s="13"/>
      <c r="B322" s="225"/>
      <c r="C322" s="226"/>
      <c r="D322" s="227" t="s">
        <v>143</v>
      </c>
      <c r="E322" s="228" t="s">
        <v>19</v>
      </c>
      <c r="F322" s="229" t="s">
        <v>174</v>
      </c>
      <c r="G322" s="226"/>
      <c r="H322" s="230">
        <v>-1.004</v>
      </c>
      <c r="I322" s="231"/>
      <c r="J322" s="226"/>
      <c r="K322" s="226"/>
      <c r="L322" s="232"/>
      <c r="M322" s="233"/>
      <c r="N322" s="234"/>
      <c r="O322" s="234"/>
      <c r="P322" s="234"/>
      <c r="Q322" s="234"/>
      <c r="R322" s="234"/>
      <c r="S322" s="234"/>
      <c r="T322" s="235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6" t="s">
        <v>143</v>
      </c>
      <c r="AU322" s="236" t="s">
        <v>81</v>
      </c>
      <c r="AV322" s="13" t="s">
        <v>81</v>
      </c>
      <c r="AW322" s="13" t="s">
        <v>32</v>
      </c>
      <c r="AX322" s="13" t="s">
        <v>71</v>
      </c>
      <c r="AY322" s="236" t="s">
        <v>131</v>
      </c>
    </row>
    <row r="323" spans="1:51" s="13" customFormat="1" ht="12">
      <c r="A323" s="13"/>
      <c r="B323" s="225"/>
      <c r="C323" s="226"/>
      <c r="D323" s="227" t="s">
        <v>143</v>
      </c>
      <c r="E323" s="228" t="s">
        <v>19</v>
      </c>
      <c r="F323" s="229" t="s">
        <v>853</v>
      </c>
      <c r="G323" s="226"/>
      <c r="H323" s="230">
        <v>0.84</v>
      </c>
      <c r="I323" s="231"/>
      <c r="J323" s="226"/>
      <c r="K323" s="226"/>
      <c r="L323" s="232"/>
      <c r="M323" s="233"/>
      <c r="N323" s="234"/>
      <c r="O323" s="234"/>
      <c r="P323" s="234"/>
      <c r="Q323" s="234"/>
      <c r="R323" s="234"/>
      <c r="S323" s="234"/>
      <c r="T323" s="235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36" t="s">
        <v>143</v>
      </c>
      <c r="AU323" s="236" t="s">
        <v>81</v>
      </c>
      <c r="AV323" s="13" t="s">
        <v>81</v>
      </c>
      <c r="AW323" s="13" t="s">
        <v>32</v>
      </c>
      <c r="AX323" s="13" t="s">
        <v>71</v>
      </c>
      <c r="AY323" s="236" t="s">
        <v>131</v>
      </c>
    </row>
    <row r="324" spans="1:51" s="13" customFormat="1" ht="12">
      <c r="A324" s="13"/>
      <c r="B324" s="225"/>
      <c r="C324" s="226"/>
      <c r="D324" s="227" t="s">
        <v>143</v>
      </c>
      <c r="E324" s="228" t="s">
        <v>19</v>
      </c>
      <c r="F324" s="229" t="s">
        <v>743</v>
      </c>
      <c r="G324" s="226"/>
      <c r="H324" s="230">
        <v>-0.451</v>
      </c>
      <c r="I324" s="231"/>
      <c r="J324" s="226"/>
      <c r="K324" s="226"/>
      <c r="L324" s="232"/>
      <c r="M324" s="233"/>
      <c r="N324" s="234"/>
      <c r="O324" s="234"/>
      <c r="P324" s="234"/>
      <c r="Q324" s="234"/>
      <c r="R324" s="234"/>
      <c r="S324" s="234"/>
      <c r="T324" s="235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36" t="s">
        <v>143</v>
      </c>
      <c r="AU324" s="236" t="s">
        <v>81</v>
      </c>
      <c r="AV324" s="13" t="s">
        <v>81</v>
      </c>
      <c r="AW324" s="13" t="s">
        <v>32</v>
      </c>
      <c r="AX324" s="13" t="s">
        <v>71</v>
      </c>
      <c r="AY324" s="236" t="s">
        <v>131</v>
      </c>
    </row>
    <row r="325" spans="1:51" s="14" customFormat="1" ht="12">
      <c r="A325" s="14"/>
      <c r="B325" s="237"/>
      <c r="C325" s="238"/>
      <c r="D325" s="227" t="s">
        <v>143</v>
      </c>
      <c r="E325" s="239" t="s">
        <v>19</v>
      </c>
      <c r="F325" s="240" t="s">
        <v>147</v>
      </c>
      <c r="G325" s="238"/>
      <c r="H325" s="241">
        <v>68.175</v>
      </c>
      <c r="I325" s="242"/>
      <c r="J325" s="238"/>
      <c r="K325" s="238"/>
      <c r="L325" s="243"/>
      <c r="M325" s="244"/>
      <c r="N325" s="245"/>
      <c r="O325" s="245"/>
      <c r="P325" s="245"/>
      <c r="Q325" s="245"/>
      <c r="R325" s="245"/>
      <c r="S325" s="245"/>
      <c r="T325" s="246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47" t="s">
        <v>143</v>
      </c>
      <c r="AU325" s="247" t="s">
        <v>81</v>
      </c>
      <c r="AV325" s="14" t="s">
        <v>139</v>
      </c>
      <c r="AW325" s="14" t="s">
        <v>32</v>
      </c>
      <c r="AX325" s="14" t="s">
        <v>79</v>
      </c>
      <c r="AY325" s="247" t="s">
        <v>131</v>
      </c>
    </row>
    <row r="326" spans="1:65" s="2" customFormat="1" ht="21.75" customHeight="1">
      <c r="A326" s="41"/>
      <c r="B326" s="42"/>
      <c r="C326" s="207" t="s">
        <v>590</v>
      </c>
      <c r="D326" s="207" t="s">
        <v>134</v>
      </c>
      <c r="E326" s="208" t="s">
        <v>591</v>
      </c>
      <c r="F326" s="209" t="s">
        <v>592</v>
      </c>
      <c r="G326" s="210" t="s">
        <v>150</v>
      </c>
      <c r="H326" s="211">
        <v>0.9</v>
      </c>
      <c r="I326" s="212"/>
      <c r="J326" s="213">
        <f>ROUND(I326*H326,2)</f>
        <v>0</v>
      </c>
      <c r="K326" s="209" t="s">
        <v>138</v>
      </c>
      <c r="L326" s="47"/>
      <c r="M326" s="214" t="s">
        <v>19</v>
      </c>
      <c r="N326" s="215" t="s">
        <v>42</v>
      </c>
      <c r="O326" s="87"/>
      <c r="P326" s="216">
        <f>O326*H326</f>
        <v>0</v>
      </c>
      <c r="Q326" s="216">
        <v>0.002</v>
      </c>
      <c r="R326" s="216">
        <f>Q326*H326</f>
        <v>0.0018000000000000002</v>
      </c>
      <c r="S326" s="216">
        <v>0</v>
      </c>
      <c r="T326" s="217">
        <f>S326*H326</f>
        <v>0</v>
      </c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R326" s="218" t="s">
        <v>236</v>
      </c>
      <c r="AT326" s="218" t="s">
        <v>134</v>
      </c>
      <c r="AU326" s="218" t="s">
        <v>81</v>
      </c>
      <c r="AY326" s="20" t="s">
        <v>131</v>
      </c>
      <c r="BE326" s="219">
        <f>IF(N326="základní",J326,0)</f>
        <v>0</v>
      </c>
      <c r="BF326" s="219">
        <f>IF(N326="snížená",J326,0)</f>
        <v>0</v>
      </c>
      <c r="BG326" s="219">
        <f>IF(N326="zákl. přenesená",J326,0)</f>
        <v>0</v>
      </c>
      <c r="BH326" s="219">
        <f>IF(N326="sníž. přenesená",J326,0)</f>
        <v>0</v>
      </c>
      <c r="BI326" s="219">
        <f>IF(N326="nulová",J326,0)</f>
        <v>0</v>
      </c>
      <c r="BJ326" s="20" t="s">
        <v>79</v>
      </c>
      <c r="BK326" s="219">
        <f>ROUND(I326*H326,2)</f>
        <v>0</v>
      </c>
      <c r="BL326" s="20" t="s">
        <v>236</v>
      </c>
      <c r="BM326" s="218" t="s">
        <v>855</v>
      </c>
    </row>
    <row r="327" spans="1:47" s="2" customFormat="1" ht="12">
      <c r="A327" s="41"/>
      <c r="B327" s="42"/>
      <c r="C327" s="43"/>
      <c r="D327" s="220" t="s">
        <v>141</v>
      </c>
      <c r="E327" s="43"/>
      <c r="F327" s="221" t="s">
        <v>594</v>
      </c>
      <c r="G327" s="43"/>
      <c r="H327" s="43"/>
      <c r="I327" s="222"/>
      <c r="J327" s="43"/>
      <c r="K327" s="43"/>
      <c r="L327" s="47"/>
      <c r="M327" s="223"/>
      <c r="N327" s="224"/>
      <c r="O327" s="87"/>
      <c r="P327" s="87"/>
      <c r="Q327" s="87"/>
      <c r="R327" s="87"/>
      <c r="S327" s="87"/>
      <c r="T327" s="88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T327" s="20" t="s">
        <v>141</v>
      </c>
      <c r="AU327" s="20" t="s">
        <v>81</v>
      </c>
    </row>
    <row r="328" spans="1:51" s="13" customFormat="1" ht="12">
      <c r="A328" s="13"/>
      <c r="B328" s="225"/>
      <c r="C328" s="226"/>
      <c r="D328" s="227" t="s">
        <v>143</v>
      </c>
      <c r="E328" s="228" t="s">
        <v>19</v>
      </c>
      <c r="F328" s="229" t="s">
        <v>595</v>
      </c>
      <c r="G328" s="226"/>
      <c r="H328" s="230">
        <v>0.9</v>
      </c>
      <c r="I328" s="231"/>
      <c r="J328" s="226"/>
      <c r="K328" s="226"/>
      <c r="L328" s="232"/>
      <c r="M328" s="233"/>
      <c r="N328" s="234"/>
      <c r="O328" s="234"/>
      <c r="P328" s="234"/>
      <c r="Q328" s="234"/>
      <c r="R328" s="234"/>
      <c r="S328" s="234"/>
      <c r="T328" s="235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6" t="s">
        <v>143</v>
      </c>
      <c r="AU328" s="236" t="s">
        <v>81</v>
      </c>
      <c r="AV328" s="13" t="s">
        <v>81</v>
      </c>
      <c r="AW328" s="13" t="s">
        <v>32</v>
      </c>
      <c r="AX328" s="13" t="s">
        <v>79</v>
      </c>
      <c r="AY328" s="236" t="s">
        <v>131</v>
      </c>
    </row>
    <row r="329" spans="1:65" s="2" customFormat="1" ht="21.75" customHeight="1">
      <c r="A329" s="41"/>
      <c r="B329" s="42"/>
      <c r="C329" s="207" t="s">
        <v>596</v>
      </c>
      <c r="D329" s="207" t="s">
        <v>134</v>
      </c>
      <c r="E329" s="208" t="s">
        <v>597</v>
      </c>
      <c r="F329" s="209" t="s">
        <v>598</v>
      </c>
      <c r="G329" s="210" t="s">
        <v>150</v>
      </c>
      <c r="H329" s="211">
        <v>2.23</v>
      </c>
      <c r="I329" s="212"/>
      <c r="J329" s="213">
        <f>ROUND(I329*H329,2)</f>
        <v>0</v>
      </c>
      <c r="K329" s="209" t="s">
        <v>19</v>
      </c>
      <c r="L329" s="47"/>
      <c r="M329" s="214" t="s">
        <v>19</v>
      </c>
      <c r="N329" s="215" t="s">
        <v>42</v>
      </c>
      <c r="O329" s="87"/>
      <c r="P329" s="216">
        <f>O329*H329</f>
        <v>0</v>
      </c>
      <c r="Q329" s="216">
        <v>0.00098</v>
      </c>
      <c r="R329" s="216">
        <f>Q329*H329</f>
        <v>0.0021854</v>
      </c>
      <c r="S329" s="216">
        <v>0</v>
      </c>
      <c r="T329" s="217">
        <f>S329*H329</f>
        <v>0</v>
      </c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R329" s="218" t="s">
        <v>236</v>
      </c>
      <c r="AT329" s="218" t="s">
        <v>134</v>
      </c>
      <c r="AU329" s="218" t="s">
        <v>81</v>
      </c>
      <c r="AY329" s="20" t="s">
        <v>131</v>
      </c>
      <c r="BE329" s="219">
        <f>IF(N329="základní",J329,0)</f>
        <v>0</v>
      </c>
      <c r="BF329" s="219">
        <f>IF(N329="snížená",J329,0)</f>
        <v>0</v>
      </c>
      <c r="BG329" s="219">
        <f>IF(N329="zákl. přenesená",J329,0)</f>
        <v>0</v>
      </c>
      <c r="BH329" s="219">
        <f>IF(N329="sníž. přenesená",J329,0)</f>
        <v>0</v>
      </c>
      <c r="BI329" s="219">
        <f>IF(N329="nulová",J329,0)</f>
        <v>0</v>
      </c>
      <c r="BJ329" s="20" t="s">
        <v>79</v>
      </c>
      <c r="BK329" s="219">
        <f>ROUND(I329*H329,2)</f>
        <v>0</v>
      </c>
      <c r="BL329" s="20" t="s">
        <v>236</v>
      </c>
      <c r="BM329" s="218" t="s">
        <v>856</v>
      </c>
    </row>
    <row r="330" spans="1:51" s="13" customFormat="1" ht="12">
      <c r="A330" s="13"/>
      <c r="B330" s="225"/>
      <c r="C330" s="226"/>
      <c r="D330" s="227" t="s">
        <v>143</v>
      </c>
      <c r="E330" s="228" t="s">
        <v>19</v>
      </c>
      <c r="F330" s="229" t="s">
        <v>600</v>
      </c>
      <c r="G330" s="226"/>
      <c r="H330" s="230">
        <v>2.23</v>
      </c>
      <c r="I330" s="231"/>
      <c r="J330" s="226"/>
      <c r="K330" s="226"/>
      <c r="L330" s="232"/>
      <c r="M330" s="233"/>
      <c r="N330" s="234"/>
      <c r="O330" s="234"/>
      <c r="P330" s="234"/>
      <c r="Q330" s="234"/>
      <c r="R330" s="234"/>
      <c r="S330" s="234"/>
      <c r="T330" s="235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36" t="s">
        <v>143</v>
      </c>
      <c r="AU330" s="236" t="s">
        <v>81</v>
      </c>
      <c r="AV330" s="13" t="s">
        <v>81</v>
      </c>
      <c r="AW330" s="13" t="s">
        <v>32</v>
      </c>
      <c r="AX330" s="13" t="s">
        <v>79</v>
      </c>
      <c r="AY330" s="236" t="s">
        <v>131</v>
      </c>
    </row>
    <row r="331" spans="1:65" s="2" customFormat="1" ht="16.5" customHeight="1">
      <c r="A331" s="41"/>
      <c r="B331" s="42"/>
      <c r="C331" s="258" t="s">
        <v>601</v>
      </c>
      <c r="D331" s="258" t="s">
        <v>204</v>
      </c>
      <c r="E331" s="259" t="s">
        <v>602</v>
      </c>
      <c r="F331" s="260" t="s">
        <v>603</v>
      </c>
      <c r="G331" s="261" t="s">
        <v>137</v>
      </c>
      <c r="H331" s="262">
        <v>76.266</v>
      </c>
      <c r="I331" s="263"/>
      <c r="J331" s="264">
        <f>ROUND(I331*H331,2)</f>
        <v>0</v>
      </c>
      <c r="K331" s="260" t="s">
        <v>138</v>
      </c>
      <c r="L331" s="265"/>
      <c r="M331" s="266" t="s">
        <v>19</v>
      </c>
      <c r="N331" s="267" t="s">
        <v>42</v>
      </c>
      <c r="O331" s="87"/>
      <c r="P331" s="216">
        <f>O331*H331</f>
        <v>0</v>
      </c>
      <c r="Q331" s="216">
        <v>0.01112</v>
      </c>
      <c r="R331" s="216">
        <f>Q331*H331</f>
        <v>0.84807792</v>
      </c>
      <c r="S331" s="216">
        <v>0</v>
      </c>
      <c r="T331" s="217">
        <f>S331*H331</f>
        <v>0</v>
      </c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R331" s="218" t="s">
        <v>324</v>
      </c>
      <c r="AT331" s="218" t="s">
        <v>204</v>
      </c>
      <c r="AU331" s="218" t="s">
        <v>81</v>
      </c>
      <c r="AY331" s="20" t="s">
        <v>131</v>
      </c>
      <c r="BE331" s="219">
        <f>IF(N331="základní",J331,0)</f>
        <v>0</v>
      </c>
      <c r="BF331" s="219">
        <f>IF(N331="snížená",J331,0)</f>
        <v>0</v>
      </c>
      <c r="BG331" s="219">
        <f>IF(N331="zákl. přenesená",J331,0)</f>
        <v>0</v>
      </c>
      <c r="BH331" s="219">
        <f>IF(N331="sníž. přenesená",J331,0)</f>
        <v>0</v>
      </c>
      <c r="BI331" s="219">
        <f>IF(N331="nulová",J331,0)</f>
        <v>0</v>
      </c>
      <c r="BJ331" s="20" t="s">
        <v>79</v>
      </c>
      <c r="BK331" s="219">
        <f>ROUND(I331*H331,2)</f>
        <v>0</v>
      </c>
      <c r="BL331" s="20" t="s">
        <v>236</v>
      </c>
      <c r="BM331" s="218" t="s">
        <v>857</v>
      </c>
    </row>
    <row r="332" spans="1:51" s="13" customFormat="1" ht="12">
      <c r="A332" s="13"/>
      <c r="B332" s="225"/>
      <c r="C332" s="226"/>
      <c r="D332" s="227" t="s">
        <v>143</v>
      </c>
      <c r="E332" s="226"/>
      <c r="F332" s="229" t="s">
        <v>858</v>
      </c>
      <c r="G332" s="226"/>
      <c r="H332" s="230">
        <v>76.266</v>
      </c>
      <c r="I332" s="231"/>
      <c r="J332" s="226"/>
      <c r="K332" s="226"/>
      <c r="L332" s="232"/>
      <c r="M332" s="233"/>
      <c r="N332" s="234"/>
      <c r="O332" s="234"/>
      <c r="P332" s="234"/>
      <c r="Q332" s="234"/>
      <c r="R332" s="234"/>
      <c r="S332" s="234"/>
      <c r="T332" s="235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6" t="s">
        <v>143</v>
      </c>
      <c r="AU332" s="236" t="s">
        <v>81</v>
      </c>
      <c r="AV332" s="13" t="s">
        <v>81</v>
      </c>
      <c r="AW332" s="13" t="s">
        <v>4</v>
      </c>
      <c r="AX332" s="13" t="s">
        <v>79</v>
      </c>
      <c r="AY332" s="236" t="s">
        <v>131</v>
      </c>
    </row>
    <row r="333" spans="1:65" s="2" customFormat="1" ht="16.5" customHeight="1">
      <c r="A333" s="41"/>
      <c r="B333" s="42"/>
      <c r="C333" s="207" t="s">
        <v>606</v>
      </c>
      <c r="D333" s="207" t="s">
        <v>134</v>
      </c>
      <c r="E333" s="208" t="s">
        <v>607</v>
      </c>
      <c r="F333" s="209" t="s">
        <v>608</v>
      </c>
      <c r="G333" s="210" t="s">
        <v>150</v>
      </c>
      <c r="H333" s="211">
        <v>7.33</v>
      </c>
      <c r="I333" s="212"/>
      <c r="J333" s="213">
        <f>ROUND(I333*H333,2)</f>
        <v>0</v>
      </c>
      <c r="K333" s="209" t="s">
        <v>138</v>
      </c>
      <c r="L333" s="47"/>
      <c r="M333" s="214" t="s">
        <v>19</v>
      </c>
      <c r="N333" s="215" t="s">
        <v>42</v>
      </c>
      <c r="O333" s="87"/>
      <c r="P333" s="216">
        <f>O333*H333</f>
        <v>0</v>
      </c>
      <c r="Q333" s="216">
        <v>0.0002</v>
      </c>
      <c r="R333" s="216">
        <f>Q333*H333</f>
        <v>0.001466</v>
      </c>
      <c r="S333" s="216">
        <v>0</v>
      </c>
      <c r="T333" s="217">
        <f>S333*H333</f>
        <v>0</v>
      </c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R333" s="218" t="s">
        <v>236</v>
      </c>
      <c r="AT333" s="218" t="s">
        <v>134</v>
      </c>
      <c r="AU333" s="218" t="s">
        <v>81</v>
      </c>
      <c r="AY333" s="20" t="s">
        <v>131</v>
      </c>
      <c r="BE333" s="219">
        <f>IF(N333="základní",J333,0)</f>
        <v>0</v>
      </c>
      <c r="BF333" s="219">
        <f>IF(N333="snížená",J333,0)</f>
        <v>0</v>
      </c>
      <c r="BG333" s="219">
        <f>IF(N333="zákl. přenesená",J333,0)</f>
        <v>0</v>
      </c>
      <c r="BH333" s="219">
        <f>IF(N333="sníž. přenesená",J333,0)</f>
        <v>0</v>
      </c>
      <c r="BI333" s="219">
        <f>IF(N333="nulová",J333,0)</f>
        <v>0</v>
      </c>
      <c r="BJ333" s="20" t="s">
        <v>79</v>
      </c>
      <c r="BK333" s="219">
        <f>ROUND(I333*H333,2)</f>
        <v>0</v>
      </c>
      <c r="BL333" s="20" t="s">
        <v>236</v>
      </c>
      <c r="BM333" s="218" t="s">
        <v>859</v>
      </c>
    </row>
    <row r="334" spans="1:47" s="2" customFormat="1" ht="12">
      <c r="A334" s="41"/>
      <c r="B334" s="42"/>
      <c r="C334" s="43"/>
      <c r="D334" s="220" t="s">
        <v>141</v>
      </c>
      <c r="E334" s="43"/>
      <c r="F334" s="221" t="s">
        <v>610</v>
      </c>
      <c r="G334" s="43"/>
      <c r="H334" s="43"/>
      <c r="I334" s="222"/>
      <c r="J334" s="43"/>
      <c r="K334" s="43"/>
      <c r="L334" s="47"/>
      <c r="M334" s="223"/>
      <c r="N334" s="224"/>
      <c r="O334" s="87"/>
      <c r="P334" s="87"/>
      <c r="Q334" s="87"/>
      <c r="R334" s="87"/>
      <c r="S334" s="87"/>
      <c r="T334" s="88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T334" s="20" t="s">
        <v>141</v>
      </c>
      <c r="AU334" s="20" t="s">
        <v>81</v>
      </c>
    </row>
    <row r="335" spans="1:51" s="13" customFormat="1" ht="12">
      <c r="A335" s="13"/>
      <c r="B335" s="225"/>
      <c r="C335" s="226"/>
      <c r="D335" s="227" t="s">
        <v>143</v>
      </c>
      <c r="E335" s="228" t="s">
        <v>19</v>
      </c>
      <c r="F335" s="229" t="s">
        <v>860</v>
      </c>
      <c r="G335" s="226"/>
      <c r="H335" s="230">
        <v>7.33</v>
      </c>
      <c r="I335" s="231"/>
      <c r="J335" s="226"/>
      <c r="K335" s="226"/>
      <c r="L335" s="232"/>
      <c r="M335" s="233"/>
      <c r="N335" s="234"/>
      <c r="O335" s="234"/>
      <c r="P335" s="234"/>
      <c r="Q335" s="234"/>
      <c r="R335" s="234"/>
      <c r="S335" s="234"/>
      <c r="T335" s="235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6" t="s">
        <v>143</v>
      </c>
      <c r="AU335" s="236" t="s">
        <v>81</v>
      </c>
      <c r="AV335" s="13" t="s">
        <v>81</v>
      </c>
      <c r="AW335" s="13" t="s">
        <v>32</v>
      </c>
      <c r="AX335" s="13" t="s">
        <v>79</v>
      </c>
      <c r="AY335" s="236" t="s">
        <v>131</v>
      </c>
    </row>
    <row r="336" spans="1:65" s="2" customFormat="1" ht="16.5" customHeight="1">
      <c r="A336" s="41"/>
      <c r="B336" s="42"/>
      <c r="C336" s="207" t="s">
        <v>612</v>
      </c>
      <c r="D336" s="207" t="s">
        <v>134</v>
      </c>
      <c r="E336" s="208" t="s">
        <v>613</v>
      </c>
      <c r="F336" s="209" t="s">
        <v>614</v>
      </c>
      <c r="G336" s="210" t="s">
        <v>150</v>
      </c>
      <c r="H336" s="211">
        <v>38.67</v>
      </c>
      <c r="I336" s="212"/>
      <c r="J336" s="213">
        <f>ROUND(I336*H336,2)</f>
        <v>0</v>
      </c>
      <c r="K336" s="209" t="s">
        <v>138</v>
      </c>
      <c r="L336" s="47"/>
      <c r="M336" s="214" t="s">
        <v>19</v>
      </c>
      <c r="N336" s="215" t="s">
        <v>42</v>
      </c>
      <c r="O336" s="87"/>
      <c r="P336" s="216">
        <f>O336*H336</f>
        <v>0</v>
      </c>
      <c r="Q336" s="216">
        <v>0.00018</v>
      </c>
      <c r="R336" s="216">
        <f>Q336*H336</f>
        <v>0.006960600000000001</v>
      </c>
      <c r="S336" s="216">
        <v>0</v>
      </c>
      <c r="T336" s="217">
        <f>S336*H336</f>
        <v>0</v>
      </c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R336" s="218" t="s">
        <v>236</v>
      </c>
      <c r="AT336" s="218" t="s">
        <v>134</v>
      </c>
      <c r="AU336" s="218" t="s">
        <v>81</v>
      </c>
      <c r="AY336" s="20" t="s">
        <v>131</v>
      </c>
      <c r="BE336" s="219">
        <f>IF(N336="základní",J336,0)</f>
        <v>0</v>
      </c>
      <c r="BF336" s="219">
        <f>IF(N336="snížená",J336,0)</f>
        <v>0</v>
      </c>
      <c r="BG336" s="219">
        <f>IF(N336="zákl. přenesená",J336,0)</f>
        <v>0</v>
      </c>
      <c r="BH336" s="219">
        <f>IF(N336="sníž. přenesená",J336,0)</f>
        <v>0</v>
      </c>
      <c r="BI336" s="219">
        <f>IF(N336="nulová",J336,0)</f>
        <v>0</v>
      </c>
      <c r="BJ336" s="20" t="s">
        <v>79</v>
      </c>
      <c r="BK336" s="219">
        <f>ROUND(I336*H336,2)</f>
        <v>0</v>
      </c>
      <c r="BL336" s="20" t="s">
        <v>236</v>
      </c>
      <c r="BM336" s="218" t="s">
        <v>861</v>
      </c>
    </row>
    <row r="337" spans="1:47" s="2" customFormat="1" ht="12">
      <c r="A337" s="41"/>
      <c r="B337" s="42"/>
      <c r="C337" s="43"/>
      <c r="D337" s="220" t="s">
        <v>141</v>
      </c>
      <c r="E337" s="43"/>
      <c r="F337" s="221" t="s">
        <v>616</v>
      </c>
      <c r="G337" s="43"/>
      <c r="H337" s="43"/>
      <c r="I337" s="222"/>
      <c r="J337" s="43"/>
      <c r="K337" s="43"/>
      <c r="L337" s="47"/>
      <c r="M337" s="223"/>
      <c r="N337" s="224"/>
      <c r="O337" s="87"/>
      <c r="P337" s="87"/>
      <c r="Q337" s="87"/>
      <c r="R337" s="87"/>
      <c r="S337" s="87"/>
      <c r="T337" s="88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T337" s="20" t="s">
        <v>141</v>
      </c>
      <c r="AU337" s="20" t="s">
        <v>81</v>
      </c>
    </row>
    <row r="338" spans="1:51" s="13" customFormat="1" ht="12">
      <c r="A338" s="13"/>
      <c r="B338" s="225"/>
      <c r="C338" s="226"/>
      <c r="D338" s="227" t="s">
        <v>143</v>
      </c>
      <c r="E338" s="228" t="s">
        <v>19</v>
      </c>
      <c r="F338" s="229" t="s">
        <v>862</v>
      </c>
      <c r="G338" s="226"/>
      <c r="H338" s="230">
        <v>38.67</v>
      </c>
      <c r="I338" s="231"/>
      <c r="J338" s="226"/>
      <c r="K338" s="226"/>
      <c r="L338" s="232"/>
      <c r="M338" s="233"/>
      <c r="N338" s="234"/>
      <c r="O338" s="234"/>
      <c r="P338" s="234"/>
      <c r="Q338" s="234"/>
      <c r="R338" s="234"/>
      <c r="S338" s="234"/>
      <c r="T338" s="235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6" t="s">
        <v>143</v>
      </c>
      <c r="AU338" s="236" t="s">
        <v>81</v>
      </c>
      <c r="AV338" s="13" t="s">
        <v>81</v>
      </c>
      <c r="AW338" s="13" t="s">
        <v>32</v>
      </c>
      <c r="AX338" s="13" t="s">
        <v>79</v>
      </c>
      <c r="AY338" s="236" t="s">
        <v>131</v>
      </c>
    </row>
    <row r="339" spans="1:65" s="2" customFormat="1" ht="16.5" customHeight="1">
      <c r="A339" s="41"/>
      <c r="B339" s="42"/>
      <c r="C339" s="258" t="s">
        <v>618</v>
      </c>
      <c r="D339" s="258" t="s">
        <v>204</v>
      </c>
      <c r="E339" s="259" t="s">
        <v>619</v>
      </c>
      <c r="F339" s="260" t="s">
        <v>620</v>
      </c>
      <c r="G339" s="261" t="s">
        <v>150</v>
      </c>
      <c r="H339" s="262">
        <v>50.6</v>
      </c>
      <c r="I339" s="263"/>
      <c r="J339" s="264">
        <f>ROUND(I339*H339,2)</f>
        <v>0</v>
      </c>
      <c r="K339" s="260" t="s">
        <v>138</v>
      </c>
      <c r="L339" s="265"/>
      <c r="M339" s="266" t="s">
        <v>19</v>
      </c>
      <c r="N339" s="267" t="s">
        <v>42</v>
      </c>
      <c r="O339" s="87"/>
      <c r="P339" s="216">
        <f>O339*H339</f>
        <v>0</v>
      </c>
      <c r="Q339" s="216">
        <v>0.00012</v>
      </c>
      <c r="R339" s="216">
        <f>Q339*H339</f>
        <v>0.006072</v>
      </c>
      <c r="S339" s="216">
        <v>0</v>
      </c>
      <c r="T339" s="217">
        <f>S339*H339</f>
        <v>0</v>
      </c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R339" s="218" t="s">
        <v>324</v>
      </c>
      <c r="AT339" s="218" t="s">
        <v>204</v>
      </c>
      <c r="AU339" s="218" t="s">
        <v>81</v>
      </c>
      <c r="AY339" s="20" t="s">
        <v>131</v>
      </c>
      <c r="BE339" s="219">
        <f>IF(N339="základní",J339,0)</f>
        <v>0</v>
      </c>
      <c r="BF339" s="219">
        <f>IF(N339="snížená",J339,0)</f>
        <v>0</v>
      </c>
      <c r="BG339" s="219">
        <f>IF(N339="zákl. přenesená",J339,0)</f>
        <v>0</v>
      </c>
      <c r="BH339" s="219">
        <f>IF(N339="sníž. přenesená",J339,0)</f>
        <v>0</v>
      </c>
      <c r="BI339" s="219">
        <f>IF(N339="nulová",J339,0)</f>
        <v>0</v>
      </c>
      <c r="BJ339" s="20" t="s">
        <v>79</v>
      </c>
      <c r="BK339" s="219">
        <f>ROUND(I339*H339,2)</f>
        <v>0</v>
      </c>
      <c r="BL339" s="20" t="s">
        <v>236</v>
      </c>
      <c r="BM339" s="218" t="s">
        <v>863</v>
      </c>
    </row>
    <row r="340" spans="1:51" s="13" customFormat="1" ht="12">
      <c r="A340" s="13"/>
      <c r="B340" s="225"/>
      <c r="C340" s="226"/>
      <c r="D340" s="227" t="s">
        <v>143</v>
      </c>
      <c r="E340" s="228" t="s">
        <v>19</v>
      </c>
      <c r="F340" s="229" t="s">
        <v>864</v>
      </c>
      <c r="G340" s="226"/>
      <c r="H340" s="230">
        <v>46</v>
      </c>
      <c r="I340" s="231"/>
      <c r="J340" s="226"/>
      <c r="K340" s="226"/>
      <c r="L340" s="232"/>
      <c r="M340" s="233"/>
      <c r="N340" s="234"/>
      <c r="O340" s="234"/>
      <c r="P340" s="234"/>
      <c r="Q340" s="234"/>
      <c r="R340" s="234"/>
      <c r="S340" s="234"/>
      <c r="T340" s="235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6" t="s">
        <v>143</v>
      </c>
      <c r="AU340" s="236" t="s">
        <v>81</v>
      </c>
      <c r="AV340" s="13" t="s">
        <v>81</v>
      </c>
      <c r="AW340" s="13" t="s">
        <v>32</v>
      </c>
      <c r="AX340" s="13" t="s">
        <v>79</v>
      </c>
      <c r="AY340" s="236" t="s">
        <v>131</v>
      </c>
    </row>
    <row r="341" spans="1:51" s="13" customFormat="1" ht="12">
      <c r="A341" s="13"/>
      <c r="B341" s="225"/>
      <c r="C341" s="226"/>
      <c r="D341" s="227" t="s">
        <v>143</v>
      </c>
      <c r="E341" s="226"/>
      <c r="F341" s="229" t="s">
        <v>865</v>
      </c>
      <c r="G341" s="226"/>
      <c r="H341" s="230">
        <v>50.6</v>
      </c>
      <c r="I341" s="231"/>
      <c r="J341" s="226"/>
      <c r="K341" s="226"/>
      <c r="L341" s="232"/>
      <c r="M341" s="233"/>
      <c r="N341" s="234"/>
      <c r="O341" s="234"/>
      <c r="P341" s="234"/>
      <c r="Q341" s="234"/>
      <c r="R341" s="234"/>
      <c r="S341" s="234"/>
      <c r="T341" s="235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6" t="s">
        <v>143</v>
      </c>
      <c r="AU341" s="236" t="s">
        <v>81</v>
      </c>
      <c r="AV341" s="13" t="s">
        <v>81</v>
      </c>
      <c r="AW341" s="13" t="s">
        <v>4</v>
      </c>
      <c r="AX341" s="13" t="s">
        <v>79</v>
      </c>
      <c r="AY341" s="236" t="s">
        <v>131</v>
      </c>
    </row>
    <row r="342" spans="1:65" s="2" customFormat="1" ht="16.5" customHeight="1">
      <c r="A342" s="41"/>
      <c r="B342" s="42"/>
      <c r="C342" s="207" t="s">
        <v>624</v>
      </c>
      <c r="D342" s="207" t="s">
        <v>134</v>
      </c>
      <c r="E342" s="208" t="s">
        <v>625</v>
      </c>
      <c r="F342" s="209" t="s">
        <v>626</v>
      </c>
      <c r="G342" s="210" t="s">
        <v>150</v>
      </c>
      <c r="H342" s="211">
        <v>58.24</v>
      </c>
      <c r="I342" s="212"/>
      <c r="J342" s="213">
        <f>ROUND(I342*H342,2)</f>
        <v>0</v>
      </c>
      <c r="K342" s="209" t="s">
        <v>138</v>
      </c>
      <c r="L342" s="47"/>
      <c r="M342" s="214" t="s">
        <v>19</v>
      </c>
      <c r="N342" s="215" t="s">
        <v>42</v>
      </c>
      <c r="O342" s="87"/>
      <c r="P342" s="216">
        <f>O342*H342</f>
        <v>0</v>
      </c>
      <c r="Q342" s="216">
        <v>3E-05</v>
      </c>
      <c r="R342" s="216">
        <f>Q342*H342</f>
        <v>0.0017472000000000002</v>
      </c>
      <c r="S342" s="216">
        <v>0</v>
      </c>
      <c r="T342" s="217">
        <f>S342*H342</f>
        <v>0</v>
      </c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R342" s="218" t="s">
        <v>236</v>
      </c>
      <c r="AT342" s="218" t="s">
        <v>134</v>
      </c>
      <c r="AU342" s="218" t="s">
        <v>81</v>
      </c>
      <c r="AY342" s="20" t="s">
        <v>131</v>
      </c>
      <c r="BE342" s="219">
        <f>IF(N342="základní",J342,0)</f>
        <v>0</v>
      </c>
      <c r="BF342" s="219">
        <f>IF(N342="snížená",J342,0)</f>
        <v>0</v>
      </c>
      <c r="BG342" s="219">
        <f>IF(N342="zákl. přenesená",J342,0)</f>
        <v>0</v>
      </c>
      <c r="BH342" s="219">
        <f>IF(N342="sníž. přenesená",J342,0)</f>
        <v>0</v>
      </c>
      <c r="BI342" s="219">
        <f>IF(N342="nulová",J342,0)</f>
        <v>0</v>
      </c>
      <c r="BJ342" s="20" t="s">
        <v>79</v>
      </c>
      <c r="BK342" s="219">
        <f>ROUND(I342*H342,2)</f>
        <v>0</v>
      </c>
      <c r="BL342" s="20" t="s">
        <v>236</v>
      </c>
      <c r="BM342" s="218" t="s">
        <v>866</v>
      </c>
    </row>
    <row r="343" spans="1:47" s="2" customFormat="1" ht="12">
      <c r="A343" s="41"/>
      <c r="B343" s="42"/>
      <c r="C343" s="43"/>
      <c r="D343" s="220" t="s">
        <v>141</v>
      </c>
      <c r="E343" s="43"/>
      <c r="F343" s="221" t="s">
        <v>628</v>
      </c>
      <c r="G343" s="43"/>
      <c r="H343" s="43"/>
      <c r="I343" s="222"/>
      <c r="J343" s="43"/>
      <c r="K343" s="43"/>
      <c r="L343" s="47"/>
      <c r="M343" s="223"/>
      <c r="N343" s="224"/>
      <c r="O343" s="87"/>
      <c r="P343" s="87"/>
      <c r="Q343" s="87"/>
      <c r="R343" s="87"/>
      <c r="S343" s="87"/>
      <c r="T343" s="88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T343" s="20" t="s">
        <v>141</v>
      </c>
      <c r="AU343" s="20" t="s">
        <v>81</v>
      </c>
    </row>
    <row r="344" spans="1:51" s="13" customFormat="1" ht="12">
      <c r="A344" s="13"/>
      <c r="B344" s="225"/>
      <c r="C344" s="226"/>
      <c r="D344" s="227" t="s">
        <v>143</v>
      </c>
      <c r="E344" s="228" t="s">
        <v>19</v>
      </c>
      <c r="F344" s="229" t="s">
        <v>867</v>
      </c>
      <c r="G344" s="226"/>
      <c r="H344" s="230">
        <v>58.24</v>
      </c>
      <c r="I344" s="231"/>
      <c r="J344" s="226"/>
      <c r="K344" s="226"/>
      <c r="L344" s="232"/>
      <c r="M344" s="233"/>
      <c r="N344" s="234"/>
      <c r="O344" s="234"/>
      <c r="P344" s="234"/>
      <c r="Q344" s="234"/>
      <c r="R344" s="234"/>
      <c r="S344" s="234"/>
      <c r="T344" s="235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6" t="s">
        <v>143</v>
      </c>
      <c r="AU344" s="236" t="s">
        <v>81</v>
      </c>
      <c r="AV344" s="13" t="s">
        <v>81</v>
      </c>
      <c r="AW344" s="13" t="s">
        <v>32</v>
      </c>
      <c r="AX344" s="13" t="s">
        <v>79</v>
      </c>
      <c r="AY344" s="236" t="s">
        <v>131</v>
      </c>
    </row>
    <row r="345" spans="1:65" s="2" customFormat="1" ht="16.5" customHeight="1">
      <c r="A345" s="41"/>
      <c r="B345" s="42"/>
      <c r="C345" s="207" t="s">
        <v>630</v>
      </c>
      <c r="D345" s="207" t="s">
        <v>134</v>
      </c>
      <c r="E345" s="208" t="s">
        <v>631</v>
      </c>
      <c r="F345" s="209" t="s">
        <v>632</v>
      </c>
      <c r="G345" s="210" t="s">
        <v>137</v>
      </c>
      <c r="H345" s="211">
        <v>0.75</v>
      </c>
      <c r="I345" s="212"/>
      <c r="J345" s="213">
        <f>ROUND(I345*H345,2)</f>
        <v>0</v>
      </c>
      <c r="K345" s="209" t="s">
        <v>138</v>
      </c>
      <c r="L345" s="47"/>
      <c r="M345" s="214" t="s">
        <v>19</v>
      </c>
      <c r="N345" s="215" t="s">
        <v>42</v>
      </c>
      <c r="O345" s="87"/>
      <c r="P345" s="216">
        <f>O345*H345</f>
        <v>0</v>
      </c>
      <c r="Q345" s="216">
        <v>0.00063</v>
      </c>
      <c r="R345" s="216">
        <f>Q345*H345</f>
        <v>0.00047250000000000005</v>
      </c>
      <c r="S345" s="216">
        <v>0</v>
      </c>
      <c r="T345" s="217">
        <f>S345*H345</f>
        <v>0</v>
      </c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R345" s="218" t="s">
        <v>236</v>
      </c>
      <c r="AT345" s="218" t="s">
        <v>134</v>
      </c>
      <c r="AU345" s="218" t="s">
        <v>81</v>
      </c>
      <c r="AY345" s="20" t="s">
        <v>131</v>
      </c>
      <c r="BE345" s="219">
        <f>IF(N345="základní",J345,0)</f>
        <v>0</v>
      </c>
      <c r="BF345" s="219">
        <f>IF(N345="snížená",J345,0)</f>
        <v>0</v>
      </c>
      <c r="BG345" s="219">
        <f>IF(N345="zákl. přenesená",J345,0)</f>
        <v>0</v>
      </c>
      <c r="BH345" s="219">
        <f>IF(N345="sníž. přenesená",J345,0)</f>
        <v>0</v>
      </c>
      <c r="BI345" s="219">
        <f>IF(N345="nulová",J345,0)</f>
        <v>0</v>
      </c>
      <c r="BJ345" s="20" t="s">
        <v>79</v>
      </c>
      <c r="BK345" s="219">
        <f>ROUND(I345*H345,2)</f>
        <v>0</v>
      </c>
      <c r="BL345" s="20" t="s">
        <v>236</v>
      </c>
      <c r="BM345" s="218" t="s">
        <v>868</v>
      </c>
    </row>
    <row r="346" spans="1:47" s="2" customFormat="1" ht="12">
      <c r="A346" s="41"/>
      <c r="B346" s="42"/>
      <c r="C346" s="43"/>
      <c r="D346" s="220" t="s">
        <v>141</v>
      </c>
      <c r="E346" s="43"/>
      <c r="F346" s="221" t="s">
        <v>634</v>
      </c>
      <c r="G346" s="43"/>
      <c r="H346" s="43"/>
      <c r="I346" s="222"/>
      <c r="J346" s="43"/>
      <c r="K346" s="43"/>
      <c r="L346" s="47"/>
      <c r="M346" s="223"/>
      <c r="N346" s="224"/>
      <c r="O346" s="87"/>
      <c r="P346" s="87"/>
      <c r="Q346" s="87"/>
      <c r="R346" s="87"/>
      <c r="S346" s="87"/>
      <c r="T346" s="88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T346" s="20" t="s">
        <v>141</v>
      </c>
      <c r="AU346" s="20" t="s">
        <v>81</v>
      </c>
    </row>
    <row r="347" spans="1:51" s="13" customFormat="1" ht="12">
      <c r="A347" s="13"/>
      <c r="B347" s="225"/>
      <c r="C347" s="226"/>
      <c r="D347" s="227" t="s">
        <v>143</v>
      </c>
      <c r="E347" s="228" t="s">
        <v>19</v>
      </c>
      <c r="F347" s="229" t="s">
        <v>635</v>
      </c>
      <c r="G347" s="226"/>
      <c r="H347" s="230">
        <v>0.75</v>
      </c>
      <c r="I347" s="231"/>
      <c r="J347" s="226"/>
      <c r="K347" s="226"/>
      <c r="L347" s="232"/>
      <c r="M347" s="233"/>
      <c r="N347" s="234"/>
      <c r="O347" s="234"/>
      <c r="P347" s="234"/>
      <c r="Q347" s="234"/>
      <c r="R347" s="234"/>
      <c r="S347" s="234"/>
      <c r="T347" s="235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36" t="s">
        <v>143</v>
      </c>
      <c r="AU347" s="236" t="s">
        <v>81</v>
      </c>
      <c r="AV347" s="13" t="s">
        <v>81</v>
      </c>
      <c r="AW347" s="13" t="s">
        <v>32</v>
      </c>
      <c r="AX347" s="13" t="s">
        <v>79</v>
      </c>
      <c r="AY347" s="236" t="s">
        <v>131</v>
      </c>
    </row>
    <row r="348" spans="1:65" s="2" customFormat="1" ht="16.5" customHeight="1">
      <c r="A348" s="41"/>
      <c r="B348" s="42"/>
      <c r="C348" s="258" t="s">
        <v>636</v>
      </c>
      <c r="D348" s="258" t="s">
        <v>204</v>
      </c>
      <c r="E348" s="259" t="s">
        <v>637</v>
      </c>
      <c r="F348" s="260" t="s">
        <v>638</v>
      </c>
      <c r="G348" s="261" t="s">
        <v>137</v>
      </c>
      <c r="H348" s="262">
        <v>0.825</v>
      </c>
      <c r="I348" s="263"/>
      <c r="J348" s="264">
        <f>ROUND(I348*H348,2)</f>
        <v>0</v>
      </c>
      <c r="K348" s="260" t="s">
        <v>138</v>
      </c>
      <c r="L348" s="265"/>
      <c r="M348" s="266" t="s">
        <v>19</v>
      </c>
      <c r="N348" s="267" t="s">
        <v>42</v>
      </c>
      <c r="O348" s="87"/>
      <c r="P348" s="216">
        <f>O348*H348</f>
        <v>0</v>
      </c>
      <c r="Q348" s="216">
        <v>0.0075</v>
      </c>
      <c r="R348" s="216">
        <f>Q348*H348</f>
        <v>0.006187499999999999</v>
      </c>
      <c r="S348" s="216">
        <v>0</v>
      </c>
      <c r="T348" s="217">
        <f>S348*H348</f>
        <v>0</v>
      </c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R348" s="218" t="s">
        <v>324</v>
      </c>
      <c r="AT348" s="218" t="s">
        <v>204</v>
      </c>
      <c r="AU348" s="218" t="s">
        <v>81</v>
      </c>
      <c r="AY348" s="20" t="s">
        <v>131</v>
      </c>
      <c r="BE348" s="219">
        <f>IF(N348="základní",J348,0)</f>
        <v>0</v>
      </c>
      <c r="BF348" s="219">
        <f>IF(N348="snížená",J348,0)</f>
        <v>0</v>
      </c>
      <c r="BG348" s="219">
        <f>IF(N348="zákl. přenesená",J348,0)</f>
        <v>0</v>
      </c>
      <c r="BH348" s="219">
        <f>IF(N348="sníž. přenesená",J348,0)</f>
        <v>0</v>
      </c>
      <c r="BI348" s="219">
        <f>IF(N348="nulová",J348,0)</f>
        <v>0</v>
      </c>
      <c r="BJ348" s="20" t="s">
        <v>79</v>
      </c>
      <c r="BK348" s="219">
        <f>ROUND(I348*H348,2)</f>
        <v>0</v>
      </c>
      <c r="BL348" s="20" t="s">
        <v>236</v>
      </c>
      <c r="BM348" s="218" t="s">
        <v>869</v>
      </c>
    </row>
    <row r="349" spans="1:51" s="13" customFormat="1" ht="12">
      <c r="A349" s="13"/>
      <c r="B349" s="225"/>
      <c r="C349" s="226"/>
      <c r="D349" s="227" t="s">
        <v>143</v>
      </c>
      <c r="E349" s="226"/>
      <c r="F349" s="229" t="s">
        <v>640</v>
      </c>
      <c r="G349" s="226"/>
      <c r="H349" s="230">
        <v>0.825</v>
      </c>
      <c r="I349" s="231"/>
      <c r="J349" s="226"/>
      <c r="K349" s="226"/>
      <c r="L349" s="232"/>
      <c r="M349" s="233"/>
      <c r="N349" s="234"/>
      <c r="O349" s="234"/>
      <c r="P349" s="234"/>
      <c r="Q349" s="234"/>
      <c r="R349" s="234"/>
      <c r="S349" s="234"/>
      <c r="T349" s="235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36" t="s">
        <v>143</v>
      </c>
      <c r="AU349" s="236" t="s">
        <v>81</v>
      </c>
      <c r="AV349" s="13" t="s">
        <v>81</v>
      </c>
      <c r="AW349" s="13" t="s">
        <v>4</v>
      </c>
      <c r="AX349" s="13" t="s">
        <v>79</v>
      </c>
      <c r="AY349" s="236" t="s">
        <v>131</v>
      </c>
    </row>
    <row r="350" spans="1:65" s="2" customFormat="1" ht="24.15" customHeight="1">
      <c r="A350" s="41"/>
      <c r="B350" s="42"/>
      <c r="C350" s="207" t="s">
        <v>641</v>
      </c>
      <c r="D350" s="207" t="s">
        <v>134</v>
      </c>
      <c r="E350" s="208" t="s">
        <v>642</v>
      </c>
      <c r="F350" s="209" t="s">
        <v>643</v>
      </c>
      <c r="G350" s="210" t="s">
        <v>405</v>
      </c>
      <c r="H350" s="268"/>
      <c r="I350" s="212"/>
      <c r="J350" s="213">
        <f>ROUND(I350*H350,2)</f>
        <v>0</v>
      </c>
      <c r="K350" s="209" t="s">
        <v>138</v>
      </c>
      <c r="L350" s="47"/>
      <c r="M350" s="214" t="s">
        <v>19</v>
      </c>
      <c r="N350" s="215" t="s">
        <v>42</v>
      </c>
      <c r="O350" s="87"/>
      <c r="P350" s="216">
        <f>O350*H350</f>
        <v>0</v>
      </c>
      <c r="Q350" s="216">
        <v>0</v>
      </c>
      <c r="R350" s="216">
        <f>Q350*H350</f>
        <v>0</v>
      </c>
      <c r="S350" s="216">
        <v>0</v>
      </c>
      <c r="T350" s="217">
        <f>S350*H350</f>
        <v>0</v>
      </c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R350" s="218" t="s">
        <v>236</v>
      </c>
      <c r="AT350" s="218" t="s">
        <v>134</v>
      </c>
      <c r="AU350" s="218" t="s">
        <v>81</v>
      </c>
      <c r="AY350" s="20" t="s">
        <v>131</v>
      </c>
      <c r="BE350" s="219">
        <f>IF(N350="základní",J350,0)</f>
        <v>0</v>
      </c>
      <c r="BF350" s="219">
        <f>IF(N350="snížená",J350,0)</f>
        <v>0</v>
      </c>
      <c r="BG350" s="219">
        <f>IF(N350="zákl. přenesená",J350,0)</f>
        <v>0</v>
      </c>
      <c r="BH350" s="219">
        <f>IF(N350="sníž. přenesená",J350,0)</f>
        <v>0</v>
      </c>
      <c r="BI350" s="219">
        <f>IF(N350="nulová",J350,0)</f>
        <v>0</v>
      </c>
      <c r="BJ350" s="20" t="s">
        <v>79</v>
      </c>
      <c r="BK350" s="219">
        <f>ROUND(I350*H350,2)</f>
        <v>0</v>
      </c>
      <c r="BL350" s="20" t="s">
        <v>236</v>
      </c>
      <c r="BM350" s="218" t="s">
        <v>870</v>
      </c>
    </row>
    <row r="351" spans="1:47" s="2" customFormat="1" ht="12">
      <c r="A351" s="41"/>
      <c r="B351" s="42"/>
      <c r="C351" s="43"/>
      <c r="D351" s="220" t="s">
        <v>141</v>
      </c>
      <c r="E351" s="43"/>
      <c r="F351" s="221" t="s">
        <v>645</v>
      </c>
      <c r="G351" s="43"/>
      <c r="H351" s="43"/>
      <c r="I351" s="222"/>
      <c r="J351" s="43"/>
      <c r="K351" s="43"/>
      <c r="L351" s="47"/>
      <c r="M351" s="223"/>
      <c r="N351" s="224"/>
      <c r="O351" s="87"/>
      <c r="P351" s="87"/>
      <c r="Q351" s="87"/>
      <c r="R351" s="87"/>
      <c r="S351" s="87"/>
      <c r="T351" s="88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T351" s="20" t="s">
        <v>141</v>
      </c>
      <c r="AU351" s="20" t="s">
        <v>81</v>
      </c>
    </row>
    <row r="352" spans="1:63" s="12" customFormat="1" ht="22.8" customHeight="1">
      <c r="A352" s="12"/>
      <c r="B352" s="191"/>
      <c r="C352" s="192"/>
      <c r="D352" s="193" t="s">
        <v>70</v>
      </c>
      <c r="E352" s="205" t="s">
        <v>646</v>
      </c>
      <c r="F352" s="205" t="s">
        <v>647</v>
      </c>
      <c r="G352" s="192"/>
      <c r="H352" s="192"/>
      <c r="I352" s="195"/>
      <c r="J352" s="206">
        <f>BK352</f>
        <v>0</v>
      </c>
      <c r="K352" s="192"/>
      <c r="L352" s="197"/>
      <c r="M352" s="198"/>
      <c r="N352" s="199"/>
      <c r="O352" s="199"/>
      <c r="P352" s="200">
        <f>SUM(P353:P365)</f>
        <v>0</v>
      </c>
      <c r="Q352" s="199"/>
      <c r="R352" s="200">
        <f>SUM(R353:R365)</f>
        <v>0.0024166</v>
      </c>
      <c r="S352" s="199"/>
      <c r="T352" s="201">
        <f>SUM(T353:T365)</f>
        <v>0</v>
      </c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R352" s="202" t="s">
        <v>81</v>
      </c>
      <c r="AT352" s="203" t="s">
        <v>70</v>
      </c>
      <c r="AU352" s="203" t="s">
        <v>79</v>
      </c>
      <c r="AY352" s="202" t="s">
        <v>131</v>
      </c>
      <c r="BK352" s="204">
        <f>SUM(BK353:BK365)</f>
        <v>0</v>
      </c>
    </row>
    <row r="353" spans="1:65" s="2" customFormat="1" ht="16.5" customHeight="1">
      <c r="A353" s="41"/>
      <c r="B353" s="42"/>
      <c r="C353" s="207" t="s">
        <v>648</v>
      </c>
      <c r="D353" s="207" t="s">
        <v>134</v>
      </c>
      <c r="E353" s="208" t="s">
        <v>649</v>
      </c>
      <c r="F353" s="209" t="s">
        <v>650</v>
      </c>
      <c r="G353" s="210" t="s">
        <v>137</v>
      </c>
      <c r="H353" s="211">
        <v>2.88</v>
      </c>
      <c r="I353" s="212"/>
      <c r="J353" s="213">
        <f>ROUND(I353*H353,2)</f>
        <v>0</v>
      </c>
      <c r="K353" s="209" t="s">
        <v>138</v>
      </c>
      <c r="L353" s="47"/>
      <c r="M353" s="214" t="s">
        <v>19</v>
      </c>
      <c r="N353" s="215" t="s">
        <v>42</v>
      </c>
      <c r="O353" s="87"/>
      <c r="P353" s="216">
        <f>O353*H353</f>
        <v>0</v>
      </c>
      <c r="Q353" s="216">
        <v>6E-05</v>
      </c>
      <c r="R353" s="216">
        <f>Q353*H353</f>
        <v>0.0001728</v>
      </c>
      <c r="S353" s="216">
        <v>0</v>
      </c>
      <c r="T353" s="217">
        <f>S353*H353</f>
        <v>0</v>
      </c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R353" s="218" t="s">
        <v>236</v>
      </c>
      <c r="AT353" s="218" t="s">
        <v>134</v>
      </c>
      <c r="AU353" s="218" t="s">
        <v>81</v>
      </c>
      <c r="AY353" s="20" t="s">
        <v>131</v>
      </c>
      <c r="BE353" s="219">
        <f>IF(N353="základní",J353,0)</f>
        <v>0</v>
      </c>
      <c r="BF353" s="219">
        <f>IF(N353="snížená",J353,0)</f>
        <v>0</v>
      </c>
      <c r="BG353" s="219">
        <f>IF(N353="zákl. přenesená",J353,0)</f>
        <v>0</v>
      </c>
      <c r="BH353" s="219">
        <f>IF(N353="sníž. přenesená",J353,0)</f>
        <v>0</v>
      </c>
      <c r="BI353" s="219">
        <f>IF(N353="nulová",J353,0)</f>
        <v>0</v>
      </c>
      <c r="BJ353" s="20" t="s">
        <v>79</v>
      </c>
      <c r="BK353" s="219">
        <f>ROUND(I353*H353,2)</f>
        <v>0</v>
      </c>
      <c r="BL353" s="20" t="s">
        <v>236</v>
      </c>
      <c r="BM353" s="218" t="s">
        <v>871</v>
      </c>
    </row>
    <row r="354" spans="1:47" s="2" customFormat="1" ht="12">
      <c r="A354" s="41"/>
      <c r="B354" s="42"/>
      <c r="C354" s="43"/>
      <c r="D354" s="220" t="s">
        <v>141</v>
      </c>
      <c r="E354" s="43"/>
      <c r="F354" s="221" t="s">
        <v>652</v>
      </c>
      <c r="G354" s="43"/>
      <c r="H354" s="43"/>
      <c r="I354" s="222"/>
      <c r="J354" s="43"/>
      <c r="K354" s="43"/>
      <c r="L354" s="47"/>
      <c r="M354" s="223"/>
      <c r="N354" s="224"/>
      <c r="O354" s="87"/>
      <c r="P354" s="87"/>
      <c r="Q354" s="87"/>
      <c r="R354" s="87"/>
      <c r="S354" s="87"/>
      <c r="T354" s="88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T354" s="20" t="s">
        <v>141</v>
      </c>
      <c r="AU354" s="20" t="s">
        <v>81</v>
      </c>
    </row>
    <row r="355" spans="1:51" s="15" customFormat="1" ht="12">
      <c r="A355" s="15"/>
      <c r="B355" s="248"/>
      <c r="C355" s="249"/>
      <c r="D355" s="227" t="s">
        <v>143</v>
      </c>
      <c r="E355" s="250" t="s">
        <v>19</v>
      </c>
      <c r="F355" s="251" t="s">
        <v>653</v>
      </c>
      <c r="G355" s="249"/>
      <c r="H355" s="250" t="s">
        <v>19</v>
      </c>
      <c r="I355" s="252"/>
      <c r="J355" s="249"/>
      <c r="K355" s="249"/>
      <c r="L355" s="253"/>
      <c r="M355" s="254"/>
      <c r="N355" s="255"/>
      <c r="O355" s="255"/>
      <c r="P355" s="255"/>
      <c r="Q355" s="255"/>
      <c r="R355" s="255"/>
      <c r="S355" s="255"/>
      <c r="T355" s="256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T355" s="257" t="s">
        <v>143</v>
      </c>
      <c r="AU355" s="257" t="s">
        <v>81</v>
      </c>
      <c r="AV355" s="15" t="s">
        <v>79</v>
      </c>
      <c r="AW355" s="15" t="s">
        <v>32</v>
      </c>
      <c r="AX355" s="15" t="s">
        <v>71</v>
      </c>
      <c r="AY355" s="257" t="s">
        <v>131</v>
      </c>
    </row>
    <row r="356" spans="1:51" s="13" customFormat="1" ht="12">
      <c r="A356" s="13"/>
      <c r="B356" s="225"/>
      <c r="C356" s="226"/>
      <c r="D356" s="227" t="s">
        <v>143</v>
      </c>
      <c r="E356" s="228" t="s">
        <v>19</v>
      </c>
      <c r="F356" s="229" t="s">
        <v>654</v>
      </c>
      <c r="G356" s="226"/>
      <c r="H356" s="230">
        <v>2.88</v>
      </c>
      <c r="I356" s="231"/>
      <c r="J356" s="226"/>
      <c r="K356" s="226"/>
      <c r="L356" s="232"/>
      <c r="M356" s="233"/>
      <c r="N356" s="234"/>
      <c r="O356" s="234"/>
      <c r="P356" s="234"/>
      <c r="Q356" s="234"/>
      <c r="R356" s="234"/>
      <c r="S356" s="234"/>
      <c r="T356" s="235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36" t="s">
        <v>143</v>
      </c>
      <c r="AU356" s="236" t="s">
        <v>81</v>
      </c>
      <c r="AV356" s="13" t="s">
        <v>81</v>
      </c>
      <c r="AW356" s="13" t="s">
        <v>32</v>
      </c>
      <c r="AX356" s="13" t="s">
        <v>79</v>
      </c>
      <c r="AY356" s="236" t="s">
        <v>131</v>
      </c>
    </row>
    <row r="357" spans="1:65" s="2" customFormat="1" ht="16.5" customHeight="1">
      <c r="A357" s="41"/>
      <c r="B357" s="42"/>
      <c r="C357" s="207" t="s">
        <v>655</v>
      </c>
      <c r="D357" s="207" t="s">
        <v>134</v>
      </c>
      <c r="E357" s="208" t="s">
        <v>656</v>
      </c>
      <c r="F357" s="209" t="s">
        <v>657</v>
      </c>
      <c r="G357" s="210" t="s">
        <v>137</v>
      </c>
      <c r="H357" s="211">
        <v>8.63</v>
      </c>
      <c r="I357" s="212"/>
      <c r="J357" s="213">
        <f>ROUND(I357*H357,2)</f>
        <v>0</v>
      </c>
      <c r="K357" s="209" t="s">
        <v>138</v>
      </c>
      <c r="L357" s="47"/>
      <c r="M357" s="214" t="s">
        <v>19</v>
      </c>
      <c r="N357" s="215" t="s">
        <v>42</v>
      </c>
      <c r="O357" s="87"/>
      <c r="P357" s="216">
        <f>O357*H357</f>
        <v>0</v>
      </c>
      <c r="Q357" s="216">
        <v>0.00014</v>
      </c>
      <c r="R357" s="216">
        <f>Q357*H357</f>
        <v>0.0012082</v>
      </c>
      <c r="S357" s="216">
        <v>0</v>
      </c>
      <c r="T357" s="217">
        <f>S357*H357</f>
        <v>0</v>
      </c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R357" s="218" t="s">
        <v>236</v>
      </c>
      <c r="AT357" s="218" t="s">
        <v>134</v>
      </c>
      <c r="AU357" s="218" t="s">
        <v>81</v>
      </c>
      <c r="AY357" s="20" t="s">
        <v>131</v>
      </c>
      <c r="BE357" s="219">
        <f>IF(N357="základní",J357,0)</f>
        <v>0</v>
      </c>
      <c r="BF357" s="219">
        <f>IF(N357="snížená",J357,0)</f>
        <v>0</v>
      </c>
      <c r="BG357" s="219">
        <f>IF(N357="zákl. přenesená",J357,0)</f>
        <v>0</v>
      </c>
      <c r="BH357" s="219">
        <f>IF(N357="sníž. přenesená",J357,0)</f>
        <v>0</v>
      </c>
      <c r="BI357" s="219">
        <f>IF(N357="nulová",J357,0)</f>
        <v>0</v>
      </c>
      <c r="BJ357" s="20" t="s">
        <v>79</v>
      </c>
      <c r="BK357" s="219">
        <f>ROUND(I357*H357,2)</f>
        <v>0</v>
      </c>
      <c r="BL357" s="20" t="s">
        <v>236</v>
      </c>
      <c r="BM357" s="218" t="s">
        <v>872</v>
      </c>
    </row>
    <row r="358" spans="1:47" s="2" customFormat="1" ht="12">
      <c r="A358" s="41"/>
      <c r="B358" s="42"/>
      <c r="C358" s="43"/>
      <c r="D358" s="220" t="s">
        <v>141</v>
      </c>
      <c r="E358" s="43"/>
      <c r="F358" s="221" t="s">
        <v>659</v>
      </c>
      <c r="G358" s="43"/>
      <c r="H358" s="43"/>
      <c r="I358" s="222"/>
      <c r="J358" s="43"/>
      <c r="K358" s="43"/>
      <c r="L358" s="47"/>
      <c r="M358" s="223"/>
      <c r="N358" s="224"/>
      <c r="O358" s="87"/>
      <c r="P358" s="87"/>
      <c r="Q358" s="87"/>
      <c r="R358" s="87"/>
      <c r="S358" s="87"/>
      <c r="T358" s="88"/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T358" s="20" t="s">
        <v>141</v>
      </c>
      <c r="AU358" s="20" t="s">
        <v>81</v>
      </c>
    </row>
    <row r="359" spans="1:51" s="15" customFormat="1" ht="12">
      <c r="A359" s="15"/>
      <c r="B359" s="248"/>
      <c r="C359" s="249"/>
      <c r="D359" s="227" t="s">
        <v>143</v>
      </c>
      <c r="E359" s="250" t="s">
        <v>19</v>
      </c>
      <c r="F359" s="251" t="s">
        <v>660</v>
      </c>
      <c r="G359" s="249"/>
      <c r="H359" s="250" t="s">
        <v>19</v>
      </c>
      <c r="I359" s="252"/>
      <c r="J359" s="249"/>
      <c r="K359" s="249"/>
      <c r="L359" s="253"/>
      <c r="M359" s="254"/>
      <c r="N359" s="255"/>
      <c r="O359" s="255"/>
      <c r="P359" s="255"/>
      <c r="Q359" s="255"/>
      <c r="R359" s="255"/>
      <c r="S359" s="255"/>
      <c r="T359" s="256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T359" s="257" t="s">
        <v>143</v>
      </c>
      <c r="AU359" s="257" t="s">
        <v>81</v>
      </c>
      <c r="AV359" s="15" t="s">
        <v>79</v>
      </c>
      <c r="AW359" s="15" t="s">
        <v>32</v>
      </c>
      <c r="AX359" s="15" t="s">
        <v>71</v>
      </c>
      <c r="AY359" s="257" t="s">
        <v>131</v>
      </c>
    </row>
    <row r="360" spans="1:51" s="13" customFormat="1" ht="12">
      <c r="A360" s="13"/>
      <c r="B360" s="225"/>
      <c r="C360" s="226"/>
      <c r="D360" s="227" t="s">
        <v>143</v>
      </c>
      <c r="E360" s="228" t="s">
        <v>19</v>
      </c>
      <c r="F360" s="229" t="s">
        <v>873</v>
      </c>
      <c r="G360" s="226"/>
      <c r="H360" s="230">
        <v>5.75</v>
      </c>
      <c r="I360" s="231"/>
      <c r="J360" s="226"/>
      <c r="K360" s="226"/>
      <c r="L360" s="232"/>
      <c r="M360" s="233"/>
      <c r="N360" s="234"/>
      <c r="O360" s="234"/>
      <c r="P360" s="234"/>
      <c r="Q360" s="234"/>
      <c r="R360" s="234"/>
      <c r="S360" s="234"/>
      <c r="T360" s="235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36" t="s">
        <v>143</v>
      </c>
      <c r="AU360" s="236" t="s">
        <v>81</v>
      </c>
      <c r="AV360" s="13" t="s">
        <v>81</v>
      </c>
      <c r="AW360" s="13" t="s">
        <v>32</v>
      </c>
      <c r="AX360" s="13" t="s">
        <v>71</v>
      </c>
      <c r="AY360" s="236" t="s">
        <v>131</v>
      </c>
    </row>
    <row r="361" spans="1:51" s="13" customFormat="1" ht="12">
      <c r="A361" s="13"/>
      <c r="B361" s="225"/>
      <c r="C361" s="226"/>
      <c r="D361" s="227" t="s">
        <v>143</v>
      </c>
      <c r="E361" s="228" t="s">
        <v>19</v>
      </c>
      <c r="F361" s="229" t="s">
        <v>654</v>
      </c>
      <c r="G361" s="226"/>
      <c r="H361" s="230">
        <v>2.88</v>
      </c>
      <c r="I361" s="231"/>
      <c r="J361" s="226"/>
      <c r="K361" s="226"/>
      <c r="L361" s="232"/>
      <c r="M361" s="233"/>
      <c r="N361" s="234"/>
      <c r="O361" s="234"/>
      <c r="P361" s="234"/>
      <c r="Q361" s="234"/>
      <c r="R361" s="234"/>
      <c r="S361" s="234"/>
      <c r="T361" s="235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36" t="s">
        <v>143</v>
      </c>
      <c r="AU361" s="236" t="s">
        <v>81</v>
      </c>
      <c r="AV361" s="13" t="s">
        <v>81</v>
      </c>
      <c r="AW361" s="13" t="s">
        <v>32</v>
      </c>
      <c r="AX361" s="13" t="s">
        <v>71</v>
      </c>
      <c r="AY361" s="236" t="s">
        <v>131</v>
      </c>
    </row>
    <row r="362" spans="1:51" s="14" customFormat="1" ht="12">
      <c r="A362" s="14"/>
      <c r="B362" s="237"/>
      <c r="C362" s="238"/>
      <c r="D362" s="227" t="s">
        <v>143</v>
      </c>
      <c r="E362" s="239" t="s">
        <v>19</v>
      </c>
      <c r="F362" s="240" t="s">
        <v>147</v>
      </c>
      <c r="G362" s="238"/>
      <c r="H362" s="241">
        <v>8.629999999999999</v>
      </c>
      <c r="I362" s="242"/>
      <c r="J362" s="238"/>
      <c r="K362" s="238"/>
      <c r="L362" s="243"/>
      <c r="M362" s="244"/>
      <c r="N362" s="245"/>
      <c r="O362" s="245"/>
      <c r="P362" s="245"/>
      <c r="Q362" s="245"/>
      <c r="R362" s="245"/>
      <c r="S362" s="245"/>
      <c r="T362" s="246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47" t="s">
        <v>143</v>
      </c>
      <c r="AU362" s="247" t="s">
        <v>81</v>
      </c>
      <c r="AV362" s="14" t="s">
        <v>139</v>
      </c>
      <c r="AW362" s="14" t="s">
        <v>32</v>
      </c>
      <c r="AX362" s="14" t="s">
        <v>79</v>
      </c>
      <c r="AY362" s="247" t="s">
        <v>131</v>
      </c>
    </row>
    <row r="363" spans="1:65" s="2" customFormat="1" ht="16.5" customHeight="1">
      <c r="A363" s="41"/>
      <c r="B363" s="42"/>
      <c r="C363" s="207" t="s">
        <v>662</v>
      </c>
      <c r="D363" s="207" t="s">
        <v>134</v>
      </c>
      <c r="E363" s="208" t="s">
        <v>663</v>
      </c>
      <c r="F363" s="209" t="s">
        <v>664</v>
      </c>
      <c r="G363" s="210" t="s">
        <v>137</v>
      </c>
      <c r="H363" s="211">
        <v>8.63</v>
      </c>
      <c r="I363" s="212"/>
      <c r="J363" s="213">
        <f>ROUND(I363*H363,2)</f>
        <v>0</v>
      </c>
      <c r="K363" s="209" t="s">
        <v>138</v>
      </c>
      <c r="L363" s="47"/>
      <c r="M363" s="214" t="s">
        <v>19</v>
      </c>
      <c r="N363" s="215" t="s">
        <v>42</v>
      </c>
      <c r="O363" s="87"/>
      <c r="P363" s="216">
        <f>O363*H363</f>
        <v>0</v>
      </c>
      <c r="Q363" s="216">
        <v>0.00012</v>
      </c>
      <c r="R363" s="216">
        <f>Q363*H363</f>
        <v>0.0010356</v>
      </c>
      <c r="S363" s="216">
        <v>0</v>
      </c>
      <c r="T363" s="217">
        <f>S363*H363</f>
        <v>0</v>
      </c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R363" s="218" t="s">
        <v>236</v>
      </c>
      <c r="AT363" s="218" t="s">
        <v>134</v>
      </c>
      <c r="AU363" s="218" t="s">
        <v>81</v>
      </c>
      <c r="AY363" s="20" t="s">
        <v>131</v>
      </c>
      <c r="BE363" s="219">
        <f>IF(N363="základní",J363,0)</f>
        <v>0</v>
      </c>
      <c r="BF363" s="219">
        <f>IF(N363="snížená",J363,0)</f>
        <v>0</v>
      </c>
      <c r="BG363" s="219">
        <f>IF(N363="zákl. přenesená",J363,0)</f>
        <v>0</v>
      </c>
      <c r="BH363" s="219">
        <f>IF(N363="sníž. přenesená",J363,0)</f>
        <v>0</v>
      </c>
      <c r="BI363" s="219">
        <f>IF(N363="nulová",J363,0)</f>
        <v>0</v>
      </c>
      <c r="BJ363" s="20" t="s">
        <v>79</v>
      </c>
      <c r="BK363" s="219">
        <f>ROUND(I363*H363,2)</f>
        <v>0</v>
      </c>
      <c r="BL363" s="20" t="s">
        <v>236</v>
      </c>
      <c r="BM363" s="218" t="s">
        <v>874</v>
      </c>
    </row>
    <row r="364" spans="1:47" s="2" customFormat="1" ht="12">
      <c r="A364" s="41"/>
      <c r="B364" s="42"/>
      <c r="C364" s="43"/>
      <c r="D364" s="220" t="s">
        <v>141</v>
      </c>
      <c r="E364" s="43"/>
      <c r="F364" s="221" t="s">
        <v>666</v>
      </c>
      <c r="G364" s="43"/>
      <c r="H364" s="43"/>
      <c r="I364" s="222"/>
      <c r="J364" s="43"/>
      <c r="K364" s="43"/>
      <c r="L364" s="47"/>
      <c r="M364" s="223"/>
      <c r="N364" s="224"/>
      <c r="O364" s="87"/>
      <c r="P364" s="87"/>
      <c r="Q364" s="87"/>
      <c r="R364" s="87"/>
      <c r="S364" s="87"/>
      <c r="T364" s="88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T364" s="20" t="s">
        <v>141</v>
      </c>
      <c r="AU364" s="20" t="s">
        <v>81</v>
      </c>
    </row>
    <row r="365" spans="1:65" s="2" customFormat="1" ht="16.5" customHeight="1">
      <c r="A365" s="41"/>
      <c r="B365" s="42"/>
      <c r="C365" s="207" t="s">
        <v>667</v>
      </c>
      <c r="D365" s="207" t="s">
        <v>134</v>
      </c>
      <c r="E365" s="208" t="s">
        <v>668</v>
      </c>
      <c r="F365" s="209" t="s">
        <v>669</v>
      </c>
      <c r="G365" s="210" t="s">
        <v>289</v>
      </c>
      <c r="H365" s="211">
        <v>1</v>
      </c>
      <c r="I365" s="212"/>
      <c r="J365" s="213">
        <f>ROUND(I365*H365,2)</f>
        <v>0</v>
      </c>
      <c r="K365" s="209" t="s">
        <v>19</v>
      </c>
      <c r="L365" s="47"/>
      <c r="M365" s="214" t="s">
        <v>19</v>
      </c>
      <c r="N365" s="215" t="s">
        <v>42</v>
      </c>
      <c r="O365" s="87"/>
      <c r="P365" s="216">
        <f>O365*H365</f>
        <v>0</v>
      </c>
      <c r="Q365" s="216">
        <v>0</v>
      </c>
      <c r="R365" s="216">
        <f>Q365*H365</f>
        <v>0</v>
      </c>
      <c r="S365" s="216">
        <v>0</v>
      </c>
      <c r="T365" s="217">
        <f>S365*H365</f>
        <v>0</v>
      </c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R365" s="218" t="s">
        <v>236</v>
      </c>
      <c r="AT365" s="218" t="s">
        <v>134</v>
      </c>
      <c r="AU365" s="218" t="s">
        <v>81</v>
      </c>
      <c r="AY365" s="20" t="s">
        <v>131</v>
      </c>
      <c r="BE365" s="219">
        <f>IF(N365="základní",J365,0)</f>
        <v>0</v>
      </c>
      <c r="BF365" s="219">
        <f>IF(N365="snížená",J365,0)</f>
        <v>0</v>
      </c>
      <c r="BG365" s="219">
        <f>IF(N365="zákl. přenesená",J365,0)</f>
        <v>0</v>
      </c>
      <c r="BH365" s="219">
        <f>IF(N365="sníž. přenesená",J365,0)</f>
        <v>0</v>
      </c>
      <c r="BI365" s="219">
        <f>IF(N365="nulová",J365,0)</f>
        <v>0</v>
      </c>
      <c r="BJ365" s="20" t="s">
        <v>79</v>
      </c>
      <c r="BK365" s="219">
        <f>ROUND(I365*H365,2)</f>
        <v>0</v>
      </c>
      <c r="BL365" s="20" t="s">
        <v>236</v>
      </c>
      <c r="BM365" s="218" t="s">
        <v>875</v>
      </c>
    </row>
    <row r="366" spans="1:63" s="12" customFormat="1" ht="22.8" customHeight="1">
      <c r="A366" s="12"/>
      <c r="B366" s="191"/>
      <c r="C366" s="192"/>
      <c r="D366" s="193" t="s">
        <v>70</v>
      </c>
      <c r="E366" s="205" t="s">
        <v>671</v>
      </c>
      <c r="F366" s="205" t="s">
        <v>672</v>
      </c>
      <c r="G366" s="192"/>
      <c r="H366" s="192"/>
      <c r="I366" s="195"/>
      <c r="J366" s="206">
        <f>BK366</f>
        <v>0</v>
      </c>
      <c r="K366" s="192"/>
      <c r="L366" s="197"/>
      <c r="M366" s="198"/>
      <c r="N366" s="199"/>
      <c r="O366" s="199"/>
      <c r="P366" s="200">
        <f>SUM(P367:P399)</f>
        <v>0</v>
      </c>
      <c r="Q366" s="199"/>
      <c r="R366" s="200">
        <f>SUM(R367:R399)</f>
        <v>0.064605</v>
      </c>
      <c r="S366" s="199"/>
      <c r="T366" s="201">
        <f>SUM(T367:T399)</f>
        <v>0.00256104</v>
      </c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R366" s="202" t="s">
        <v>81</v>
      </c>
      <c r="AT366" s="203" t="s">
        <v>70</v>
      </c>
      <c r="AU366" s="203" t="s">
        <v>79</v>
      </c>
      <c r="AY366" s="202" t="s">
        <v>131</v>
      </c>
      <c r="BK366" s="204">
        <f>SUM(BK367:BK399)</f>
        <v>0</v>
      </c>
    </row>
    <row r="367" spans="1:65" s="2" customFormat="1" ht="24.15" customHeight="1">
      <c r="A367" s="41"/>
      <c r="B367" s="42"/>
      <c r="C367" s="207" t="s">
        <v>673</v>
      </c>
      <c r="D367" s="207" t="s">
        <v>134</v>
      </c>
      <c r="E367" s="208" t="s">
        <v>686</v>
      </c>
      <c r="F367" s="209" t="s">
        <v>687</v>
      </c>
      <c r="G367" s="210" t="s">
        <v>150</v>
      </c>
      <c r="H367" s="211">
        <v>17.32</v>
      </c>
      <c r="I367" s="212"/>
      <c r="J367" s="213">
        <f>ROUND(I367*H367,2)</f>
        <v>0</v>
      </c>
      <c r="K367" s="209" t="s">
        <v>138</v>
      </c>
      <c r="L367" s="47"/>
      <c r="M367" s="214" t="s">
        <v>19</v>
      </c>
      <c r="N367" s="215" t="s">
        <v>42</v>
      </c>
      <c r="O367" s="87"/>
      <c r="P367" s="216">
        <f>O367*H367</f>
        <v>0</v>
      </c>
      <c r="Q367" s="216">
        <v>0</v>
      </c>
      <c r="R367" s="216">
        <f>Q367*H367</f>
        <v>0</v>
      </c>
      <c r="S367" s="216">
        <v>0</v>
      </c>
      <c r="T367" s="217">
        <f>S367*H367</f>
        <v>0</v>
      </c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R367" s="218" t="s">
        <v>236</v>
      </c>
      <c r="AT367" s="218" t="s">
        <v>134</v>
      </c>
      <c r="AU367" s="218" t="s">
        <v>81</v>
      </c>
      <c r="AY367" s="20" t="s">
        <v>131</v>
      </c>
      <c r="BE367" s="219">
        <f>IF(N367="základní",J367,0)</f>
        <v>0</v>
      </c>
      <c r="BF367" s="219">
        <f>IF(N367="snížená",J367,0)</f>
        <v>0</v>
      </c>
      <c r="BG367" s="219">
        <f>IF(N367="zákl. přenesená",J367,0)</f>
        <v>0</v>
      </c>
      <c r="BH367" s="219">
        <f>IF(N367="sníž. přenesená",J367,0)</f>
        <v>0</v>
      </c>
      <c r="BI367" s="219">
        <f>IF(N367="nulová",J367,0)</f>
        <v>0</v>
      </c>
      <c r="BJ367" s="20" t="s">
        <v>79</v>
      </c>
      <c r="BK367" s="219">
        <f>ROUND(I367*H367,2)</f>
        <v>0</v>
      </c>
      <c r="BL367" s="20" t="s">
        <v>236</v>
      </c>
      <c r="BM367" s="218" t="s">
        <v>876</v>
      </c>
    </row>
    <row r="368" spans="1:47" s="2" customFormat="1" ht="12">
      <c r="A368" s="41"/>
      <c r="B368" s="42"/>
      <c r="C368" s="43"/>
      <c r="D368" s="220" t="s">
        <v>141</v>
      </c>
      <c r="E368" s="43"/>
      <c r="F368" s="221" t="s">
        <v>689</v>
      </c>
      <c r="G368" s="43"/>
      <c r="H368" s="43"/>
      <c r="I368" s="222"/>
      <c r="J368" s="43"/>
      <c r="K368" s="43"/>
      <c r="L368" s="47"/>
      <c r="M368" s="223"/>
      <c r="N368" s="224"/>
      <c r="O368" s="87"/>
      <c r="P368" s="87"/>
      <c r="Q368" s="87"/>
      <c r="R368" s="87"/>
      <c r="S368" s="87"/>
      <c r="T368" s="88"/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T368" s="20" t="s">
        <v>141</v>
      </c>
      <c r="AU368" s="20" t="s">
        <v>81</v>
      </c>
    </row>
    <row r="369" spans="1:51" s="13" customFormat="1" ht="12">
      <c r="A369" s="13"/>
      <c r="B369" s="225"/>
      <c r="C369" s="226"/>
      <c r="D369" s="227" t="s">
        <v>143</v>
      </c>
      <c r="E369" s="228" t="s">
        <v>19</v>
      </c>
      <c r="F369" s="229" t="s">
        <v>877</v>
      </c>
      <c r="G369" s="226"/>
      <c r="H369" s="230">
        <v>17.32</v>
      </c>
      <c r="I369" s="231"/>
      <c r="J369" s="226"/>
      <c r="K369" s="226"/>
      <c r="L369" s="232"/>
      <c r="M369" s="233"/>
      <c r="N369" s="234"/>
      <c r="O369" s="234"/>
      <c r="P369" s="234"/>
      <c r="Q369" s="234"/>
      <c r="R369" s="234"/>
      <c r="S369" s="234"/>
      <c r="T369" s="235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36" t="s">
        <v>143</v>
      </c>
      <c r="AU369" s="236" t="s">
        <v>81</v>
      </c>
      <c r="AV369" s="13" t="s">
        <v>81</v>
      </c>
      <c r="AW369" s="13" t="s">
        <v>32</v>
      </c>
      <c r="AX369" s="13" t="s">
        <v>79</v>
      </c>
      <c r="AY369" s="236" t="s">
        <v>131</v>
      </c>
    </row>
    <row r="370" spans="1:65" s="2" customFormat="1" ht="16.5" customHeight="1">
      <c r="A370" s="41"/>
      <c r="B370" s="42"/>
      <c r="C370" s="258" t="s">
        <v>680</v>
      </c>
      <c r="D370" s="258" t="s">
        <v>204</v>
      </c>
      <c r="E370" s="259" t="s">
        <v>692</v>
      </c>
      <c r="F370" s="260" t="s">
        <v>693</v>
      </c>
      <c r="G370" s="261" t="s">
        <v>150</v>
      </c>
      <c r="H370" s="262">
        <v>20.784</v>
      </c>
      <c r="I370" s="263"/>
      <c r="J370" s="264">
        <f>ROUND(I370*H370,2)</f>
        <v>0</v>
      </c>
      <c r="K370" s="260" t="s">
        <v>138</v>
      </c>
      <c r="L370" s="265"/>
      <c r="M370" s="266" t="s">
        <v>19</v>
      </c>
      <c r="N370" s="267" t="s">
        <v>42</v>
      </c>
      <c r="O370" s="87"/>
      <c r="P370" s="216">
        <f>O370*H370</f>
        <v>0</v>
      </c>
      <c r="Q370" s="216">
        <v>0</v>
      </c>
      <c r="R370" s="216">
        <f>Q370*H370</f>
        <v>0</v>
      </c>
      <c r="S370" s="216">
        <v>0</v>
      </c>
      <c r="T370" s="217">
        <f>S370*H370</f>
        <v>0</v>
      </c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R370" s="218" t="s">
        <v>324</v>
      </c>
      <c r="AT370" s="218" t="s">
        <v>204</v>
      </c>
      <c r="AU370" s="218" t="s">
        <v>81</v>
      </c>
      <c r="AY370" s="20" t="s">
        <v>131</v>
      </c>
      <c r="BE370" s="219">
        <f>IF(N370="základní",J370,0)</f>
        <v>0</v>
      </c>
      <c r="BF370" s="219">
        <f>IF(N370="snížená",J370,0)</f>
        <v>0</v>
      </c>
      <c r="BG370" s="219">
        <f>IF(N370="zákl. přenesená",J370,0)</f>
        <v>0</v>
      </c>
      <c r="BH370" s="219">
        <f>IF(N370="sníž. přenesená",J370,0)</f>
        <v>0</v>
      </c>
      <c r="BI370" s="219">
        <f>IF(N370="nulová",J370,0)</f>
        <v>0</v>
      </c>
      <c r="BJ370" s="20" t="s">
        <v>79</v>
      </c>
      <c r="BK370" s="219">
        <f>ROUND(I370*H370,2)</f>
        <v>0</v>
      </c>
      <c r="BL370" s="20" t="s">
        <v>236</v>
      </c>
      <c r="BM370" s="218" t="s">
        <v>878</v>
      </c>
    </row>
    <row r="371" spans="1:51" s="13" customFormat="1" ht="12">
      <c r="A371" s="13"/>
      <c r="B371" s="225"/>
      <c r="C371" s="226"/>
      <c r="D371" s="227" t="s">
        <v>143</v>
      </c>
      <c r="E371" s="226"/>
      <c r="F371" s="229" t="s">
        <v>879</v>
      </c>
      <c r="G371" s="226"/>
      <c r="H371" s="230">
        <v>20.784</v>
      </c>
      <c r="I371" s="231"/>
      <c r="J371" s="226"/>
      <c r="K371" s="226"/>
      <c r="L371" s="232"/>
      <c r="M371" s="233"/>
      <c r="N371" s="234"/>
      <c r="O371" s="234"/>
      <c r="P371" s="234"/>
      <c r="Q371" s="234"/>
      <c r="R371" s="234"/>
      <c r="S371" s="234"/>
      <c r="T371" s="235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36" t="s">
        <v>143</v>
      </c>
      <c r="AU371" s="236" t="s">
        <v>81</v>
      </c>
      <c r="AV371" s="13" t="s">
        <v>81</v>
      </c>
      <c r="AW371" s="13" t="s">
        <v>4</v>
      </c>
      <c r="AX371" s="13" t="s">
        <v>79</v>
      </c>
      <c r="AY371" s="236" t="s">
        <v>131</v>
      </c>
    </row>
    <row r="372" spans="1:65" s="2" customFormat="1" ht="24.15" customHeight="1">
      <c r="A372" s="41"/>
      <c r="B372" s="42"/>
      <c r="C372" s="207" t="s">
        <v>685</v>
      </c>
      <c r="D372" s="207" t="s">
        <v>134</v>
      </c>
      <c r="E372" s="208" t="s">
        <v>697</v>
      </c>
      <c r="F372" s="209" t="s">
        <v>698</v>
      </c>
      <c r="G372" s="210" t="s">
        <v>137</v>
      </c>
      <c r="H372" s="211">
        <v>7.434</v>
      </c>
      <c r="I372" s="212"/>
      <c r="J372" s="213">
        <f>ROUND(I372*H372,2)</f>
        <v>0</v>
      </c>
      <c r="K372" s="209" t="s">
        <v>138</v>
      </c>
      <c r="L372" s="47"/>
      <c r="M372" s="214" t="s">
        <v>19</v>
      </c>
      <c r="N372" s="215" t="s">
        <v>42</v>
      </c>
      <c r="O372" s="87"/>
      <c r="P372" s="216">
        <f>O372*H372</f>
        <v>0</v>
      </c>
      <c r="Q372" s="216">
        <v>0</v>
      </c>
      <c r="R372" s="216">
        <f>Q372*H372</f>
        <v>0</v>
      </c>
      <c r="S372" s="216">
        <v>3E-05</v>
      </c>
      <c r="T372" s="217">
        <f>S372*H372</f>
        <v>0.00022302000000000002</v>
      </c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R372" s="218" t="s">
        <v>236</v>
      </c>
      <c r="AT372" s="218" t="s">
        <v>134</v>
      </c>
      <c r="AU372" s="218" t="s">
        <v>81</v>
      </c>
      <c r="AY372" s="20" t="s">
        <v>131</v>
      </c>
      <c r="BE372" s="219">
        <f>IF(N372="základní",J372,0)</f>
        <v>0</v>
      </c>
      <c r="BF372" s="219">
        <f>IF(N372="snížená",J372,0)</f>
        <v>0</v>
      </c>
      <c r="BG372" s="219">
        <f>IF(N372="zákl. přenesená",J372,0)</f>
        <v>0</v>
      </c>
      <c r="BH372" s="219">
        <f>IF(N372="sníž. přenesená",J372,0)</f>
        <v>0</v>
      </c>
      <c r="BI372" s="219">
        <f>IF(N372="nulová",J372,0)</f>
        <v>0</v>
      </c>
      <c r="BJ372" s="20" t="s">
        <v>79</v>
      </c>
      <c r="BK372" s="219">
        <f>ROUND(I372*H372,2)</f>
        <v>0</v>
      </c>
      <c r="BL372" s="20" t="s">
        <v>236</v>
      </c>
      <c r="BM372" s="218" t="s">
        <v>880</v>
      </c>
    </row>
    <row r="373" spans="1:47" s="2" customFormat="1" ht="12">
      <c r="A373" s="41"/>
      <c r="B373" s="42"/>
      <c r="C373" s="43"/>
      <c r="D373" s="220" t="s">
        <v>141</v>
      </c>
      <c r="E373" s="43"/>
      <c r="F373" s="221" t="s">
        <v>700</v>
      </c>
      <c r="G373" s="43"/>
      <c r="H373" s="43"/>
      <c r="I373" s="222"/>
      <c r="J373" s="43"/>
      <c r="K373" s="43"/>
      <c r="L373" s="47"/>
      <c r="M373" s="223"/>
      <c r="N373" s="224"/>
      <c r="O373" s="87"/>
      <c r="P373" s="87"/>
      <c r="Q373" s="87"/>
      <c r="R373" s="87"/>
      <c r="S373" s="87"/>
      <c r="T373" s="88"/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T373" s="20" t="s">
        <v>141</v>
      </c>
      <c r="AU373" s="20" t="s">
        <v>81</v>
      </c>
    </row>
    <row r="374" spans="1:51" s="15" customFormat="1" ht="12">
      <c r="A374" s="15"/>
      <c r="B374" s="248"/>
      <c r="C374" s="249"/>
      <c r="D374" s="227" t="s">
        <v>143</v>
      </c>
      <c r="E374" s="250" t="s">
        <v>19</v>
      </c>
      <c r="F374" s="251" t="s">
        <v>881</v>
      </c>
      <c r="G374" s="249"/>
      <c r="H374" s="250" t="s">
        <v>19</v>
      </c>
      <c r="I374" s="252"/>
      <c r="J374" s="249"/>
      <c r="K374" s="249"/>
      <c r="L374" s="253"/>
      <c r="M374" s="254"/>
      <c r="N374" s="255"/>
      <c r="O374" s="255"/>
      <c r="P374" s="255"/>
      <c r="Q374" s="255"/>
      <c r="R374" s="255"/>
      <c r="S374" s="255"/>
      <c r="T374" s="256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T374" s="257" t="s">
        <v>143</v>
      </c>
      <c r="AU374" s="257" t="s">
        <v>81</v>
      </c>
      <c r="AV374" s="15" t="s">
        <v>79</v>
      </c>
      <c r="AW374" s="15" t="s">
        <v>32</v>
      </c>
      <c r="AX374" s="15" t="s">
        <v>71</v>
      </c>
      <c r="AY374" s="257" t="s">
        <v>131</v>
      </c>
    </row>
    <row r="375" spans="1:51" s="13" customFormat="1" ht="12">
      <c r="A375" s="13"/>
      <c r="B375" s="225"/>
      <c r="C375" s="226"/>
      <c r="D375" s="227" t="s">
        <v>143</v>
      </c>
      <c r="E375" s="228" t="s">
        <v>19</v>
      </c>
      <c r="F375" s="229" t="s">
        <v>702</v>
      </c>
      <c r="G375" s="226"/>
      <c r="H375" s="230">
        <v>4.851</v>
      </c>
      <c r="I375" s="231"/>
      <c r="J375" s="226"/>
      <c r="K375" s="226"/>
      <c r="L375" s="232"/>
      <c r="M375" s="233"/>
      <c r="N375" s="234"/>
      <c r="O375" s="234"/>
      <c r="P375" s="234"/>
      <c r="Q375" s="234"/>
      <c r="R375" s="234"/>
      <c r="S375" s="234"/>
      <c r="T375" s="235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36" t="s">
        <v>143</v>
      </c>
      <c r="AU375" s="236" t="s">
        <v>81</v>
      </c>
      <c r="AV375" s="13" t="s">
        <v>81</v>
      </c>
      <c r="AW375" s="13" t="s">
        <v>32</v>
      </c>
      <c r="AX375" s="13" t="s">
        <v>71</v>
      </c>
      <c r="AY375" s="236" t="s">
        <v>131</v>
      </c>
    </row>
    <row r="376" spans="1:51" s="13" customFormat="1" ht="12">
      <c r="A376" s="13"/>
      <c r="B376" s="225"/>
      <c r="C376" s="226"/>
      <c r="D376" s="227" t="s">
        <v>143</v>
      </c>
      <c r="E376" s="228" t="s">
        <v>19</v>
      </c>
      <c r="F376" s="229" t="s">
        <v>882</v>
      </c>
      <c r="G376" s="226"/>
      <c r="H376" s="230">
        <v>2.583</v>
      </c>
      <c r="I376" s="231"/>
      <c r="J376" s="226"/>
      <c r="K376" s="226"/>
      <c r="L376" s="232"/>
      <c r="M376" s="233"/>
      <c r="N376" s="234"/>
      <c r="O376" s="234"/>
      <c r="P376" s="234"/>
      <c r="Q376" s="234"/>
      <c r="R376" s="234"/>
      <c r="S376" s="234"/>
      <c r="T376" s="235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36" t="s">
        <v>143</v>
      </c>
      <c r="AU376" s="236" t="s">
        <v>81</v>
      </c>
      <c r="AV376" s="13" t="s">
        <v>81</v>
      </c>
      <c r="AW376" s="13" t="s">
        <v>32</v>
      </c>
      <c r="AX376" s="13" t="s">
        <v>71</v>
      </c>
      <c r="AY376" s="236" t="s">
        <v>131</v>
      </c>
    </row>
    <row r="377" spans="1:51" s="14" customFormat="1" ht="12">
      <c r="A377" s="14"/>
      <c r="B377" s="237"/>
      <c r="C377" s="238"/>
      <c r="D377" s="227" t="s">
        <v>143</v>
      </c>
      <c r="E377" s="239" t="s">
        <v>19</v>
      </c>
      <c r="F377" s="240" t="s">
        <v>147</v>
      </c>
      <c r="G377" s="238"/>
      <c r="H377" s="241">
        <v>7.434</v>
      </c>
      <c r="I377" s="242"/>
      <c r="J377" s="238"/>
      <c r="K377" s="238"/>
      <c r="L377" s="243"/>
      <c r="M377" s="244"/>
      <c r="N377" s="245"/>
      <c r="O377" s="245"/>
      <c r="P377" s="245"/>
      <c r="Q377" s="245"/>
      <c r="R377" s="245"/>
      <c r="S377" s="245"/>
      <c r="T377" s="246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47" t="s">
        <v>143</v>
      </c>
      <c r="AU377" s="247" t="s">
        <v>81</v>
      </c>
      <c r="AV377" s="14" t="s">
        <v>139</v>
      </c>
      <c r="AW377" s="14" t="s">
        <v>32</v>
      </c>
      <c r="AX377" s="14" t="s">
        <v>79</v>
      </c>
      <c r="AY377" s="247" t="s">
        <v>131</v>
      </c>
    </row>
    <row r="378" spans="1:65" s="2" customFormat="1" ht="16.5" customHeight="1">
      <c r="A378" s="41"/>
      <c r="B378" s="42"/>
      <c r="C378" s="258" t="s">
        <v>691</v>
      </c>
      <c r="D378" s="258" t="s">
        <v>204</v>
      </c>
      <c r="E378" s="259" t="s">
        <v>704</v>
      </c>
      <c r="F378" s="260" t="s">
        <v>705</v>
      </c>
      <c r="G378" s="261" t="s">
        <v>137</v>
      </c>
      <c r="H378" s="262">
        <v>8.921</v>
      </c>
      <c r="I378" s="263"/>
      <c r="J378" s="264">
        <f>ROUND(I378*H378,2)</f>
        <v>0</v>
      </c>
      <c r="K378" s="260" t="s">
        <v>138</v>
      </c>
      <c r="L378" s="265"/>
      <c r="M378" s="266" t="s">
        <v>19</v>
      </c>
      <c r="N378" s="267" t="s">
        <v>42</v>
      </c>
      <c r="O378" s="87"/>
      <c r="P378" s="216">
        <f>O378*H378</f>
        <v>0</v>
      </c>
      <c r="Q378" s="216">
        <v>0</v>
      </c>
      <c r="R378" s="216">
        <f>Q378*H378</f>
        <v>0</v>
      </c>
      <c r="S378" s="216">
        <v>0</v>
      </c>
      <c r="T378" s="217">
        <f>S378*H378</f>
        <v>0</v>
      </c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  <c r="AR378" s="218" t="s">
        <v>324</v>
      </c>
      <c r="AT378" s="218" t="s">
        <v>204</v>
      </c>
      <c r="AU378" s="218" t="s">
        <v>81</v>
      </c>
      <c r="AY378" s="20" t="s">
        <v>131</v>
      </c>
      <c r="BE378" s="219">
        <f>IF(N378="základní",J378,0)</f>
        <v>0</v>
      </c>
      <c r="BF378" s="219">
        <f>IF(N378="snížená",J378,0)</f>
        <v>0</v>
      </c>
      <c r="BG378" s="219">
        <f>IF(N378="zákl. přenesená",J378,0)</f>
        <v>0</v>
      </c>
      <c r="BH378" s="219">
        <f>IF(N378="sníž. přenesená",J378,0)</f>
        <v>0</v>
      </c>
      <c r="BI378" s="219">
        <f>IF(N378="nulová",J378,0)</f>
        <v>0</v>
      </c>
      <c r="BJ378" s="20" t="s">
        <v>79</v>
      </c>
      <c r="BK378" s="219">
        <f>ROUND(I378*H378,2)</f>
        <v>0</v>
      </c>
      <c r="BL378" s="20" t="s">
        <v>236</v>
      </c>
      <c r="BM378" s="218" t="s">
        <v>883</v>
      </c>
    </row>
    <row r="379" spans="1:51" s="13" customFormat="1" ht="12">
      <c r="A379" s="13"/>
      <c r="B379" s="225"/>
      <c r="C379" s="226"/>
      <c r="D379" s="227" t="s">
        <v>143</v>
      </c>
      <c r="E379" s="226"/>
      <c r="F379" s="229" t="s">
        <v>884</v>
      </c>
      <c r="G379" s="226"/>
      <c r="H379" s="230">
        <v>8.921</v>
      </c>
      <c r="I379" s="231"/>
      <c r="J379" s="226"/>
      <c r="K379" s="226"/>
      <c r="L379" s="232"/>
      <c r="M379" s="233"/>
      <c r="N379" s="234"/>
      <c r="O379" s="234"/>
      <c r="P379" s="234"/>
      <c r="Q379" s="234"/>
      <c r="R379" s="234"/>
      <c r="S379" s="234"/>
      <c r="T379" s="235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36" t="s">
        <v>143</v>
      </c>
      <c r="AU379" s="236" t="s">
        <v>81</v>
      </c>
      <c r="AV379" s="13" t="s">
        <v>81</v>
      </c>
      <c r="AW379" s="13" t="s">
        <v>4</v>
      </c>
      <c r="AX379" s="13" t="s">
        <v>79</v>
      </c>
      <c r="AY379" s="236" t="s">
        <v>131</v>
      </c>
    </row>
    <row r="380" spans="1:65" s="2" customFormat="1" ht="16.5" customHeight="1">
      <c r="A380" s="41"/>
      <c r="B380" s="42"/>
      <c r="C380" s="207" t="s">
        <v>696</v>
      </c>
      <c r="D380" s="207" t="s">
        <v>134</v>
      </c>
      <c r="E380" s="208" t="s">
        <v>674</v>
      </c>
      <c r="F380" s="209" t="s">
        <v>675</v>
      </c>
      <c r="G380" s="210" t="s">
        <v>137</v>
      </c>
      <c r="H380" s="211">
        <v>7.542</v>
      </c>
      <c r="I380" s="212"/>
      <c r="J380" s="213">
        <f>ROUND(I380*H380,2)</f>
        <v>0</v>
      </c>
      <c r="K380" s="209" t="s">
        <v>138</v>
      </c>
      <c r="L380" s="47"/>
      <c r="M380" s="214" t="s">
        <v>19</v>
      </c>
      <c r="N380" s="215" t="s">
        <v>42</v>
      </c>
      <c r="O380" s="87"/>
      <c r="P380" s="216">
        <f>O380*H380</f>
        <v>0</v>
      </c>
      <c r="Q380" s="216">
        <v>0.001</v>
      </c>
      <c r="R380" s="216">
        <f>Q380*H380</f>
        <v>0.007542</v>
      </c>
      <c r="S380" s="216">
        <v>0.00031</v>
      </c>
      <c r="T380" s="217">
        <f>S380*H380</f>
        <v>0.00233802</v>
      </c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R380" s="218" t="s">
        <v>236</v>
      </c>
      <c r="AT380" s="218" t="s">
        <v>134</v>
      </c>
      <c r="AU380" s="218" t="s">
        <v>81</v>
      </c>
      <c r="AY380" s="20" t="s">
        <v>131</v>
      </c>
      <c r="BE380" s="219">
        <f>IF(N380="základní",J380,0)</f>
        <v>0</v>
      </c>
      <c r="BF380" s="219">
        <f>IF(N380="snížená",J380,0)</f>
        <v>0</v>
      </c>
      <c r="BG380" s="219">
        <f>IF(N380="zákl. přenesená",J380,0)</f>
        <v>0</v>
      </c>
      <c r="BH380" s="219">
        <f>IF(N380="sníž. přenesená",J380,0)</f>
        <v>0</v>
      </c>
      <c r="BI380" s="219">
        <f>IF(N380="nulová",J380,0)</f>
        <v>0</v>
      </c>
      <c r="BJ380" s="20" t="s">
        <v>79</v>
      </c>
      <c r="BK380" s="219">
        <f>ROUND(I380*H380,2)</f>
        <v>0</v>
      </c>
      <c r="BL380" s="20" t="s">
        <v>236</v>
      </c>
      <c r="BM380" s="218" t="s">
        <v>885</v>
      </c>
    </row>
    <row r="381" spans="1:47" s="2" customFormat="1" ht="12">
      <c r="A381" s="41"/>
      <c r="B381" s="42"/>
      <c r="C381" s="43"/>
      <c r="D381" s="220" t="s">
        <v>141</v>
      </c>
      <c r="E381" s="43"/>
      <c r="F381" s="221" t="s">
        <v>677</v>
      </c>
      <c r="G381" s="43"/>
      <c r="H381" s="43"/>
      <c r="I381" s="222"/>
      <c r="J381" s="43"/>
      <c r="K381" s="43"/>
      <c r="L381" s="47"/>
      <c r="M381" s="223"/>
      <c r="N381" s="224"/>
      <c r="O381" s="87"/>
      <c r="P381" s="87"/>
      <c r="Q381" s="87"/>
      <c r="R381" s="87"/>
      <c r="S381" s="87"/>
      <c r="T381" s="88"/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T381" s="20" t="s">
        <v>141</v>
      </c>
      <c r="AU381" s="20" t="s">
        <v>81</v>
      </c>
    </row>
    <row r="382" spans="1:51" s="15" customFormat="1" ht="12">
      <c r="A382" s="15"/>
      <c r="B382" s="248"/>
      <c r="C382" s="249"/>
      <c r="D382" s="227" t="s">
        <v>143</v>
      </c>
      <c r="E382" s="250" t="s">
        <v>19</v>
      </c>
      <c r="F382" s="251" t="s">
        <v>678</v>
      </c>
      <c r="G382" s="249"/>
      <c r="H382" s="250" t="s">
        <v>19</v>
      </c>
      <c r="I382" s="252"/>
      <c r="J382" s="249"/>
      <c r="K382" s="249"/>
      <c r="L382" s="253"/>
      <c r="M382" s="254"/>
      <c r="N382" s="255"/>
      <c r="O382" s="255"/>
      <c r="P382" s="255"/>
      <c r="Q382" s="255"/>
      <c r="R382" s="255"/>
      <c r="S382" s="255"/>
      <c r="T382" s="256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T382" s="257" t="s">
        <v>143</v>
      </c>
      <c r="AU382" s="257" t="s">
        <v>81</v>
      </c>
      <c r="AV382" s="15" t="s">
        <v>79</v>
      </c>
      <c r="AW382" s="15" t="s">
        <v>32</v>
      </c>
      <c r="AX382" s="15" t="s">
        <v>71</v>
      </c>
      <c r="AY382" s="257" t="s">
        <v>131</v>
      </c>
    </row>
    <row r="383" spans="1:51" s="13" customFormat="1" ht="12">
      <c r="A383" s="13"/>
      <c r="B383" s="225"/>
      <c r="C383" s="226"/>
      <c r="D383" s="227" t="s">
        <v>143</v>
      </c>
      <c r="E383" s="228" t="s">
        <v>19</v>
      </c>
      <c r="F383" s="229" t="s">
        <v>886</v>
      </c>
      <c r="G383" s="226"/>
      <c r="H383" s="230">
        <v>7.542</v>
      </c>
      <c r="I383" s="231"/>
      <c r="J383" s="226"/>
      <c r="K383" s="226"/>
      <c r="L383" s="232"/>
      <c r="M383" s="233"/>
      <c r="N383" s="234"/>
      <c r="O383" s="234"/>
      <c r="P383" s="234"/>
      <c r="Q383" s="234"/>
      <c r="R383" s="234"/>
      <c r="S383" s="234"/>
      <c r="T383" s="235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36" t="s">
        <v>143</v>
      </c>
      <c r="AU383" s="236" t="s">
        <v>81</v>
      </c>
      <c r="AV383" s="13" t="s">
        <v>81</v>
      </c>
      <c r="AW383" s="13" t="s">
        <v>32</v>
      </c>
      <c r="AX383" s="13" t="s">
        <v>79</v>
      </c>
      <c r="AY383" s="236" t="s">
        <v>131</v>
      </c>
    </row>
    <row r="384" spans="1:65" s="2" customFormat="1" ht="16.5" customHeight="1">
      <c r="A384" s="41"/>
      <c r="B384" s="42"/>
      <c r="C384" s="207" t="s">
        <v>703</v>
      </c>
      <c r="D384" s="207" t="s">
        <v>134</v>
      </c>
      <c r="E384" s="208" t="s">
        <v>681</v>
      </c>
      <c r="F384" s="209" t="s">
        <v>682</v>
      </c>
      <c r="G384" s="210" t="s">
        <v>137</v>
      </c>
      <c r="H384" s="211">
        <v>124.05</v>
      </c>
      <c r="I384" s="212"/>
      <c r="J384" s="213">
        <f>ROUND(I384*H384,2)</f>
        <v>0</v>
      </c>
      <c r="K384" s="209" t="s">
        <v>138</v>
      </c>
      <c r="L384" s="47"/>
      <c r="M384" s="214" t="s">
        <v>19</v>
      </c>
      <c r="N384" s="215" t="s">
        <v>42</v>
      </c>
      <c r="O384" s="87"/>
      <c r="P384" s="216">
        <f>O384*H384</f>
        <v>0</v>
      </c>
      <c r="Q384" s="216">
        <v>0</v>
      </c>
      <c r="R384" s="216">
        <f>Q384*H384</f>
        <v>0</v>
      </c>
      <c r="S384" s="216">
        <v>0</v>
      </c>
      <c r="T384" s="217">
        <f>S384*H384</f>
        <v>0</v>
      </c>
      <c r="U384" s="41"/>
      <c r="V384" s="41"/>
      <c r="W384" s="41"/>
      <c r="X384" s="41"/>
      <c r="Y384" s="41"/>
      <c r="Z384" s="41"/>
      <c r="AA384" s="41"/>
      <c r="AB384" s="41"/>
      <c r="AC384" s="41"/>
      <c r="AD384" s="41"/>
      <c r="AE384" s="41"/>
      <c r="AR384" s="218" t="s">
        <v>236</v>
      </c>
      <c r="AT384" s="218" t="s">
        <v>134</v>
      </c>
      <c r="AU384" s="218" t="s">
        <v>81</v>
      </c>
      <c r="AY384" s="20" t="s">
        <v>131</v>
      </c>
      <c r="BE384" s="219">
        <f>IF(N384="základní",J384,0)</f>
        <v>0</v>
      </c>
      <c r="BF384" s="219">
        <f>IF(N384="snížená",J384,0)</f>
        <v>0</v>
      </c>
      <c r="BG384" s="219">
        <f>IF(N384="zákl. přenesená",J384,0)</f>
        <v>0</v>
      </c>
      <c r="BH384" s="219">
        <f>IF(N384="sníž. přenesená",J384,0)</f>
        <v>0</v>
      </c>
      <c r="BI384" s="219">
        <f>IF(N384="nulová",J384,0)</f>
        <v>0</v>
      </c>
      <c r="BJ384" s="20" t="s">
        <v>79</v>
      </c>
      <c r="BK384" s="219">
        <f>ROUND(I384*H384,2)</f>
        <v>0</v>
      </c>
      <c r="BL384" s="20" t="s">
        <v>236</v>
      </c>
      <c r="BM384" s="218" t="s">
        <v>887</v>
      </c>
    </row>
    <row r="385" spans="1:47" s="2" customFormat="1" ht="12">
      <c r="A385" s="41"/>
      <c r="B385" s="42"/>
      <c r="C385" s="43"/>
      <c r="D385" s="220" t="s">
        <v>141</v>
      </c>
      <c r="E385" s="43"/>
      <c r="F385" s="221" t="s">
        <v>684</v>
      </c>
      <c r="G385" s="43"/>
      <c r="H385" s="43"/>
      <c r="I385" s="222"/>
      <c r="J385" s="43"/>
      <c r="K385" s="43"/>
      <c r="L385" s="47"/>
      <c r="M385" s="223"/>
      <c r="N385" s="224"/>
      <c r="O385" s="87"/>
      <c r="P385" s="87"/>
      <c r="Q385" s="87"/>
      <c r="R385" s="87"/>
      <c r="S385" s="87"/>
      <c r="T385" s="88"/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41"/>
      <c r="AT385" s="20" t="s">
        <v>141</v>
      </c>
      <c r="AU385" s="20" t="s">
        <v>81</v>
      </c>
    </row>
    <row r="386" spans="1:65" s="2" customFormat="1" ht="21.75" customHeight="1">
      <c r="A386" s="41"/>
      <c r="B386" s="42"/>
      <c r="C386" s="207" t="s">
        <v>708</v>
      </c>
      <c r="D386" s="207" t="s">
        <v>134</v>
      </c>
      <c r="E386" s="208" t="s">
        <v>709</v>
      </c>
      <c r="F386" s="209" t="s">
        <v>710</v>
      </c>
      <c r="G386" s="210" t="s">
        <v>137</v>
      </c>
      <c r="H386" s="211">
        <v>124.05</v>
      </c>
      <c r="I386" s="212"/>
      <c r="J386" s="213">
        <f>ROUND(I386*H386,2)</f>
        <v>0</v>
      </c>
      <c r="K386" s="209" t="s">
        <v>138</v>
      </c>
      <c r="L386" s="47"/>
      <c r="M386" s="214" t="s">
        <v>19</v>
      </c>
      <c r="N386" s="215" t="s">
        <v>42</v>
      </c>
      <c r="O386" s="87"/>
      <c r="P386" s="216">
        <f>O386*H386</f>
        <v>0</v>
      </c>
      <c r="Q386" s="216">
        <v>0.0002</v>
      </c>
      <c r="R386" s="216">
        <f>Q386*H386</f>
        <v>0.024810000000000002</v>
      </c>
      <c r="S386" s="216">
        <v>0</v>
      </c>
      <c r="T386" s="217">
        <f>S386*H386</f>
        <v>0</v>
      </c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  <c r="AE386" s="41"/>
      <c r="AR386" s="218" t="s">
        <v>236</v>
      </c>
      <c r="AT386" s="218" t="s">
        <v>134</v>
      </c>
      <c r="AU386" s="218" t="s">
        <v>81</v>
      </c>
      <c r="AY386" s="20" t="s">
        <v>131</v>
      </c>
      <c r="BE386" s="219">
        <f>IF(N386="základní",J386,0)</f>
        <v>0</v>
      </c>
      <c r="BF386" s="219">
        <f>IF(N386="snížená",J386,0)</f>
        <v>0</v>
      </c>
      <c r="BG386" s="219">
        <f>IF(N386="zákl. přenesená",J386,0)</f>
        <v>0</v>
      </c>
      <c r="BH386" s="219">
        <f>IF(N386="sníž. přenesená",J386,0)</f>
        <v>0</v>
      </c>
      <c r="BI386" s="219">
        <f>IF(N386="nulová",J386,0)</f>
        <v>0</v>
      </c>
      <c r="BJ386" s="20" t="s">
        <v>79</v>
      </c>
      <c r="BK386" s="219">
        <f>ROUND(I386*H386,2)</f>
        <v>0</v>
      </c>
      <c r="BL386" s="20" t="s">
        <v>236</v>
      </c>
      <c r="BM386" s="218" t="s">
        <v>888</v>
      </c>
    </row>
    <row r="387" spans="1:47" s="2" customFormat="1" ht="12">
      <c r="A387" s="41"/>
      <c r="B387" s="42"/>
      <c r="C387" s="43"/>
      <c r="D387" s="220" t="s">
        <v>141</v>
      </c>
      <c r="E387" s="43"/>
      <c r="F387" s="221" t="s">
        <v>712</v>
      </c>
      <c r="G387" s="43"/>
      <c r="H387" s="43"/>
      <c r="I387" s="222"/>
      <c r="J387" s="43"/>
      <c r="K387" s="43"/>
      <c r="L387" s="47"/>
      <c r="M387" s="223"/>
      <c r="N387" s="224"/>
      <c r="O387" s="87"/>
      <c r="P387" s="87"/>
      <c r="Q387" s="87"/>
      <c r="R387" s="87"/>
      <c r="S387" s="87"/>
      <c r="T387" s="88"/>
      <c r="U387" s="41"/>
      <c r="V387" s="41"/>
      <c r="W387" s="41"/>
      <c r="X387" s="41"/>
      <c r="Y387" s="41"/>
      <c r="Z387" s="41"/>
      <c r="AA387" s="41"/>
      <c r="AB387" s="41"/>
      <c r="AC387" s="41"/>
      <c r="AD387" s="41"/>
      <c r="AE387" s="41"/>
      <c r="AT387" s="20" t="s">
        <v>141</v>
      </c>
      <c r="AU387" s="20" t="s">
        <v>81</v>
      </c>
    </row>
    <row r="388" spans="1:51" s="15" customFormat="1" ht="12">
      <c r="A388" s="15"/>
      <c r="B388" s="248"/>
      <c r="C388" s="249"/>
      <c r="D388" s="227" t="s">
        <v>143</v>
      </c>
      <c r="E388" s="250" t="s">
        <v>19</v>
      </c>
      <c r="F388" s="251" t="s">
        <v>713</v>
      </c>
      <c r="G388" s="249"/>
      <c r="H388" s="250" t="s">
        <v>19</v>
      </c>
      <c r="I388" s="252"/>
      <c r="J388" s="249"/>
      <c r="K388" s="249"/>
      <c r="L388" s="253"/>
      <c r="M388" s="254"/>
      <c r="N388" s="255"/>
      <c r="O388" s="255"/>
      <c r="P388" s="255"/>
      <c r="Q388" s="255"/>
      <c r="R388" s="255"/>
      <c r="S388" s="255"/>
      <c r="T388" s="256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T388" s="257" t="s">
        <v>143</v>
      </c>
      <c r="AU388" s="257" t="s">
        <v>81</v>
      </c>
      <c r="AV388" s="15" t="s">
        <v>79</v>
      </c>
      <c r="AW388" s="15" t="s">
        <v>32</v>
      </c>
      <c r="AX388" s="15" t="s">
        <v>71</v>
      </c>
      <c r="AY388" s="257" t="s">
        <v>131</v>
      </c>
    </row>
    <row r="389" spans="1:51" s="13" customFormat="1" ht="12">
      <c r="A389" s="13"/>
      <c r="B389" s="225"/>
      <c r="C389" s="226"/>
      <c r="D389" s="227" t="s">
        <v>143</v>
      </c>
      <c r="E389" s="228" t="s">
        <v>19</v>
      </c>
      <c r="F389" s="229" t="s">
        <v>889</v>
      </c>
      <c r="G389" s="226"/>
      <c r="H389" s="230">
        <v>26.604</v>
      </c>
      <c r="I389" s="231"/>
      <c r="J389" s="226"/>
      <c r="K389" s="226"/>
      <c r="L389" s="232"/>
      <c r="M389" s="233"/>
      <c r="N389" s="234"/>
      <c r="O389" s="234"/>
      <c r="P389" s="234"/>
      <c r="Q389" s="234"/>
      <c r="R389" s="234"/>
      <c r="S389" s="234"/>
      <c r="T389" s="235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36" t="s">
        <v>143</v>
      </c>
      <c r="AU389" s="236" t="s">
        <v>81</v>
      </c>
      <c r="AV389" s="13" t="s">
        <v>81</v>
      </c>
      <c r="AW389" s="13" t="s">
        <v>32</v>
      </c>
      <c r="AX389" s="13" t="s">
        <v>71</v>
      </c>
      <c r="AY389" s="236" t="s">
        <v>131</v>
      </c>
    </row>
    <row r="390" spans="1:51" s="15" customFormat="1" ht="12">
      <c r="A390" s="15"/>
      <c r="B390" s="248"/>
      <c r="C390" s="249"/>
      <c r="D390" s="227" t="s">
        <v>143</v>
      </c>
      <c r="E390" s="250" t="s">
        <v>19</v>
      </c>
      <c r="F390" s="251" t="s">
        <v>715</v>
      </c>
      <c r="G390" s="249"/>
      <c r="H390" s="250" t="s">
        <v>19</v>
      </c>
      <c r="I390" s="252"/>
      <c r="J390" s="249"/>
      <c r="K390" s="249"/>
      <c r="L390" s="253"/>
      <c r="M390" s="254"/>
      <c r="N390" s="255"/>
      <c r="O390" s="255"/>
      <c r="P390" s="255"/>
      <c r="Q390" s="255"/>
      <c r="R390" s="255"/>
      <c r="S390" s="255"/>
      <c r="T390" s="256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T390" s="257" t="s">
        <v>143</v>
      </c>
      <c r="AU390" s="257" t="s">
        <v>81</v>
      </c>
      <c r="AV390" s="15" t="s">
        <v>79</v>
      </c>
      <c r="AW390" s="15" t="s">
        <v>32</v>
      </c>
      <c r="AX390" s="15" t="s">
        <v>71</v>
      </c>
      <c r="AY390" s="257" t="s">
        <v>131</v>
      </c>
    </row>
    <row r="391" spans="1:51" s="13" customFormat="1" ht="12">
      <c r="A391" s="13"/>
      <c r="B391" s="225"/>
      <c r="C391" s="226"/>
      <c r="D391" s="227" t="s">
        <v>143</v>
      </c>
      <c r="E391" s="228" t="s">
        <v>19</v>
      </c>
      <c r="F391" s="229" t="s">
        <v>890</v>
      </c>
      <c r="G391" s="226"/>
      <c r="H391" s="230">
        <v>92.16</v>
      </c>
      <c r="I391" s="231"/>
      <c r="J391" s="226"/>
      <c r="K391" s="226"/>
      <c r="L391" s="232"/>
      <c r="M391" s="233"/>
      <c r="N391" s="234"/>
      <c r="O391" s="234"/>
      <c r="P391" s="234"/>
      <c r="Q391" s="234"/>
      <c r="R391" s="234"/>
      <c r="S391" s="234"/>
      <c r="T391" s="235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36" t="s">
        <v>143</v>
      </c>
      <c r="AU391" s="236" t="s">
        <v>81</v>
      </c>
      <c r="AV391" s="13" t="s">
        <v>81</v>
      </c>
      <c r="AW391" s="13" t="s">
        <v>32</v>
      </c>
      <c r="AX391" s="13" t="s">
        <v>71</v>
      </c>
      <c r="AY391" s="236" t="s">
        <v>131</v>
      </c>
    </row>
    <row r="392" spans="1:51" s="13" customFormat="1" ht="12">
      <c r="A392" s="13"/>
      <c r="B392" s="225"/>
      <c r="C392" s="226"/>
      <c r="D392" s="227" t="s">
        <v>143</v>
      </c>
      <c r="E392" s="228" t="s">
        <v>19</v>
      </c>
      <c r="F392" s="229" t="s">
        <v>717</v>
      </c>
      <c r="G392" s="226"/>
      <c r="H392" s="230">
        <v>-4.158</v>
      </c>
      <c r="I392" s="231"/>
      <c r="J392" s="226"/>
      <c r="K392" s="226"/>
      <c r="L392" s="232"/>
      <c r="M392" s="233"/>
      <c r="N392" s="234"/>
      <c r="O392" s="234"/>
      <c r="P392" s="234"/>
      <c r="Q392" s="234"/>
      <c r="R392" s="234"/>
      <c r="S392" s="234"/>
      <c r="T392" s="235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36" t="s">
        <v>143</v>
      </c>
      <c r="AU392" s="236" t="s">
        <v>81</v>
      </c>
      <c r="AV392" s="13" t="s">
        <v>81</v>
      </c>
      <c r="AW392" s="13" t="s">
        <v>32</v>
      </c>
      <c r="AX392" s="13" t="s">
        <v>71</v>
      </c>
      <c r="AY392" s="236" t="s">
        <v>131</v>
      </c>
    </row>
    <row r="393" spans="1:51" s="13" customFormat="1" ht="12">
      <c r="A393" s="13"/>
      <c r="B393" s="225"/>
      <c r="C393" s="226"/>
      <c r="D393" s="227" t="s">
        <v>143</v>
      </c>
      <c r="E393" s="228" t="s">
        <v>19</v>
      </c>
      <c r="F393" s="229" t="s">
        <v>718</v>
      </c>
      <c r="G393" s="226"/>
      <c r="H393" s="230">
        <v>2.568</v>
      </c>
      <c r="I393" s="231"/>
      <c r="J393" s="226"/>
      <c r="K393" s="226"/>
      <c r="L393" s="232"/>
      <c r="M393" s="233"/>
      <c r="N393" s="234"/>
      <c r="O393" s="234"/>
      <c r="P393" s="234"/>
      <c r="Q393" s="234"/>
      <c r="R393" s="234"/>
      <c r="S393" s="234"/>
      <c r="T393" s="235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36" t="s">
        <v>143</v>
      </c>
      <c r="AU393" s="236" t="s">
        <v>81</v>
      </c>
      <c r="AV393" s="13" t="s">
        <v>81</v>
      </c>
      <c r="AW393" s="13" t="s">
        <v>32</v>
      </c>
      <c r="AX393" s="13" t="s">
        <v>71</v>
      </c>
      <c r="AY393" s="236" t="s">
        <v>131</v>
      </c>
    </row>
    <row r="394" spans="1:51" s="13" customFormat="1" ht="12">
      <c r="A394" s="13"/>
      <c r="B394" s="225"/>
      <c r="C394" s="226"/>
      <c r="D394" s="227" t="s">
        <v>143</v>
      </c>
      <c r="E394" s="228" t="s">
        <v>19</v>
      </c>
      <c r="F394" s="229" t="s">
        <v>891</v>
      </c>
      <c r="G394" s="226"/>
      <c r="H394" s="230">
        <v>-2.214</v>
      </c>
      <c r="I394" s="231"/>
      <c r="J394" s="226"/>
      <c r="K394" s="226"/>
      <c r="L394" s="232"/>
      <c r="M394" s="233"/>
      <c r="N394" s="234"/>
      <c r="O394" s="234"/>
      <c r="P394" s="234"/>
      <c r="Q394" s="234"/>
      <c r="R394" s="234"/>
      <c r="S394" s="234"/>
      <c r="T394" s="235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36" t="s">
        <v>143</v>
      </c>
      <c r="AU394" s="236" t="s">
        <v>81</v>
      </c>
      <c r="AV394" s="13" t="s">
        <v>81</v>
      </c>
      <c r="AW394" s="13" t="s">
        <v>32</v>
      </c>
      <c r="AX394" s="13" t="s">
        <v>71</v>
      </c>
      <c r="AY394" s="236" t="s">
        <v>131</v>
      </c>
    </row>
    <row r="395" spans="1:51" s="13" customFormat="1" ht="12">
      <c r="A395" s="13"/>
      <c r="B395" s="225"/>
      <c r="C395" s="226"/>
      <c r="D395" s="227" t="s">
        <v>143</v>
      </c>
      <c r="E395" s="228" t="s">
        <v>19</v>
      </c>
      <c r="F395" s="229" t="s">
        <v>749</v>
      </c>
      <c r="G395" s="226"/>
      <c r="H395" s="230">
        <v>9.36</v>
      </c>
      <c r="I395" s="231"/>
      <c r="J395" s="226"/>
      <c r="K395" s="226"/>
      <c r="L395" s="232"/>
      <c r="M395" s="233"/>
      <c r="N395" s="234"/>
      <c r="O395" s="234"/>
      <c r="P395" s="234"/>
      <c r="Q395" s="234"/>
      <c r="R395" s="234"/>
      <c r="S395" s="234"/>
      <c r="T395" s="235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36" t="s">
        <v>143</v>
      </c>
      <c r="AU395" s="236" t="s">
        <v>81</v>
      </c>
      <c r="AV395" s="13" t="s">
        <v>81</v>
      </c>
      <c r="AW395" s="13" t="s">
        <v>32</v>
      </c>
      <c r="AX395" s="13" t="s">
        <v>71</v>
      </c>
      <c r="AY395" s="236" t="s">
        <v>131</v>
      </c>
    </row>
    <row r="396" spans="1:51" s="13" customFormat="1" ht="12">
      <c r="A396" s="13"/>
      <c r="B396" s="225"/>
      <c r="C396" s="226"/>
      <c r="D396" s="227" t="s">
        <v>143</v>
      </c>
      <c r="E396" s="228" t="s">
        <v>19</v>
      </c>
      <c r="F396" s="229" t="s">
        <v>892</v>
      </c>
      <c r="G396" s="226"/>
      <c r="H396" s="230">
        <v>-0.27</v>
      </c>
      <c r="I396" s="231"/>
      <c r="J396" s="226"/>
      <c r="K396" s="226"/>
      <c r="L396" s="232"/>
      <c r="M396" s="233"/>
      <c r="N396" s="234"/>
      <c r="O396" s="234"/>
      <c r="P396" s="234"/>
      <c r="Q396" s="234"/>
      <c r="R396" s="234"/>
      <c r="S396" s="234"/>
      <c r="T396" s="235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36" t="s">
        <v>143</v>
      </c>
      <c r="AU396" s="236" t="s">
        <v>81</v>
      </c>
      <c r="AV396" s="13" t="s">
        <v>81</v>
      </c>
      <c r="AW396" s="13" t="s">
        <v>32</v>
      </c>
      <c r="AX396" s="13" t="s">
        <v>71</v>
      </c>
      <c r="AY396" s="236" t="s">
        <v>131</v>
      </c>
    </row>
    <row r="397" spans="1:51" s="14" customFormat="1" ht="12">
      <c r="A397" s="14"/>
      <c r="B397" s="237"/>
      <c r="C397" s="238"/>
      <c r="D397" s="227" t="s">
        <v>143</v>
      </c>
      <c r="E397" s="239" t="s">
        <v>19</v>
      </c>
      <c r="F397" s="240" t="s">
        <v>147</v>
      </c>
      <c r="G397" s="238"/>
      <c r="H397" s="241">
        <v>124.05</v>
      </c>
      <c r="I397" s="242"/>
      <c r="J397" s="238"/>
      <c r="K397" s="238"/>
      <c r="L397" s="243"/>
      <c r="M397" s="244"/>
      <c r="N397" s="245"/>
      <c r="O397" s="245"/>
      <c r="P397" s="245"/>
      <c r="Q397" s="245"/>
      <c r="R397" s="245"/>
      <c r="S397" s="245"/>
      <c r="T397" s="246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47" t="s">
        <v>143</v>
      </c>
      <c r="AU397" s="247" t="s">
        <v>81</v>
      </c>
      <c r="AV397" s="14" t="s">
        <v>139</v>
      </c>
      <c r="AW397" s="14" t="s">
        <v>32</v>
      </c>
      <c r="AX397" s="14" t="s">
        <v>79</v>
      </c>
      <c r="AY397" s="247" t="s">
        <v>131</v>
      </c>
    </row>
    <row r="398" spans="1:65" s="2" customFormat="1" ht="24.15" customHeight="1">
      <c r="A398" s="41"/>
      <c r="B398" s="42"/>
      <c r="C398" s="207" t="s">
        <v>721</v>
      </c>
      <c r="D398" s="207" t="s">
        <v>134</v>
      </c>
      <c r="E398" s="208" t="s">
        <v>722</v>
      </c>
      <c r="F398" s="209" t="s">
        <v>723</v>
      </c>
      <c r="G398" s="210" t="s">
        <v>137</v>
      </c>
      <c r="H398" s="211">
        <v>124.05</v>
      </c>
      <c r="I398" s="212"/>
      <c r="J398" s="213">
        <f>ROUND(I398*H398,2)</f>
        <v>0</v>
      </c>
      <c r="K398" s="209" t="s">
        <v>138</v>
      </c>
      <c r="L398" s="47"/>
      <c r="M398" s="214" t="s">
        <v>19</v>
      </c>
      <c r="N398" s="215" t="s">
        <v>42</v>
      </c>
      <c r="O398" s="87"/>
      <c r="P398" s="216">
        <f>O398*H398</f>
        <v>0</v>
      </c>
      <c r="Q398" s="216">
        <v>0.00026</v>
      </c>
      <c r="R398" s="216">
        <f>Q398*H398</f>
        <v>0.032253</v>
      </c>
      <c r="S398" s="216">
        <v>0</v>
      </c>
      <c r="T398" s="217">
        <f>S398*H398</f>
        <v>0</v>
      </c>
      <c r="U398" s="41"/>
      <c r="V398" s="41"/>
      <c r="W398" s="41"/>
      <c r="X398" s="41"/>
      <c r="Y398" s="41"/>
      <c r="Z398" s="41"/>
      <c r="AA398" s="41"/>
      <c r="AB398" s="41"/>
      <c r="AC398" s="41"/>
      <c r="AD398" s="41"/>
      <c r="AE398" s="41"/>
      <c r="AR398" s="218" t="s">
        <v>236</v>
      </c>
      <c r="AT398" s="218" t="s">
        <v>134</v>
      </c>
      <c r="AU398" s="218" t="s">
        <v>81</v>
      </c>
      <c r="AY398" s="20" t="s">
        <v>131</v>
      </c>
      <c r="BE398" s="219">
        <f>IF(N398="základní",J398,0)</f>
        <v>0</v>
      </c>
      <c r="BF398" s="219">
        <f>IF(N398="snížená",J398,0)</f>
        <v>0</v>
      </c>
      <c r="BG398" s="219">
        <f>IF(N398="zákl. přenesená",J398,0)</f>
        <v>0</v>
      </c>
      <c r="BH398" s="219">
        <f>IF(N398="sníž. přenesená",J398,0)</f>
        <v>0</v>
      </c>
      <c r="BI398" s="219">
        <f>IF(N398="nulová",J398,0)</f>
        <v>0</v>
      </c>
      <c r="BJ398" s="20" t="s">
        <v>79</v>
      </c>
      <c r="BK398" s="219">
        <f>ROUND(I398*H398,2)</f>
        <v>0</v>
      </c>
      <c r="BL398" s="20" t="s">
        <v>236</v>
      </c>
      <c r="BM398" s="218" t="s">
        <v>893</v>
      </c>
    </row>
    <row r="399" spans="1:47" s="2" customFormat="1" ht="12">
      <c r="A399" s="41"/>
      <c r="B399" s="42"/>
      <c r="C399" s="43"/>
      <c r="D399" s="220" t="s">
        <v>141</v>
      </c>
      <c r="E399" s="43"/>
      <c r="F399" s="221" t="s">
        <v>725</v>
      </c>
      <c r="G399" s="43"/>
      <c r="H399" s="43"/>
      <c r="I399" s="222"/>
      <c r="J399" s="43"/>
      <c r="K399" s="43"/>
      <c r="L399" s="47"/>
      <c r="M399" s="223"/>
      <c r="N399" s="224"/>
      <c r="O399" s="87"/>
      <c r="P399" s="87"/>
      <c r="Q399" s="87"/>
      <c r="R399" s="87"/>
      <c r="S399" s="87"/>
      <c r="T399" s="88"/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  <c r="AE399" s="41"/>
      <c r="AT399" s="20" t="s">
        <v>141</v>
      </c>
      <c r="AU399" s="20" t="s">
        <v>81</v>
      </c>
    </row>
    <row r="400" spans="1:63" s="12" customFormat="1" ht="25.9" customHeight="1">
      <c r="A400" s="12"/>
      <c r="B400" s="191"/>
      <c r="C400" s="192"/>
      <c r="D400" s="193" t="s">
        <v>70</v>
      </c>
      <c r="E400" s="194" t="s">
        <v>726</v>
      </c>
      <c r="F400" s="194" t="s">
        <v>727</v>
      </c>
      <c r="G400" s="192"/>
      <c r="H400" s="192"/>
      <c r="I400" s="195"/>
      <c r="J400" s="196">
        <f>BK400</f>
        <v>0</v>
      </c>
      <c r="K400" s="192"/>
      <c r="L400" s="197"/>
      <c r="M400" s="198"/>
      <c r="N400" s="199"/>
      <c r="O400" s="199"/>
      <c r="P400" s="200">
        <f>P401</f>
        <v>0</v>
      </c>
      <c r="Q400" s="199"/>
      <c r="R400" s="200">
        <f>R401</f>
        <v>0</v>
      </c>
      <c r="S400" s="199"/>
      <c r="T400" s="201">
        <f>T401</f>
        <v>0</v>
      </c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R400" s="202" t="s">
        <v>167</v>
      </c>
      <c r="AT400" s="203" t="s">
        <v>70</v>
      </c>
      <c r="AU400" s="203" t="s">
        <v>71</v>
      </c>
      <c r="AY400" s="202" t="s">
        <v>131</v>
      </c>
      <c r="BK400" s="204">
        <f>BK401</f>
        <v>0</v>
      </c>
    </row>
    <row r="401" spans="1:65" s="2" customFormat="1" ht="16.5" customHeight="1">
      <c r="A401" s="41"/>
      <c r="B401" s="42"/>
      <c r="C401" s="207" t="s">
        <v>728</v>
      </c>
      <c r="D401" s="207" t="s">
        <v>134</v>
      </c>
      <c r="E401" s="208" t="s">
        <v>729</v>
      </c>
      <c r="F401" s="209" t="s">
        <v>727</v>
      </c>
      <c r="G401" s="210" t="s">
        <v>405</v>
      </c>
      <c r="H401" s="268"/>
      <c r="I401" s="212"/>
      <c r="J401" s="213">
        <f>ROUND(I401*H401,2)</f>
        <v>0</v>
      </c>
      <c r="K401" s="209" t="s">
        <v>19</v>
      </c>
      <c r="L401" s="47"/>
      <c r="M401" s="280" t="s">
        <v>19</v>
      </c>
      <c r="N401" s="281" t="s">
        <v>42</v>
      </c>
      <c r="O401" s="282"/>
      <c r="P401" s="283">
        <f>O401*H401</f>
        <v>0</v>
      </c>
      <c r="Q401" s="283">
        <v>0</v>
      </c>
      <c r="R401" s="283">
        <f>Q401*H401</f>
        <v>0</v>
      </c>
      <c r="S401" s="283">
        <v>0</v>
      </c>
      <c r="T401" s="284">
        <f>S401*H401</f>
        <v>0</v>
      </c>
      <c r="U401" s="41"/>
      <c r="V401" s="41"/>
      <c r="W401" s="41"/>
      <c r="X401" s="41"/>
      <c r="Y401" s="41"/>
      <c r="Z401" s="41"/>
      <c r="AA401" s="41"/>
      <c r="AB401" s="41"/>
      <c r="AC401" s="41"/>
      <c r="AD401" s="41"/>
      <c r="AE401" s="41"/>
      <c r="AR401" s="218" t="s">
        <v>139</v>
      </c>
      <c r="AT401" s="218" t="s">
        <v>134</v>
      </c>
      <c r="AU401" s="218" t="s">
        <v>79</v>
      </c>
      <c r="AY401" s="20" t="s">
        <v>131</v>
      </c>
      <c r="BE401" s="219">
        <f>IF(N401="základní",J401,0)</f>
        <v>0</v>
      </c>
      <c r="BF401" s="219">
        <f>IF(N401="snížená",J401,0)</f>
        <v>0</v>
      </c>
      <c r="BG401" s="219">
        <f>IF(N401="zákl. přenesená",J401,0)</f>
        <v>0</v>
      </c>
      <c r="BH401" s="219">
        <f>IF(N401="sníž. přenesená",J401,0)</f>
        <v>0</v>
      </c>
      <c r="BI401" s="219">
        <f>IF(N401="nulová",J401,0)</f>
        <v>0</v>
      </c>
      <c r="BJ401" s="20" t="s">
        <v>79</v>
      </c>
      <c r="BK401" s="219">
        <f>ROUND(I401*H401,2)</f>
        <v>0</v>
      </c>
      <c r="BL401" s="20" t="s">
        <v>139</v>
      </c>
      <c r="BM401" s="218" t="s">
        <v>894</v>
      </c>
    </row>
    <row r="402" spans="1:31" s="2" customFormat="1" ht="6.95" customHeight="1">
      <c r="A402" s="41"/>
      <c r="B402" s="62"/>
      <c r="C402" s="63"/>
      <c r="D402" s="63"/>
      <c r="E402" s="63"/>
      <c r="F402" s="63"/>
      <c r="G402" s="63"/>
      <c r="H402" s="63"/>
      <c r="I402" s="63"/>
      <c r="J402" s="63"/>
      <c r="K402" s="63"/>
      <c r="L402" s="47"/>
      <c r="M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  <c r="AA402" s="41"/>
      <c r="AB402" s="41"/>
      <c r="AC402" s="41"/>
      <c r="AD402" s="41"/>
      <c r="AE402" s="41"/>
    </row>
  </sheetData>
  <sheetProtection password="80EB" sheet="1" objects="1" scenarios="1" formatColumns="0" formatRows="0" autoFilter="0"/>
  <autoFilter ref="C96:K401"/>
  <mergeCells count="9">
    <mergeCell ref="E7:H7"/>
    <mergeCell ref="E9:H9"/>
    <mergeCell ref="E18:H18"/>
    <mergeCell ref="E27:H27"/>
    <mergeCell ref="E48:H48"/>
    <mergeCell ref="E50:H50"/>
    <mergeCell ref="E87:H87"/>
    <mergeCell ref="E89:H89"/>
    <mergeCell ref="L2:V2"/>
  </mergeCells>
  <hyperlinks>
    <hyperlink ref="F101" r:id="rId1" display="https://podminky.urs.cz/item/CS_URS_2024_01/342272225"/>
    <hyperlink ref="F107" r:id="rId2" display="https://podminky.urs.cz/item/CS_URS_2024_01/342291121"/>
    <hyperlink ref="F110" r:id="rId3" display="https://podminky.urs.cz/item/CS_URS_2024_01/317142422"/>
    <hyperlink ref="F113" r:id="rId4" display="https://podminky.urs.cz/item/CS_URS_2024_01/612325111"/>
    <hyperlink ref="F117" r:id="rId5" display="https://podminky.urs.cz/item/CS_URS_2024_01/612135001"/>
    <hyperlink ref="F126" r:id="rId6" display="https://podminky.urs.cz/item/CS_URS_2024_01/612142001"/>
    <hyperlink ref="F132" r:id="rId7" display="https://podminky.urs.cz/item/CS_URS_2024_01/612131121"/>
    <hyperlink ref="F141" r:id="rId8" display="https://podminky.urs.cz/item/CS_URS_2024_01/612311131"/>
    <hyperlink ref="F143" r:id="rId9" display="https://podminky.urs.cz/item/CS_URS_2024_01/642942111"/>
    <hyperlink ref="F147" r:id="rId10" display="https://podminky.urs.cz/item/CS_URS_2024_01/962031132"/>
    <hyperlink ref="F152" r:id="rId11" display="https://podminky.urs.cz/item/CS_URS_2024_01/965046111"/>
    <hyperlink ref="F154" r:id="rId12" display="https://podminky.urs.cz/item/CS_URS_2024_01/965046119"/>
    <hyperlink ref="F157" r:id="rId13" display="https://podminky.urs.cz/item/CS_URS_2024_01/968062455"/>
    <hyperlink ref="F160" r:id="rId14" display="https://podminky.urs.cz/item/CS_URS_2024_01/949101112"/>
    <hyperlink ref="F162" r:id="rId15" display="https://podminky.urs.cz/item/CS_URS_2024_01/952901114"/>
    <hyperlink ref="F165" r:id="rId16" display="https://podminky.urs.cz/item/CS_URS_2024_01/997002611"/>
    <hyperlink ref="F167" r:id="rId17" display="https://podminky.urs.cz/item/CS_URS_2024_01/997013213"/>
    <hyperlink ref="F169" r:id="rId18" display="https://podminky.urs.cz/item/CS_URS_2024_01/997013501"/>
    <hyperlink ref="F171" r:id="rId19" display="https://podminky.urs.cz/item/CS_URS_2024_01/997013509"/>
    <hyperlink ref="F174" r:id="rId20" display="https://podminky.urs.cz/item/CS_URS_2024_01/997013871"/>
    <hyperlink ref="F177" r:id="rId21" display="https://podminky.urs.cz/item/CS_URS_2024_01/998018002"/>
    <hyperlink ref="F184" r:id="rId22" display="https://podminky.urs.cz/item/CS_URS_2024_01/725110814"/>
    <hyperlink ref="F187" r:id="rId23" display="https://podminky.urs.cz/item/CS_URS_2024_01/725210821"/>
    <hyperlink ref="F189" r:id="rId24" display="https://podminky.urs.cz/item/CS_URS_2024_01/725820802"/>
    <hyperlink ref="F191" r:id="rId25" display="https://podminky.urs.cz/item/CS_URS_2024_01/725860811"/>
    <hyperlink ref="F196" r:id="rId26" display="https://podminky.urs.cz/item/CS_URS_2024_01/725112022"/>
    <hyperlink ref="F198" r:id="rId27" display="https://podminky.urs.cz/item/CS_URS_2024_01/725121525"/>
    <hyperlink ref="F200" r:id="rId28" display="https://podminky.urs.cz/item/CS_URS_2024_01/725211617"/>
    <hyperlink ref="F202" r:id="rId29" display="https://podminky.urs.cz/item/CS_URS_2024_01/725822611"/>
    <hyperlink ref="F204" r:id="rId30" display="https://podminky.urs.cz/item/CS_URS_2024_01/725861102"/>
    <hyperlink ref="F206" r:id="rId31" display="https://podminky.urs.cz/item/CS_URS_2024_01/725813111"/>
    <hyperlink ref="F208" r:id="rId32" display="https://podminky.urs.cz/item/CS_URS_2024_01/725291652"/>
    <hyperlink ref="F211" r:id="rId33" display="https://podminky.urs.cz/item/CS_URS_2024_01/725291653"/>
    <hyperlink ref="F214" r:id="rId34" display="https://podminky.urs.cz/item/CS_URS_2024_01/725291654"/>
    <hyperlink ref="F217" r:id="rId35" display="https://podminky.urs.cz/item/CS_URS_2024_01/725291664"/>
    <hyperlink ref="F220" r:id="rId36" display="https://podminky.urs.cz/item/CS_URS_2024_01/725291680"/>
    <hyperlink ref="F224" r:id="rId37" display="https://podminky.urs.cz/item/CS_URS_2024_01/998725312"/>
    <hyperlink ref="F227" r:id="rId38" display="https://podminky.urs.cz/item/CS_URS_2024_01/726131041"/>
    <hyperlink ref="F229" r:id="rId39" display="https://podminky.urs.cz/item/CS_URS_2024_01/998726312"/>
    <hyperlink ref="F235" r:id="rId40" display="https://podminky.urs.cz/item/CS_URS_2024_01/998741312"/>
    <hyperlink ref="F238" r:id="rId41" display="https://podminky.urs.cz/item/CS_URS_2024_01/763121590"/>
    <hyperlink ref="F241" r:id="rId42" display="https://podminky.urs.cz/item/CS_URS_2024_01/763131451"/>
    <hyperlink ref="F246" r:id="rId43" display="https://podminky.urs.cz/item/CS_URS_2024_01/998763512"/>
    <hyperlink ref="F249" r:id="rId44" display="https://podminky.urs.cz/item/CS_URS_2024_01/766691914"/>
    <hyperlink ref="F251" r:id="rId45" display="https://podminky.urs.cz/item/CS_URS_2024_01/766660001"/>
    <hyperlink ref="F255" r:id="rId46" display="https://podminky.urs.cz/item/CS_URS_2024_01/766660729"/>
    <hyperlink ref="F258" r:id="rId47" display="https://podminky.urs.cz/item/CS_URS_2024_01/766660730"/>
    <hyperlink ref="F262" r:id="rId48" display="https://podminky.urs.cz/item/CS_URS_2024_01/998766312"/>
    <hyperlink ref="F265" r:id="rId49" display="https://podminky.urs.cz/item/CS_URS_2024_01/771573810"/>
    <hyperlink ref="F273" r:id="rId50" display="https://podminky.urs.cz/item/CS_URS_2024_01/771121011"/>
    <hyperlink ref="F286" r:id="rId51" display="https://podminky.urs.cz/item/CS_URS_2024_01/771151014"/>
    <hyperlink ref="F288" r:id="rId52" display="https://podminky.urs.cz/item/CS_URS_2024_01/771574416"/>
    <hyperlink ref="F292" r:id="rId53" display="https://podminky.urs.cz/item/CS_URS_2024_01/771591115"/>
    <hyperlink ref="F295" r:id="rId54" display="https://podminky.urs.cz/item/CS_URS_2024_01/771161021"/>
    <hyperlink ref="F299" r:id="rId55" display="https://podminky.urs.cz/item/CS_URS_2024_01/998771312"/>
    <hyperlink ref="F302" r:id="rId56" display="https://podminky.urs.cz/item/CS_URS_2024_01/781473810"/>
    <hyperlink ref="F309" r:id="rId57" display="https://podminky.urs.cz/item/CS_URS_2024_01/781121011"/>
    <hyperlink ref="F319" r:id="rId58" display="https://podminky.urs.cz/item/CS_URS_2024_01/781472219"/>
    <hyperlink ref="F327" r:id="rId59" display="https://podminky.urs.cz/item/CS_URS_2024_01/781571141"/>
    <hyperlink ref="F334" r:id="rId60" display="https://podminky.urs.cz/item/CS_URS_2024_01/781492211"/>
    <hyperlink ref="F337" r:id="rId61" display="https://podminky.urs.cz/item/CS_URS_2024_01/781492251"/>
    <hyperlink ref="F343" r:id="rId62" display="https://podminky.urs.cz/item/CS_URS_2024_01/781495115"/>
    <hyperlink ref="F346" r:id="rId63" display="https://podminky.urs.cz/item/CS_URS_2024_01/781491021"/>
    <hyperlink ref="F351" r:id="rId64" display="https://podminky.urs.cz/item/CS_URS_2024_01/998781312"/>
    <hyperlink ref="F354" r:id="rId65" display="https://podminky.urs.cz/item/CS_URS_2024_01/783306801"/>
    <hyperlink ref="F358" r:id="rId66" display="https://podminky.urs.cz/item/CS_URS_2024_01/783315103"/>
    <hyperlink ref="F364" r:id="rId67" display="https://podminky.urs.cz/item/CS_URS_2024_01/783317101"/>
    <hyperlink ref="F368" r:id="rId68" display="https://podminky.urs.cz/item/CS_URS_2024_01/784171005"/>
    <hyperlink ref="F373" r:id="rId69" display="https://podminky.urs.cz/item/CS_URS_2024_01/784171115"/>
    <hyperlink ref="F381" r:id="rId70" display="https://podminky.urs.cz/item/CS_URS_2024_01/784121001"/>
    <hyperlink ref="F385" r:id="rId71" display="https://podminky.urs.cz/item/CS_URS_2024_01/784111003"/>
    <hyperlink ref="F387" r:id="rId72" display="https://podminky.urs.cz/item/CS_URS_2024_01/784181123"/>
    <hyperlink ref="F399" r:id="rId73" display="https://podminky.urs.cz/item/CS_URS_2024_01/78421110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7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87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3"/>
      <c r="AT3" s="20" t="s">
        <v>81</v>
      </c>
    </row>
    <row r="4" spans="2:46" s="1" customFormat="1" ht="24.95" customHeight="1">
      <c r="B4" s="23"/>
      <c r="D4" s="133" t="s">
        <v>91</v>
      </c>
      <c r="L4" s="23"/>
      <c r="M4" s="13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35" t="s">
        <v>16</v>
      </c>
      <c r="L6" s="23"/>
    </row>
    <row r="7" spans="2:12" s="1" customFormat="1" ht="16.5" customHeight="1">
      <c r="B7" s="23"/>
      <c r="E7" s="136" t="str">
        <f>'Rekapitulace stavby'!K6</f>
        <v>MDK - rekonstrukce sociálních zařízení II. NP</v>
      </c>
      <c r="F7" s="135"/>
      <c r="G7" s="135"/>
      <c r="H7" s="135"/>
      <c r="L7" s="23"/>
    </row>
    <row r="8" spans="1:31" s="2" customFormat="1" ht="12" customHeight="1">
      <c r="A8" s="41"/>
      <c r="B8" s="47"/>
      <c r="C8" s="41"/>
      <c r="D8" s="135" t="s">
        <v>92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38" t="s">
        <v>895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19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5" t="s">
        <v>21</v>
      </c>
      <c r="E12" s="41"/>
      <c r="F12" s="139" t="s">
        <v>22</v>
      </c>
      <c r="G12" s="41"/>
      <c r="H12" s="41"/>
      <c r="I12" s="135" t="s">
        <v>23</v>
      </c>
      <c r="J12" s="140" t="str">
        <f>'Rekapitulace stavby'!AN8</f>
        <v>4. 2. 2024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5" t="s">
        <v>25</v>
      </c>
      <c r="E14" s="41"/>
      <c r="F14" s="41"/>
      <c r="G14" s="41"/>
      <c r="H14" s="41"/>
      <c r="I14" s="135" t="s">
        <v>26</v>
      </c>
      <c r="J14" s="139" t="s">
        <v>19</v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9" t="s">
        <v>27</v>
      </c>
      <c r="F15" s="41"/>
      <c r="G15" s="41"/>
      <c r="H15" s="41"/>
      <c r="I15" s="135" t="s">
        <v>28</v>
      </c>
      <c r="J15" s="139" t="s">
        <v>19</v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5" t="s">
        <v>29</v>
      </c>
      <c r="E17" s="41"/>
      <c r="F17" s="41"/>
      <c r="G17" s="41"/>
      <c r="H17" s="41"/>
      <c r="I17" s="135" t="s">
        <v>26</v>
      </c>
      <c r="J17" s="36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9"/>
      <c r="G18" s="139"/>
      <c r="H18" s="139"/>
      <c r="I18" s="135" t="s">
        <v>28</v>
      </c>
      <c r="J18" s="36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5" t="s">
        <v>31</v>
      </c>
      <c r="E20" s="41"/>
      <c r="F20" s="41"/>
      <c r="G20" s="41"/>
      <c r="H20" s="41"/>
      <c r="I20" s="135" t="s">
        <v>26</v>
      </c>
      <c r="J20" s="139" t="str">
        <f>IF('Rekapitulace stavby'!AN16="","",'Rekapitulace stavby'!AN16)</f>
        <v/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9" t="str">
        <f>IF('Rekapitulace stavby'!E17="","",'Rekapitulace stavby'!E17)</f>
        <v xml:space="preserve"> </v>
      </c>
      <c r="F21" s="41"/>
      <c r="G21" s="41"/>
      <c r="H21" s="41"/>
      <c r="I21" s="135" t="s">
        <v>28</v>
      </c>
      <c r="J21" s="139" t="str">
        <f>IF('Rekapitulace stavby'!AN17="","",'Rekapitulace stavby'!AN17)</f>
        <v/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5" t="s">
        <v>33</v>
      </c>
      <c r="E23" s="41"/>
      <c r="F23" s="41"/>
      <c r="G23" s="41"/>
      <c r="H23" s="41"/>
      <c r="I23" s="135" t="s">
        <v>26</v>
      </c>
      <c r="J23" s="139" t="s">
        <v>19</v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9" t="s">
        <v>34</v>
      </c>
      <c r="F24" s="41"/>
      <c r="G24" s="41"/>
      <c r="H24" s="41"/>
      <c r="I24" s="135" t="s">
        <v>28</v>
      </c>
      <c r="J24" s="139" t="s">
        <v>19</v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5" t="s">
        <v>35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6" t="s">
        <v>37</v>
      </c>
      <c r="E30" s="41"/>
      <c r="F30" s="41"/>
      <c r="G30" s="41"/>
      <c r="H30" s="41"/>
      <c r="I30" s="41"/>
      <c r="J30" s="147">
        <f>ROUND(J91,2)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48" t="s">
        <v>39</v>
      </c>
      <c r="G32" s="41"/>
      <c r="H32" s="41"/>
      <c r="I32" s="148" t="s">
        <v>38</v>
      </c>
      <c r="J32" s="148" t="s">
        <v>40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49" t="s">
        <v>41</v>
      </c>
      <c r="E33" s="135" t="s">
        <v>42</v>
      </c>
      <c r="F33" s="150">
        <f>ROUND((SUM(BE91:BE201)),2)</f>
        <v>0</v>
      </c>
      <c r="G33" s="41"/>
      <c r="H33" s="41"/>
      <c r="I33" s="151">
        <v>0.21</v>
      </c>
      <c r="J33" s="150">
        <f>ROUND(((SUM(BE91:BE201))*I33),2)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5" t="s">
        <v>43</v>
      </c>
      <c r="F34" s="150">
        <f>ROUND((SUM(BF91:BF201)),2)</f>
        <v>0</v>
      </c>
      <c r="G34" s="41"/>
      <c r="H34" s="41"/>
      <c r="I34" s="151">
        <v>0.12</v>
      </c>
      <c r="J34" s="150">
        <f>ROUND(((SUM(BF91:BF201))*I34),2)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5" t="s">
        <v>44</v>
      </c>
      <c r="F35" s="150">
        <f>ROUND((SUM(BG91:BG201)),2)</f>
        <v>0</v>
      </c>
      <c r="G35" s="41"/>
      <c r="H35" s="41"/>
      <c r="I35" s="151">
        <v>0.21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5" t="s">
        <v>45</v>
      </c>
      <c r="F36" s="150">
        <f>ROUND((SUM(BH91:BH201)),2)</f>
        <v>0</v>
      </c>
      <c r="G36" s="41"/>
      <c r="H36" s="41"/>
      <c r="I36" s="151">
        <v>0.12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5" t="s">
        <v>46</v>
      </c>
      <c r="F37" s="150">
        <f>ROUND((SUM(BI91:BI201)),2)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2"/>
      <c r="D39" s="153" t="s">
        <v>47</v>
      </c>
      <c r="E39" s="154"/>
      <c r="F39" s="154"/>
      <c r="G39" s="155" t="s">
        <v>48</v>
      </c>
      <c r="H39" s="156" t="s">
        <v>49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94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63" t="str">
        <f>E7</f>
        <v>MDK - rekonstrukce sociálních zařízení II. NP</v>
      </c>
      <c r="F48" s="35"/>
      <c r="G48" s="35"/>
      <c r="H48" s="35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92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03 - Sklad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21</v>
      </c>
      <c r="D52" s="43"/>
      <c r="E52" s="43"/>
      <c r="F52" s="30" t="str">
        <f>F12</f>
        <v xml:space="preserve"> </v>
      </c>
      <c r="G52" s="43"/>
      <c r="H52" s="43"/>
      <c r="I52" s="35" t="s">
        <v>23</v>
      </c>
      <c r="J52" s="75" t="str">
        <f>IF(J12="","",J12)</f>
        <v>4. 2. 2024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5.15" customHeight="1">
      <c r="A54" s="41"/>
      <c r="B54" s="42"/>
      <c r="C54" s="35" t="s">
        <v>25</v>
      </c>
      <c r="D54" s="43"/>
      <c r="E54" s="43"/>
      <c r="F54" s="30" t="str">
        <f>E15</f>
        <v>Město Sokolov</v>
      </c>
      <c r="G54" s="43"/>
      <c r="H54" s="43"/>
      <c r="I54" s="35" t="s">
        <v>31</v>
      </c>
      <c r="J54" s="39" t="str">
        <f>E21</f>
        <v xml:space="preserve"> 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5" t="s">
        <v>29</v>
      </c>
      <c r="D55" s="43"/>
      <c r="E55" s="43"/>
      <c r="F55" s="30" t="str">
        <f>IF(E18="","",E18)</f>
        <v>Vyplň údaj</v>
      </c>
      <c r="G55" s="43"/>
      <c r="H55" s="43"/>
      <c r="I55" s="35" t="s">
        <v>33</v>
      </c>
      <c r="J55" s="39" t="str">
        <f>E24</f>
        <v>Michal Kubelka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4" t="s">
        <v>95</v>
      </c>
      <c r="D57" s="165"/>
      <c r="E57" s="165"/>
      <c r="F57" s="165"/>
      <c r="G57" s="165"/>
      <c r="H57" s="165"/>
      <c r="I57" s="165"/>
      <c r="J57" s="166" t="s">
        <v>96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7" t="s">
        <v>69</v>
      </c>
      <c r="D59" s="43"/>
      <c r="E59" s="43"/>
      <c r="F59" s="43"/>
      <c r="G59" s="43"/>
      <c r="H59" s="43"/>
      <c r="I59" s="43"/>
      <c r="J59" s="105">
        <f>J91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97</v>
      </c>
    </row>
    <row r="60" spans="1:31" s="9" customFormat="1" ht="24.95" customHeight="1">
      <c r="A60" s="9"/>
      <c r="B60" s="168"/>
      <c r="C60" s="169"/>
      <c r="D60" s="170" t="s">
        <v>98</v>
      </c>
      <c r="E60" s="171"/>
      <c r="F60" s="171"/>
      <c r="G60" s="171"/>
      <c r="H60" s="171"/>
      <c r="I60" s="171"/>
      <c r="J60" s="172">
        <f>J92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100</v>
      </c>
      <c r="E61" s="177"/>
      <c r="F61" s="177"/>
      <c r="G61" s="177"/>
      <c r="H61" s="177"/>
      <c r="I61" s="177"/>
      <c r="J61" s="178">
        <f>J93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101</v>
      </c>
      <c r="E62" s="177"/>
      <c r="F62" s="177"/>
      <c r="G62" s="177"/>
      <c r="H62" s="177"/>
      <c r="I62" s="177"/>
      <c r="J62" s="178">
        <f>J106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102</v>
      </c>
      <c r="E63" s="177"/>
      <c r="F63" s="177"/>
      <c r="G63" s="177"/>
      <c r="H63" s="177"/>
      <c r="I63" s="177"/>
      <c r="J63" s="178">
        <f>J117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103</v>
      </c>
      <c r="E64" s="177"/>
      <c r="F64" s="177"/>
      <c r="G64" s="177"/>
      <c r="H64" s="177"/>
      <c r="I64" s="177"/>
      <c r="J64" s="178">
        <f>J129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68"/>
      <c r="C65" s="169"/>
      <c r="D65" s="170" t="s">
        <v>104</v>
      </c>
      <c r="E65" s="171"/>
      <c r="F65" s="171"/>
      <c r="G65" s="171"/>
      <c r="H65" s="171"/>
      <c r="I65" s="171"/>
      <c r="J65" s="172">
        <f>J132</f>
        <v>0</v>
      </c>
      <c r="K65" s="169"/>
      <c r="L65" s="173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74"/>
      <c r="C66" s="175"/>
      <c r="D66" s="176" t="s">
        <v>108</v>
      </c>
      <c r="E66" s="177"/>
      <c r="F66" s="177"/>
      <c r="G66" s="177"/>
      <c r="H66" s="177"/>
      <c r="I66" s="177"/>
      <c r="J66" s="178">
        <f>J133</f>
        <v>0</v>
      </c>
      <c r="K66" s="175"/>
      <c r="L66" s="17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4"/>
      <c r="C67" s="175"/>
      <c r="D67" s="176" t="s">
        <v>110</v>
      </c>
      <c r="E67" s="177"/>
      <c r="F67" s="177"/>
      <c r="G67" s="177"/>
      <c r="H67" s="177"/>
      <c r="I67" s="177"/>
      <c r="J67" s="178">
        <f>J138</f>
        <v>0</v>
      </c>
      <c r="K67" s="175"/>
      <c r="L67" s="17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4"/>
      <c r="C68" s="175"/>
      <c r="D68" s="176" t="s">
        <v>111</v>
      </c>
      <c r="E68" s="177"/>
      <c r="F68" s="177"/>
      <c r="G68" s="177"/>
      <c r="H68" s="177"/>
      <c r="I68" s="177"/>
      <c r="J68" s="178">
        <f>J149</f>
        <v>0</v>
      </c>
      <c r="K68" s="175"/>
      <c r="L68" s="17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4"/>
      <c r="C69" s="175"/>
      <c r="D69" s="176" t="s">
        <v>113</v>
      </c>
      <c r="E69" s="177"/>
      <c r="F69" s="177"/>
      <c r="G69" s="177"/>
      <c r="H69" s="177"/>
      <c r="I69" s="177"/>
      <c r="J69" s="178">
        <f>J179</f>
        <v>0</v>
      </c>
      <c r="K69" s="175"/>
      <c r="L69" s="17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4"/>
      <c r="C70" s="175"/>
      <c r="D70" s="176" t="s">
        <v>114</v>
      </c>
      <c r="E70" s="177"/>
      <c r="F70" s="177"/>
      <c r="G70" s="177"/>
      <c r="H70" s="177"/>
      <c r="I70" s="177"/>
      <c r="J70" s="178">
        <f>J188</f>
        <v>0</v>
      </c>
      <c r="K70" s="175"/>
      <c r="L70" s="17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9" customFormat="1" ht="24.95" customHeight="1">
      <c r="A71" s="9"/>
      <c r="B71" s="168"/>
      <c r="C71" s="169"/>
      <c r="D71" s="170" t="s">
        <v>115</v>
      </c>
      <c r="E71" s="171"/>
      <c r="F71" s="171"/>
      <c r="G71" s="171"/>
      <c r="H71" s="171"/>
      <c r="I71" s="171"/>
      <c r="J71" s="172">
        <f>J200</f>
        <v>0</v>
      </c>
      <c r="K71" s="169"/>
      <c r="L71" s="173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2" customFormat="1" ht="21.8" customHeight="1">
      <c r="A72" s="41"/>
      <c r="B72" s="42"/>
      <c r="C72" s="43"/>
      <c r="D72" s="43"/>
      <c r="E72" s="43"/>
      <c r="F72" s="43"/>
      <c r="G72" s="43"/>
      <c r="H72" s="43"/>
      <c r="I72" s="43"/>
      <c r="J72" s="43"/>
      <c r="K72" s="43"/>
      <c r="L72" s="13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6.95" customHeight="1">
      <c r="A73" s="41"/>
      <c r="B73" s="62"/>
      <c r="C73" s="63"/>
      <c r="D73" s="63"/>
      <c r="E73" s="63"/>
      <c r="F73" s="63"/>
      <c r="G73" s="63"/>
      <c r="H73" s="63"/>
      <c r="I73" s="63"/>
      <c r="J73" s="63"/>
      <c r="K73" s="63"/>
      <c r="L73" s="13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7" spans="1:31" s="2" customFormat="1" ht="6.95" customHeight="1">
      <c r="A77" s="41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13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24.95" customHeight="1">
      <c r="A78" s="41"/>
      <c r="B78" s="42"/>
      <c r="C78" s="26" t="s">
        <v>116</v>
      </c>
      <c r="D78" s="43"/>
      <c r="E78" s="43"/>
      <c r="F78" s="43"/>
      <c r="G78" s="43"/>
      <c r="H78" s="43"/>
      <c r="I78" s="43"/>
      <c r="J78" s="43"/>
      <c r="K78" s="43"/>
      <c r="L78" s="13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6.95" customHeight="1">
      <c r="A79" s="41"/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13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2" customHeight="1">
      <c r="A80" s="41"/>
      <c r="B80" s="42"/>
      <c r="C80" s="35" t="s">
        <v>16</v>
      </c>
      <c r="D80" s="43"/>
      <c r="E80" s="43"/>
      <c r="F80" s="43"/>
      <c r="G80" s="43"/>
      <c r="H80" s="43"/>
      <c r="I80" s="43"/>
      <c r="J80" s="43"/>
      <c r="K80" s="43"/>
      <c r="L80" s="13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16.5" customHeight="1">
      <c r="A81" s="41"/>
      <c r="B81" s="42"/>
      <c r="C81" s="43"/>
      <c r="D81" s="43"/>
      <c r="E81" s="163" t="str">
        <f>E7</f>
        <v>MDK - rekonstrukce sociálních zařízení II. NP</v>
      </c>
      <c r="F81" s="35"/>
      <c r="G81" s="35"/>
      <c r="H81" s="35"/>
      <c r="I81" s="43"/>
      <c r="J81" s="43"/>
      <c r="K81" s="43"/>
      <c r="L81" s="13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12" customHeight="1">
      <c r="A82" s="41"/>
      <c r="B82" s="42"/>
      <c r="C82" s="35" t="s">
        <v>92</v>
      </c>
      <c r="D82" s="43"/>
      <c r="E82" s="43"/>
      <c r="F82" s="43"/>
      <c r="G82" s="43"/>
      <c r="H82" s="43"/>
      <c r="I82" s="43"/>
      <c r="J82" s="43"/>
      <c r="K82" s="43"/>
      <c r="L82" s="13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6.5" customHeight="1">
      <c r="A83" s="41"/>
      <c r="B83" s="42"/>
      <c r="C83" s="43"/>
      <c r="D83" s="43"/>
      <c r="E83" s="72" t="str">
        <f>E9</f>
        <v>03 - Sklad</v>
      </c>
      <c r="F83" s="43"/>
      <c r="G83" s="43"/>
      <c r="H83" s="43"/>
      <c r="I83" s="43"/>
      <c r="J83" s="43"/>
      <c r="K83" s="43"/>
      <c r="L83" s="13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6.95" customHeight="1">
      <c r="A84" s="41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13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2" customHeight="1">
      <c r="A85" s="41"/>
      <c r="B85" s="42"/>
      <c r="C85" s="35" t="s">
        <v>21</v>
      </c>
      <c r="D85" s="43"/>
      <c r="E85" s="43"/>
      <c r="F85" s="30" t="str">
        <f>F12</f>
        <v xml:space="preserve"> </v>
      </c>
      <c r="G85" s="43"/>
      <c r="H85" s="43"/>
      <c r="I85" s="35" t="s">
        <v>23</v>
      </c>
      <c r="J85" s="75" t="str">
        <f>IF(J12="","",J12)</f>
        <v>4. 2. 2024</v>
      </c>
      <c r="K85" s="43"/>
      <c r="L85" s="137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6.95" customHeight="1">
      <c r="A86" s="41"/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137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15.15" customHeight="1">
      <c r="A87" s="41"/>
      <c r="B87" s="42"/>
      <c r="C87" s="35" t="s">
        <v>25</v>
      </c>
      <c r="D87" s="43"/>
      <c r="E87" s="43"/>
      <c r="F87" s="30" t="str">
        <f>E15</f>
        <v>Město Sokolov</v>
      </c>
      <c r="G87" s="43"/>
      <c r="H87" s="43"/>
      <c r="I87" s="35" t="s">
        <v>31</v>
      </c>
      <c r="J87" s="39" t="str">
        <f>E21</f>
        <v xml:space="preserve"> </v>
      </c>
      <c r="K87" s="43"/>
      <c r="L87" s="137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15.15" customHeight="1">
      <c r="A88" s="41"/>
      <c r="B88" s="42"/>
      <c r="C88" s="35" t="s">
        <v>29</v>
      </c>
      <c r="D88" s="43"/>
      <c r="E88" s="43"/>
      <c r="F88" s="30" t="str">
        <f>IF(E18="","",E18)</f>
        <v>Vyplň údaj</v>
      </c>
      <c r="G88" s="43"/>
      <c r="H88" s="43"/>
      <c r="I88" s="35" t="s">
        <v>33</v>
      </c>
      <c r="J88" s="39" t="str">
        <f>E24</f>
        <v>Michal Kubelka</v>
      </c>
      <c r="K88" s="43"/>
      <c r="L88" s="137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0.3" customHeight="1">
      <c r="A89" s="41"/>
      <c r="B89" s="42"/>
      <c r="C89" s="43"/>
      <c r="D89" s="43"/>
      <c r="E89" s="43"/>
      <c r="F89" s="43"/>
      <c r="G89" s="43"/>
      <c r="H89" s="43"/>
      <c r="I89" s="43"/>
      <c r="J89" s="43"/>
      <c r="K89" s="43"/>
      <c r="L89" s="137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11" customFormat="1" ht="29.25" customHeight="1">
      <c r="A90" s="180"/>
      <c r="B90" s="181"/>
      <c r="C90" s="182" t="s">
        <v>117</v>
      </c>
      <c r="D90" s="183" t="s">
        <v>56</v>
      </c>
      <c r="E90" s="183" t="s">
        <v>52</v>
      </c>
      <c r="F90" s="183" t="s">
        <v>53</v>
      </c>
      <c r="G90" s="183" t="s">
        <v>118</v>
      </c>
      <c r="H90" s="183" t="s">
        <v>119</v>
      </c>
      <c r="I90" s="183" t="s">
        <v>120</v>
      </c>
      <c r="J90" s="183" t="s">
        <v>96</v>
      </c>
      <c r="K90" s="184" t="s">
        <v>121</v>
      </c>
      <c r="L90" s="185"/>
      <c r="M90" s="95" t="s">
        <v>19</v>
      </c>
      <c r="N90" s="96" t="s">
        <v>41</v>
      </c>
      <c r="O90" s="96" t="s">
        <v>122</v>
      </c>
      <c r="P90" s="96" t="s">
        <v>123</v>
      </c>
      <c r="Q90" s="96" t="s">
        <v>124</v>
      </c>
      <c r="R90" s="96" t="s">
        <v>125</v>
      </c>
      <c r="S90" s="96" t="s">
        <v>126</v>
      </c>
      <c r="T90" s="97" t="s">
        <v>127</v>
      </c>
      <c r="U90" s="180"/>
      <c r="V90" s="180"/>
      <c r="W90" s="180"/>
      <c r="X90" s="180"/>
      <c r="Y90" s="180"/>
      <c r="Z90" s="180"/>
      <c r="AA90" s="180"/>
      <c r="AB90" s="180"/>
      <c r="AC90" s="180"/>
      <c r="AD90" s="180"/>
      <c r="AE90" s="180"/>
    </row>
    <row r="91" spans="1:63" s="2" customFormat="1" ht="22.8" customHeight="1">
      <c r="A91" s="41"/>
      <c r="B91" s="42"/>
      <c r="C91" s="102" t="s">
        <v>128</v>
      </c>
      <c r="D91" s="43"/>
      <c r="E91" s="43"/>
      <c r="F91" s="43"/>
      <c r="G91" s="43"/>
      <c r="H91" s="43"/>
      <c r="I91" s="43"/>
      <c r="J91" s="186">
        <f>BK91</f>
        <v>0</v>
      </c>
      <c r="K91" s="43"/>
      <c r="L91" s="47"/>
      <c r="M91" s="98"/>
      <c r="N91" s="187"/>
      <c r="O91" s="99"/>
      <c r="P91" s="188">
        <f>P92+P132+P200</f>
        <v>0</v>
      </c>
      <c r="Q91" s="99"/>
      <c r="R91" s="188">
        <f>R92+R132+R200</f>
        <v>0.21844881</v>
      </c>
      <c r="S91" s="99"/>
      <c r="T91" s="189">
        <f>T92+T132+T200</f>
        <v>0.09472756</v>
      </c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T91" s="20" t="s">
        <v>70</v>
      </c>
      <c r="AU91" s="20" t="s">
        <v>97</v>
      </c>
      <c r="BK91" s="190">
        <f>BK92+BK132+BK200</f>
        <v>0</v>
      </c>
    </row>
    <row r="92" spans="1:63" s="12" customFormat="1" ht="25.9" customHeight="1">
      <c r="A92" s="12"/>
      <c r="B92" s="191"/>
      <c r="C92" s="192"/>
      <c r="D92" s="193" t="s">
        <v>70</v>
      </c>
      <c r="E92" s="194" t="s">
        <v>129</v>
      </c>
      <c r="F92" s="194" t="s">
        <v>130</v>
      </c>
      <c r="G92" s="192"/>
      <c r="H92" s="192"/>
      <c r="I92" s="195"/>
      <c r="J92" s="196">
        <f>BK92</f>
        <v>0</v>
      </c>
      <c r="K92" s="192"/>
      <c r="L92" s="197"/>
      <c r="M92" s="198"/>
      <c r="N92" s="199"/>
      <c r="O92" s="199"/>
      <c r="P92" s="200">
        <f>P93+P106+P117+P129</f>
        <v>0</v>
      </c>
      <c r="Q92" s="199"/>
      <c r="R92" s="200">
        <f>R93+R106+R117+R129</f>
        <v>0.07531589</v>
      </c>
      <c r="S92" s="199"/>
      <c r="T92" s="201">
        <f>T93+T106+T117+T129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2" t="s">
        <v>79</v>
      </c>
      <c r="AT92" s="203" t="s">
        <v>70</v>
      </c>
      <c r="AU92" s="203" t="s">
        <v>71</v>
      </c>
      <c r="AY92" s="202" t="s">
        <v>131</v>
      </c>
      <c r="BK92" s="204">
        <f>BK93+BK106+BK117+BK129</f>
        <v>0</v>
      </c>
    </row>
    <row r="93" spans="1:63" s="12" customFormat="1" ht="22.8" customHeight="1">
      <c r="A93" s="12"/>
      <c r="B93" s="191"/>
      <c r="C93" s="192"/>
      <c r="D93" s="193" t="s">
        <v>70</v>
      </c>
      <c r="E93" s="205" t="s">
        <v>159</v>
      </c>
      <c r="F93" s="205" t="s">
        <v>160</v>
      </c>
      <c r="G93" s="192"/>
      <c r="H93" s="192"/>
      <c r="I93" s="195"/>
      <c r="J93" s="206">
        <f>BK93</f>
        <v>0</v>
      </c>
      <c r="K93" s="192"/>
      <c r="L93" s="197"/>
      <c r="M93" s="198"/>
      <c r="N93" s="199"/>
      <c r="O93" s="199"/>
      <c r="P93" s="200">
        <f>SUM(P94:P105)</f>
        <v>0</v>
      </c>
      <c r="Q93" s="199"/>
      <c r="R93" s="200">
        <f>SUM(R94:R105)</f>
        <v>0.07500156</v>
      </c>
      <c r="S93" s="199"/>
      <c r="T93" s="201">
        <f>SUM(T94:T105)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2" t="s">
        <v>79</v>
      </c>
      <c r="AT93" s="203" t="s">
        <v>70</v>
      </c>
      <c r="AU93" s="203" t="s">
        <v>79</v>
      </c>
      <c r="AY93" s="202" t="s">
        <v>131</v>
      </c>
      <c r="BK93" s="204">
        <f>SUM(BK94:BK105)</f>
        <v>0</v>
      </c>
    </row>
    <row r="94" spans="1:65" s="2" customFormat="1" ht="16.5" customHeight="1">
      <c r="A94" s="41"/>
      <c r="B94" s="42"/>
      <c r="C94" s="207" t="s">
        <v>79</v>
      </c>
      <c r="D94" s="207" t="s">
        <v>134</v>
      </c>
      <c r="E94" s="208" t="s">
        <v>896</v>
      </c>
      <c r="F94" s="209" t="s">
        <v>897</v>
      </c>
      <c r="G94" s="210" t="s">
        <v>137</v>
      </c>
      <c r="H94" s="211">
        <v>1.849</v>
      </c>
      <c r="I94" s="212"/>
      <c r="J94" s="213">
        <f>ROUND(I94*H94,2)</f>
        <v>0</v>
      </c>
      <c r="K94" s="209" t="s">
        <v>138</v>
      </c>
      <c r="L94" s="47"/>
      <c r="M94" s="214" t="s">
        <v>19</v>
      </c>
      <c r="N94" s="215" t="s">
        <v>42</v>
      </c>
      <c r="O94" s="87"/>
      <c r="P94" s="216">
        <f>O94*H94</f>
        <v>0</v>
      </c>
      <c r="Q94" s="216">
        <v>0.00026</v>
      </c>
      <c r="R94" s="216">
        <f>Q94*H94</f>
        <v>0.00048073999999999995</v>
      </c>
      <c r="S94" s="216">
        <v>0</v>
      </c>
      <c r="T94" s="217">
        <f>S94*H94</f>
        <v>0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18" t="s">
        <v>139</v>
      </c>
      <c r="AT94" s="218" t="s">
        <v>134</v>
      </c>
      <c r="AU94" s="218" t="s">
        <v>81</v>
      </c>
      <c r="AY94" s="20" t="s">
        <v>131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20" t="s">
        <v>79</v>
      </c>
      <c r="BK94" s="219">
        <f>ROUND(I94*H94,2)</f>
        <v>0</v>
      </c>
      <c r="BL94" s="20" t="s">
        <v>139</v>
      </c>
      <c r="BM94" s="218" t="s">
        <v>898</v>
      </c>
    </row>
    <row r="95" spans="1:47" s="2" customFormat="1" ht="12">
      <c r="A95" s="41"/>
      <c r="B95" s="42"/>
      <c r="C95" s="43"/>
      <c r="D95" s="220" t="s">
        <v>141</v>
      </c>
      <c r="E95" s="43"/>
      <c r="F95" s="221" t="s">
        <v>899</v>
      </c>
      <c r="G95" s="43"/>
      <c r="H95" s="43"/>
      <c r="I95" s="222"/>
      <c r="J95" s="43"/>
      <c r="K95" s="43"/>
      <c r="L95" s="47"/>
      <c r="M95" s="223"/>
      <c r="N95" s="224"/>
      <c r="O95" s="87"/>
      <c r="P95" s="87"/>
      <c r="Q95" s="87"/>
      <c r="R95" s="87"/>
      <c r="S95" s="87"/>
      <c r="T95" s="88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20" t="s">
        <v>141</v>
      </c>
      <c r="AU95" s="20" t="s">
        <v>81</v>
      </c>
    </row>
    <row r="96" spans="1:51" s="13" customFormat="1" ht="12">
      <c r="A96" s="13"/>
      <c r="B96" s="225"/>
      <c r="C96" s="226"/>
      <c r="D96" s="227" t="s">
        <v>143</v>
      </c>
      <c r="E96" s="228" t="s">
        <v>19</v>
      </c>
      <c r="F96" s="229" t="s">
        <v>900</v>
      </c>
      <c r="G96" s="226"/>
      <c r="H96" s="230">
        <v>1.849</v>
      </c>
      <c r="I96" s="231"/>
      <c r="J96" s="226"/>
      <c r="K96" s="226"/>
      <c r="L96" s="232"/>
      <c r="M96" s="233"/>
      <c r="N96" s="234"/>
      <c r="O96" s="234"/>
      <c r="P96" s="234"/>
      <c r="Q96" s="234"/>
      <c r="R96" s="234"/>
      <c r="S96" s="234"/>
      <c r="T96" s="235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6" t="s">
        <v>143</v>
      </c>
      <c r="AU96" s="236" t="s">
        <v>81</v>
      </c>
      <c r="AV96" s="13" t="s">
        <v>81</v>
      </c>
      <c r="AW96" s="13" t="s">
        <v>32</v>
      </c>
      <c r="AX96" s="13" t="s">
        <v>79</v>
      </c>
      <c r="AY96" s="236" t="s">
        <v>131</v>
      </c>
    </row>
    <row r="97" spans="1:65" s="2" customFormat="1" ht="16.5" customHeight="1">
      <c r="A97" s="41"/>
      <c r="B97" s="42"/>
      <c r="C97" s="207" t="s">
        <v>81</v>
      </c>
      <c r="D97" s="207" t="s">
        <v>134</v>
      </c>
      <c r="E97" s="208" t="s">
        <v>901</v>
      </c>
      <c r="F97" s="209" t="s">
        <v>902</v>
      </c>
      <c r="G97" s="210" t="s">
        <v>137</v>
      </c>
      <c r="H97" s="211">
        <v>1.849</v>
      </c>
      <c r="I97" s="212"/>
      <c r="J97" s="213">
        <f>ROUND(I97*H97,2)</f>
        <v>0</v>
      </c>
      <c r="K97" s="209" t="s">
        <v>138</v>
      </c>
      <c r="L97" s="47"/>
      <c r="M97" s="214" t="s">
        <v>19</v>
      </c>
      <c r="N97" s="215" t="s">
        <v>42</v>
      </c>
      <c r="O97" s="87"/>
      <c r="P97" s="216">
        <f>O97*H97</f>
        <v>0</v>
      </c>
      <c r="Q97" s="216">
        <v>0.004</v>
      </c>
      <c r="R97" s="216">
        <f>Q97*H97</f>
        <v>0.007396</v>
      </c>
      <c r="S97" s="216">
        <v>0</v>
      </c>
      <c r="T97" s="217">
        <f>S97*H97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18" t="s">
        <v>139</v>
      </c>
      <c r="AT97" s="218" t="s">
        <v>134</v>
      </c>
      <c r="AU97" s="218" t="s">
        <v>81</v>
      </c>
      <c r="AY97" s="20" t="s">
        <v>131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20" t="s">
        <v>79</v>
      </c>
      <c r="BK97" s="219">
        <f>ROUND(I97*H97,2)</f>
        <v>0</v>
      </c>
      <c r="BL97" s="20" t="s">
        <v>139</v>
      </c>
      <c r="BM97" s="218" t="s">
        <v>903</v>
      </c>
    </row>
    <row r="98" spans="1:47" s="2" customFormat="1" ht="12">
      <c r="A98" s="41"/>
      <c r="B98" s="42"/>
      <c r="C98" s="43"/>
      <c r="D98" s="220" t="s">
        <v>141</v>
      </c>
      <c r="E98" s="43"/>
      <c r="F98" s="221" t="s">
        <v>904</v>
      </c>
      <c r="G98" s="43"/>
      <c r="H98" s="43"/>
      <c r="I98" s="222"/>
      <c r="J98" s="43"/>
      <c r="K98" s="43"/>
      <c r="L98" s="47"/>
      <c r="M98" s="223"/>
      <c r="N98" s="224"/>
      <c r="O98" s="87"/>
      <c r="P98" s="87"/>
      <c r="Q98" s="87"/>
      <c r="R98" s="87"/>
      <c r="S98" s="87"/>
      <c r="T98" s="88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T98" s="20" t="s">
        <v>141</v>
      </c>
      <c r="AU98" s="20" t="s">
        <v>81</v>
      </c>
    </row>
    <row r="99" spans="1:65" s="2" customFormat="1" ht="16.5" customHeight="1">
      <c r="A99" s="41"/>
      <c r="B99" s="42"/>
      <c r="C99" s="207" t="s">
        <v>132</v>
      </c>
      <c r="D99" s="207" t="s">
        <v>134</v>
      </c>
      <c r="E99" s="208" t="s">
        <v>185</v>
      </c>
      <c r="F99" s="209" t="s">
        <v>186</v>
      </c>
      <c r="G99" s="210" t="s">
        <v>137</v>
      </c>
      <c r="H99" s="211">
        <v>15.757</v>
      </c>
      <c r="I99" s="212"/>
      <c r="J99" s="213">
        <f>ROUND(I99*H99,2)</f>
        <v>0</v>
      </c>
      <c r="K99" s="209" t="s">
        <v>138</v>
      </c>
      <c r="L99" s="47"/>
      <c r="M99" s="214" t="s">
        <v>19</v>
      </c>
      <c r="N99" s="215" t="s">
        <v>42</v>
      </c>
      <c r="O99" s="87"/>
      <c r="P99" s="216">
        <f>O99*H99</f>
        <v>0</v>
      </c>
      <c r="Q99" s="216">
        <v>0.00026</v>
      </c>
      <c r="R99" s="216">
        <f>Q99*H99</f>
        <v>0.004096819999999999</v>
      </c>
      <c r="S99" s="216">
        <v>0</v>
      </c>
      <c r="T99" s="217">
        <f>S99*H99</f>
        <v>0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18" t="s">
        <v>139</v>
      </c>
      <c r="AT99" s="218" t="s">
        <v>134</v>
      </c>
      <c r="AU99" s="218" t="s">
        <v>81</v>
      </c>
      <c r="AY99" s="20" t="s">
        <v>131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20" t="s">
        <v>79</v>
      </c>
      <c r="BK99" s="219">
        <f>ROUND(I99*H99,2)</f>
        <v>0</v>
      </c>
      <c r="BL99" s="20" t="s">
        <v>139</v>
      </c>
      <c r="BM99" s="218" t="s">
        <v>905</v>
      </c>
    </row>
    <row r="100" spans="1:47" s="2" customFormat="1" ht="12">
      <c r="A100" s="41"/>
      <c r="B100" s="42"/>
      <c r="C100" s="43"/>
      <c r="D100" s="220" t="s">
        <v>141</v>
      </c>
      <c r="E100" s="43"/>
      <c r="F100" s="221" t="s">
        <v>188</v>
      </c>
      <c r="G100" s="43"/>
      <c r="H100" s="43"/>
      <c r="I100" s="222"/>
      <c r="J100" s="43"/>
      <c r="K100" s="43"/>
      <c r="L100" s="47"/>
      <c r="M100" s="223"/>
      <c r="N100" s="224"/>
      <c r="O100" s="87"/>
      <c r="P100" s="87"/>
      <c r="Q100" s="87"/>
      <c r="R100" s="87"/>
      <c r="S100" s="87"/>
      <c r="T100" s="88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T100" s="20" t="s">
        <v>141</v>
      </c>
      <c r="AU100" s="20" t="s">
        <v>81</v>
      </c>
    </row>
    <row r="101" spans="1:51" s="13" customFormat="1" ht="12">
      <c r="A101" s="13"/>
      <c r="B101" s="225"/>
      <c r="C101" s="226"/>
      <c r="D101" s="227" t="s">
        <v>143</v>
      </c>
      <c r="E101" s="228" t="s">
        <v>19</v>
      </c>
      <c r="F101" s="229" t="s">
        <v>906</v>
      </c>
      <c r="G101" s="226"/>
      <c r="H101" s="230">
        <v>17.157</v>
      </c>
      <c r="I101" s="231"/>
      <c r="J101" s="226"/>
      <c r="K101" s="226"/>
      <c r="L101" s="232"/>
      <c r="M101" s="233"/>
      <c r="N101" s="234"/>
      <c r="O101" s="234"/>
      <c r="P101" s="234"/>
      <c r="Q101" s="234"/>
      <c r="R101" s="234"/>
      <c r="S101" s="234"/>
      <c r="T101" s="235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6" t="s">
        <v>143</v>
      </c>
      <c r="AU101" s="236" t="s">
        <v>81</v>
      </c>
      <c r="AV101" s="13" t="s">
        <v>81</v>
      </c>
      <c r="AW101" s="13" t="s">
        <v>32</v>
      </c>
      <c r="AX101" s="13" t="s">
        <v>71</v>
      </c>
      <c r="AY101" s="236" t="s">
        <v>131</v>
      </c>
    </row>
    <row r="102" spans="1:51" s="13" customFormat="1" ht="12">
      <c r="A102" s="13"/>
      <c r="B102" s="225"/>
      <c r="C102" s="226"/>
      <c r="D102" s="227" t="s">
        <v>143</v>
      </c>
      <c r="E102" s="228" t="s">
        <v>19</v>
      </c>
      <c r="F102" s="229" t="s">
        <v>907</v>
      </c>
      <c r="G102" s="226"/>
      <c r="H102" s="230">
        <v>-1.4</v>
      </c>
      <c r="I102" s="231"/>
      <c r="J102" s="226"/>
      <c r="K102" s="226"/>
      <c r="L102" s="232"/>
      <c r="M102" s="233"/>
      <c r="N102" s="234"/>
      <c r="O102" s="234"/>
      <c r="P102" s="234"/>
      <c r="Q102" s="234"/>
      <c r="R102" s="234"/>
      <c r="S102" s="234"/>
      <c r="T102" s="235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6" t="s">
        <v>143</v>
      </c>
      <c r="AU102" s="236" t="s">
        <v>81</v>
      </c>
      <c r="AV102" s="13" t="s">
        <v>81</v>
      </c>
      <c r="AW102" s="13" t="s">
        <v>32</v>
      </c>
      <c r="AX102" s="13" t="s">
        <v>71</v>
      </c>
      <c r="AY102" s="236" t="s">
        <v>131</v>
      </c>
    </row>
    <row r="103" spans="1:51" s="14" customFormat="1" ht="12">
      <c r="A103" s="14"/>
      <c r="B103" s="237"/>
      <c r="C103" s="238"/>
      <c r="D103" s="227" t="s">
        <v>143</v>
      </c>
      <c r="E103" s="239" t="s">
        <v>19</v>
      </c>
      <c r="F103" s="240" t="s">
        <v>147</v>
      </c>
      <c r="G103" s="238"/>
      <c r="H103" s="241">
        <v>15.757</v>
      </c>
      <c r="I103" s="242"/>
      <c r="J103" s="238"/>
      <c r="K103" s="238"/>
      <c r="L103" s="243"/>
      <c r="M103" s="244"/>
      <c r="N103" s="245"/>
      <c r="O103" s="245"/>
      <c r="P103" s="245"/>
      <c r="Q103" s="245"/>
      <c r="R103" s="245"/>
      <c r="S103" s="245"/>
      <c r="T103" s="246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7" t="s">
        <v>143</v>
      </c>
      <c r="AU103" s="247" t="s">
        <v>81</v>
      </c>
      <c r="AV103" s="14" t="s">
        <v>139</v>
      </c>
      <c r="AW103" s="14" t="s">
        <v>32</v>
      </c>
      <c r="AX103" s="14" t="s">
        <v>79</v>
      </c>
      <c r="AY103" s="247" t="s">
        <v>131</v>
      </c>
    </row>
    <row r="104" spans="1:65" s="2" customFormat="1" ht="16.5" customHeight="1">
      <c r="A104" s="41"/>
      <c r="B104" s="42"/>
      <c r="C104" s="207" t="s">
        <v>139</v>
      </c>
      <c r="D104" s="207" t="s">
        <v>134</v>
      </c>
      <c r="E104" s="208" t="s">
        <v>194</v>
      </c>
      <c r="F104" s="209" t="s">
        <v>195</v>
      </c>
      <c r="G104" s="210" t="s">
        <v>137</v>
      </c>
      <c r="H104" s="211">
        <v>15.757</v>
      </c>
      <c r="I104" s="212"/>
      <c r="J104" s="213">
        <f>ROUND(I104*H104,2)</f>
        <v>0</v>
      </c>
      <c r="K104" s="209" t="s">
        <v>138</v>
      </c>
      <c r="L104" s="47"/>
      <c r="M104" s="214" t="s">
        <v>19</v>
      </c>
      <c r="N104" s="215" t="s">
        <v>42</v>
      </c>
      <c r="O104" s="87"/>
      <c r="P104" s="216">
        <f>O104*H104</f>
        <v>0</v>
      </c>
      <c r="Q104" s="216">
        <v>0.004</v>
      </c>
      <c r="R104" s="216">
        <f>Q104*H104</f>
        <v>0.063028</v>
      </c>
      <c r="S104" s="216">
        <v>0</v>
      </c>
      <c r="T104" s="217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18" t="s">
        <v>139</v>
      </c>
      <c r="AT104" s="218" t="s">
        <v>134</v>
      </c>
      <c r="AU104" s="218" t="s">
        <v>81</v>
      </c>
      <c r="AY104" s="20" t="s">
        <v>131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20" t="s">
        <v>79</v>
      </c>
      <c r="BK104" s="219">
        <f>ROUND(I104*H104,2)</f>
        <v>0</v>
      </c>
      <c r="BL104" s="20" t="s">
        <v>139</v>
      </c>
      <c r="BM104" s="218" t="s">
        <v>908</v>
      </c>
    </row>
    <row r="105" spans="1:47" s="2" customFormat="1" ht="12">
      <c r="A105" s="41"/>
      <c r="B105" s="42"/>
      <c r="C105" s="43"/>
      <c r="D105" s="220" t="s">
        <v>141</v>
      </c>
      <c r="E105" s="43"/>
      <c r="F105" s="221" t="s">
        <v>197</v>
      </c>
      <c r="G105" s="43"/>
      <c r="H105" s="43"/>
      <c r="I105" s="222"/>
      <c r="J105" s="43"/>
      <c r="K105" s="43"/>
      <c r="L105" s="47"/>
      <c r="M105" s="223"/>
      <c r="N105" s="224"/>
      <c r="O105" s="87"/>
      <c r="P105" s="87"/>
      <c r="Q105" s="87"/>
      <c r="R105" s="87"/>
      <c r="S105" s="87"/>
      <c r="T105" s="88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T105" s="20" t="s">
        <v>141</v>
      </c>
      <c r="AU105" s="20" t="s">
        <v>81</v>
      </c>
    </row>
    <row r="106" spans="1:63" s="12" customFormat="1" ht="22.8" customHeight="1">
      <c r="A106" s="12"/>
      <c r="B106" s="191"/>
      <c r="C106" s="192"/>
      <c r="D106" s="193" t="s">
        <v>70</v>
      </c>
      <c r="E106" s="205" t="s">
        <v>198</v>
      </c>
      <c r="F106" s="205" t="s">
        <v>208</v>
      </c>
      <c r="G106" s="192"/>
      <c r="H106" s="192"/>
      <c r="I106" s="195"/>
      <c r="J106" s="206">
        <f>BK106</f>
        <v>0</v>
      </c>
      <c r="K106" s="192"/>
      <c r="L106" s="197"/>
      <c r="M106" s="198"/>
      <c r="N106" s="199"/>
      <c r="O106" s="199"/>
      <c r="P106" s="200">
        <f>SUM(P107:P116)</f>
        <v>0</v>
      </c>
      <c r="Q106" s="199"/>
      <c r="R106" s="200">
        <f>SUM(R107:R116)</f>
        <v>0.00031433</v>
      </c>
      <c r="S106" s="199"/>
      <c r="T106" s="201">
        <f>SUM(T107:T116)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02" t="s">
        <v>79</v>
      </c>
      <c r="AT106" s="203" t="s">
        <v>70</v>
      </c>
      <c r="AU106" s="203" t="s">
        <v>79</v>
      </c>
      <c r="AY106" s="202" t="s">
        <v>131</v>
      </c>
      <c r="BK106" s="204">
        <f>SUM(BK107:BK116)</f>
        <v>0</v>
      </c>
    </row>
    <row r="107" spans="1:65" s="2" customFormat="1" ht="16.5" customHeight="1">
      <c r="A107" s="41"/>
      <c r="B107" s="42"/>
      <c r="C107" s="207" t="s">
        <v>167</v>
      </c>
      <c r="D107" s="207" t="s">
        <v>134</v>
      </c>
      <c r="E107" s="208" t="s">
        <v>215</v>
      </c>
      <c r="F107" s="209" t="s">
        <v>216</v>
      </c>
      <c r="G107" s="210" t="s">
        <v>137</v>
      </c>
      <c r="H107" s="211">
        <v>1.849</v>
      </c>
      <c r="I107" s="212"/>
      <c r="J107" s="213">
        <f>ROUND(I107*H107,2)</f>
        <v>0</v>
      </c>
      <c r="K107" s="209" t="s">
        <v>138</v>
      </c>
      <c r="L107" s="47"/>
      <c r="M107" s="214" t="s">
        <v>19</v>
      </c>
      <c r="N107" s="215" t="s">
        <v>42</v>
      </c>
      <c r="O107" s="87"/>
      <c r="P107" s="216">
        <f>O107*H107</f>
        <v>0</v>
      </c>
      <c r="Q107" s="216">
        <v>0</v>
      </c>
      <c r="R107" s="216">
        <f>Q107*H107</f>
        <v>0</v>
      </c>
      <c r="S107" s="216">
        <v>0</v>
      </c>
      <c r="T107" s="217">
        <f>S107*H107</f>
        <v>0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18" t="s">
        <v>139</v>
      </c>
      <c r="AT107" s="218" t="s">
        <v>134</v>
      </c>
      <c r="AU107" s="218" t="s">
        <v>81</v>
      </c>
      <c r="AY107" s="20" t="s">
        <v>131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20" t="s">
        <v>79</v>
      </c>
      <c r="BK107" s="219">
        <f>ROUND(I107*H107,2)</f>
        <v>0</v>
      </c>
      <c r="BL107" s="20" t="s">
        <v>139</v>
      </c>
      <c r="BM107" s="218" t="s">
        <v>909</v>
      </c>
    </row>
    <row r="108" spans="1:47" s="2" customFormat="1" ht="12">
      <c r="A108" s="41"/>
      <c r="B108" s="42"/>
      <c r="C108" s="43"/>
      <c r="D108" s="220" t="s">
        <v>141</v>
      </c>
      <c r="E108" s="43"/>
      <c r="F108" s="221" t="s">
        <v>218</v>
      </c>
      <c r="G108" s="43"/>
      <c r="H108" s="43"/>
      <c r="I108" s="222"/>
      <c r="J108" s="43"/>
      <c r="K108" s="43"/>
      <c r="L108" s="47"/>
      <c r="M108" s="223"/>
      <c r="N108" s="224"/>
      <c r="O108" s="87"/>
      <c r="P108" s="87"/>
      <c r="Q108" s="87"/>
      <c r="R108" s="87"/>
      <c r="S108" s="87"/>
      <c r="T108" s="88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T108" s="20" t="s">
        <v>141</v>
      </c>
      <c r="AU108" s="20" t="s">
        <v>81</v>
      </c>
    </row>
    <row r="109" spans="1:51" s="13" customFormat="1" ht="12">
      <c r="A109" s="13"/>
      <c r="B109" s="225"/>
      <c r="C109" s="226"/>
      <c r="D109" s="227" t="s">
        <v>143</v>
      </c>
      <c r="E109" s="228" t="s">
        <v>19</v>
      </c>
      <c r="F109" s="229" t="s">
        <v>900</v>
      </c>
      <c r="G109" s="226"/>
      <c r="H109" s="230">
        <v>1.849</v>
      </c>
      <c r="I109" s="231"/>
      <c r="J109" s="226"/>
      <c r="K109" s="226"/>
      <c r="L109" s="232"/>
      <c r="M109" s="233"/>
      <c r="N109" s="234"/>
      <c r="O109" s="234"/>
      <c r="P109" s="234"/>
      <c r="Q109" s="234"/>
      <c r="R109" s="234"/>
      <c r="S109" s="234"/>
      <c r="T109" s="235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6" t="s">
        <v>143</v>
      </c>
      <c r="AU109" s="236" t="s">
        <v>81</v>
      </c>
      <c r="AV109" s="13" t="s">
        <v>81</v>
      </c>
      <c r="AW109" s="13" t="s">
        <v>32</v>
      </c>
      <c r="AX109" s="13" t="s">
        <v>79</v>
      </c>
      <c r="AY109" s="236" t="s">
        <v>131</v>
      </c>
    </row>
    <row r="110" spans="1:65" s="2" customFormat="1" ht="16.5" customHeight="1">
      <c r="A110" s="41"/>
      <c r="B110" s="42"/>
      <c r="C110" s="207" t="s">
        <v>159</v>
      </c>
      <c r="D110" s="207" t="s">
        <v>134</v>
      </c>
      <c r="E110" s="208" t="s">
        <v>220</v>
      </c>
      <c r="F110" s="209" t="s">
        <v>221</v>
      </c>
      <c r="G110" s="210" t="s">
        <v>137</v>
      </c>
      <c r="H110" s="211">
        <v>3.698</v>
      </c>
      <c r="I110" s="212"/>
      <c r="J110" s="213">
        <f>ROUND(I110*H110,2)</f>
        <v>0</v>
      </c>
      <c r="K110" s="209" t="s">
        <v>138</v>
      </c>
      <c r="L110" s="47"/>
      <c r="M110" s="214" t="s">
        <v>19</v>
      </c>
      <c r="N110" s="215" t="s">
        <v>42</v>
      </c>
      <c r="O110" s="87"/>
      <c r="P110" s="216">
        <f>O110*H110</f>
        <v>0</v>
      </c>
      <c r="Q110" s="216">
        <v>0</v>
      </c>
      <c r="R110" s="216">
        <f>Q110*H110</f>
        <v>0</v>
      </c>
      <c r="S110" s="216">
        <v>0</v>
      </c>
      <c r="T110" s="217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18" t="s">
        <v>139</v>
      </c>
      <c r="AT110" s="218" t="s">
        <v>134</v>
      </c>
      <c r="AU110" s="218" t="s">
        <v>81</v>
      </c>
      <c r="AY110" s="20" t="s">
        <v>131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20" t="s">
        <v>79</v>
      </c>
      <c r="BK110" s="219">
        <f>ROUND(I110*H110,2)</f>
        <v>0</v>
      </c>
      <c r="BL110" s="20" t="s">
        <v>139</v>
      </c>
      <c r="BM110" s="218" t="s">
        <v>910</v>
      </c>
    </row>
    <row r="111" spans="1:47" s="2" customFormat="1" ht="12">
      <c r="A111" s="41"/>
      <c r="B111" s="42"/>
      <c r="C111" s="43"/>
      <c r="D111" s="220" t="s">
        <v>141</v>
      </c>
      <c r="E111" s="43"/>
      <c r="F111" s="221" t="s">
        <v>223</v>
      </c>
      <c r="G111" s="43"/>
      <c r="H111" s="43"/>
      <c r="I111" s="222"/>
      <c r="J111" s="43"/>
      <c r="K111" s="43"/>
      <c r="L111" s="47"/>
      <c r="M111" s="223"/>
      <c r="N111" s="224"/>
      <c r="O111" s="87"/>
      <c r="P111" s="87"/>
      <c r="Q111" s="87"/>
      <c r="R111" s="87"/>
      <c r="S111" s="87"/>
      <c r="T111" s="88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T111" s="20" t="s">
        <v>141</v>
      </c>
      <c r="AU111" s="20" t="s">
        <v>81</v>
      </c>
    </row>
    <row r="112" spans="1:51" s="13" customFormat="1" ht="12">
      <c r="A112" s="13"/>
      <c r="B112" s="225"/>
      <c r="C112" s="226"/>
      <c r="D112" s="227" t="s">
        <v>143</v>
      </c>
      <c r="E112" s="228" t="s">
        <v>19</v>
      </c>
      <c r="F112" s="229" t="s">
        <v>911</v>
      </c>
      <c r="G112" s="226"/>
      <c r="H112" s="230">
        <v>3.698</v>
      </c>
      <c r="I112" s="231"/>
      <c r="J112" s="226"/>
      <c r="K112" s="226"/>
      <c r="L112" s="232"/>
      <c r="M112" s="233"/>
      <c r="N112" s="234"/>
      <c r="O112" s="234"/>
      <c r="P112" s="234"/>
      <c r="Q112" s="234"/>
      <c r="R112" s="234"/>
      <c r="S112" s="234"/>
      <c r="T112" s="235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6" t="s">
        <v>143</v>
      </c>
      <c r="AU112" s="236" t="s">
        <v>81</v>
      </c>
      <c r="AV112" s="13" t="s">
        <v>81</v>
      </c>
      <c r="AW112" s="13" t="s">
        <v>32</v>
      </c>
      <c r="AX112" s="13" t="s">
        <v>79</v>
      </c>
      <c r="AY112" s="236" t="s">
        <v>131</v>
      </c>
    </row>
    <row r="113" spans="1:65" s="2" customFormat="1" ht="24.15" customHeight="1">
      <c r="A113" s="41"/>
      <c r="B113" s="42"/>
      <c r="C113" s="207" t="s">
        <v>184</v>
      </c>
      <c r="D113" s="207" t="s">
        <v>134</v>
      </c>
      <c r="E113" s="208" t="s">
        <v>912</v>
      </c>
      <c r="F113" s="209" t="s">
        <v>913</v>
      </c>
      <c r="G113" s="210" t="s">
        <v>137</v>
      </c>
      <c r="H113" s="211">
        <v>1.849</v>
      </c>
      <c r="I113" s="212"/>
      <c r="J113" s="213">
        <f>ROUND(I113*H113,2)</f>
        <v>0</v>
      </c>
      <c r="K113" s="209" t="s">
        <v>138</v>
      </c>
      <c r="L113" s="47"/>
      <c r="M113" s="214" t="s">
        <v>19</v>
      </c>
      <c r="N113" s="215" t="s">
        <v>42</v>
      </c>
      <c r="O113" s="87"/>
      <c r="P113" s="216">
        <f>O113*H113</f>
        <v>0</v>
      </c>
      <c r="Q113" s="216">
        <v>0.00013</v>
      </c>
      <c r="R113" s="216">
        <f>Q113*H113</f>
        <v>0.00024036999999999998</v>
      </c>
      <c r="S113" s="216">
        <v>0</v>
      </c>
      <c r="T113" s="217">
        <f>S113*H113</f>
        <v>0</v>
      </c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R113" s="218" t="s">
        <v>139</v>
      </c>
      <c r="AT113" s="218" t="s">
        <v>134</v>
      </c>
      <c r="AU113" s="218" t="s">
        <v>81</v>
      </c>
      <c r="AY113" s="20" t="s">
        <v>131</v>
      </c>
      <c r="BE113" s="219">
        <f>IF(N113="základní",J113,0)</f>
        <v>0</v>
      </c>
      <c r="BF113" s="219">
        <f>IF(N113="snížená",J113,0)</f>
        <v>0</v>
      </c>
      <c r="BG113" s="219">
        <f>IF(N113="zákl. přenesená",J113,0)</f>
        <v>0</v>
      </c>
      <c r="BH113" s="219">
        <f>IF(N113="sníž. přenesená",J113,0)</f>
        <v>0</v>
      </c>
      <c r="BI113" s="219">
        <f>IF(N113="nulová",J113,0)</f>
        <v>0</v>
      </c>
      <c r="BJ113" s="20" t="s">
        <v>79</v>
      </c>
      <c r="BK113" s="219">
        <f>ROUND(I113*H113,2)</f>
        <v>0</v>
      </c>
      <c r="BL113" s="20" t="s">
        <v>139</v>
      </c>
      <c r="BM113" s="218" t="s">
        <v>914</v>
      </c>
    </row>
    <row r="114" spans="1:47" s="2" customFormat="1" ht="12">
      <c r="A114" s="41"/>
      <c r="B114" s="42"/>
      <c r="C114" s="43"/>
      <c r="D114" s="220" t="s">
        <v>141</v>
      </c>
      <c r="E114" s="43"/>
      <c r="F114" s="221" t="s">
        <v>915</v>
      </c>
      <c r="G114" s="43"/>
      <c r="H114" s="43"/>
      <c r="I114" s="222"/>
      <c r="J114" s="43"/>
      <c r="K114" s="43"/>
      <c r="L114" s="47"/>
      <c r="M114" s="223"/>
      <c r="N114" s="224"/>
      <c r="O114" s="87"/>
      <c r="P114" s="87"/>
      <c r="Q114" s="87"/>
      <c r="R114" s="87"/>
      <c r="S114" s="87"/>
      <c r="T114" s="88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T114" s="20" t="s">
        <v>141</v>
      </c>
      <c r="AU114" s="20" t="s">
        <v>81</v>
      </c>
    </row>
    <row r="115" spans="1:65" s="2" customFormat="1" ht="24.15" customHeight="1">
      <c r="A115" s="41"/>
      <c r="B115" s="42"/>
      <c r="C115" s="207" t="s">
        <v>193</v>
      </c>
      <c r="D115" s="207" t="s">
        <v>134</v>
      </c>
      <c r="E115" s="208" t="s">
        <v>916</v>
      </c>
      <c r="F115" s="209" t="s">
        <v>917</v>
      </c>
      <c r="G115" s="210" t="s">
        <v>137</v>
      </c>
      <c r="H115" s="211">
        <v>1.849</v>
      </c>
      <c r="I115" s="212"/>
      <c r="J115" s="213">
        <f>ROUND(I115*H115,2)</f>
        <v>0</v>
      </c>
      <c r="K115" s="209" t="s">
        <v>138</v>
      </c>
      <c r="L115" s="47"/>
      <c r="M115" s="214" t="s">
        <v>19</v>
      </c>
      <c r="N115" s="215" t="s">
        <v>42</v>
      </c>
      <c r="O115" s="87"/>
      <c r="P115" s="216">
        <f>O115*H115</f>
        <v>0</v>
      </c>
      <c r="Q115" s="216">
        <v>4E-05</v>
      </c>
      <c r="R115" s="216">
        <f>Q115*H115</f>
        <v>7.396E-05</v>
      </c>
      <c r="S115" s="216">
        <v>0</v>
      </c>
      <c r="T115" s="217">
        <f>S115*H115</f>
        <v>0</v>
      </c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R115" s="218" t="s">
        <v>139</v>
      </c>
      <c r="AT115" s="218" t="s">
        <v>134</v>
      </c>
      <c r="AU115" s="218" t="s">
        <v>81</v>
      </c>
      <c r="AY115" s="20" t="s">
        <v>131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20" t="s">
        <v>79</v>
      </c>
      <c r="BK115" s="219">
        <f>ROUND(I115*H115,2)</f>
        <v>0</v>
      </c>
      <c r="BL115" s="20" t="s">
        <v>139</v>
      </c>
      <c r="BM115" s="218" t="s">
        <v>918</v>
      </c>
    </row>
    <row r="116" spans="1:47" s="2" customFormat="1" ht="12">
      <c r="A116" s="41"/>
      <c r="B116" s="42"/>
      <c r="C116" s="43"/>
      <c r="D116" s="220" t="s">
        <v>141</v>
      </c>
      <c r="E116" s="43"/>
      <c r="F116" s="221" t="s">
        <v>919</v>
      </c>
      <c r="G116" s="43"/>
      <c r="H116" s="43"/>
      <c r="I116" s="222"/>
      <c r="J116" s="43"/>
      <c r="K116" s="43"/>
      <c r="L116" s="47"/>
      <c r="M116" s="223"/>
      <c r="N116" s="224"/>
      <c r="O116" s="87"/>
      <c r="P116" s="87"/>
      <c r="Q116" s="87"/>
      <c r="R116" s="87"/>
      <c r="S116" s="87"/>
      <c r="T116" s="88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T116" s="20" t="s">
        <v>141</v>
      </c>
      <c r="AU116" s="20" t="s">
        <v>81</v>
      </c>
    </row>
    <row r="117" spans="1:63" s="12" customFormat="1" ht="22.8" customHeight="1">
      <c r="A117" s="12"/>
      <c r="B117" s="191"/>
      <c r="C117" s="192"/>
      <c r="D117" s="193" t="s">
        <v>70</v>
      </c>
      <c r="E117" s="205" t="s">
        <v>241</v>
      </c>
      <c r="F117" s="205" t="s">
        <v>242</v>
      </c>
      <c r="G117" s="192"/>
      <c r="H117" s="192"/>
      <c r="I117" s="195"/>
      <c r="J117" s="206">
        <f>BK117</f>
        <v>0</v>
      </c>
      <c r="K117" s="192"/>
      <c r="L117" s="197"/>
      <c r="M117" s="198"/>
      <c r="N117" s="199"/>
      <c r="O117" s="199"/>
      <c r="P117" s="200">
        <f>SUM(P118:P128)</f>
        <v>0</v>
      </c>
      <c r="Q117" s="199"/>
      <c r="R117" s="200">
        <f>SUM(R118:R128)</f>
        <v>0</v>
      </c>
      <c r="S117" s="199"/>
      <c r="T117" s="201">
        <f>SUM(T118:T128)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02" t="s">
        <v>79</v>
      </c>
      <c r="AT117" s="203" t="s">
        <v>70</v>
      </c>
      <c r="AU117" s="203" t="s">
        <v>79</v>
      </c>
      <c r="AY117" s="202" t="s">
        <v>131</v>
      </c>
      <c r="BK117" s="204">
        <f>SUM(BK118:BK128)</f>
        <v>0</v>
      </c>
    </row>
    <row r="118" spans="1:65" s="2" customFormat="1" ht="16.5" customHeight="1">
      <c r="A118" s="41"/>
      <c r="B118" s="42"/>
      <c r="C118" s="207" t="s">
        <v>198</v>
      </c>
      <c r="D118" s="207" t="s">
        <v>134</v>
      </c>
      <c r="E118" s="208" t="s">
        <v>244</v>
      </c>
      <c r="F118" s="209" t="s">
        <v>245</v>
      </c>
      <c r="G118" s="210" t="s">
        <v>246</v>
      </c>
      <c r="H118" s="211">
        <v>0.095</v>
      </c>
      <c r="I118" s="212"/>
      <c r="J118" s="213">
        <f>ROUND(I118*H118,2)</f>
        <v>0</v>
      </c>
      <c r="K118" s="209" t="s">
        <v>138</v>
      </c>
      <c r="L118" s="47"/>
      <c r="M118" s="214" t="s">
        <v>19</v>
      </c>
      <c r="N118" s="215" t="s">
        <v>42</v>
      </c>
      <c r="O118" s="87"/>
      <c r="P118" s="216">
        <f>O118*H118</f>
        <v>0</v>
      </c>
      <c r="Q118" s="216">
        <v>0</v>
      </c>
      <c r="R118" s="216">
        <f>Q118*H118</f>
        <v>0</v>
      </c>
      <c r="S118" s="216">
        <v>0</v>
      </c>
      <c r="T118" s="217">
        <f>S118*H118</f>
        <v>0</v>
      </c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R118" s="218" t="s">
        <v>139</v>
      </c>
      <c r="AT118" s="218" t="s">
        <v>134</v>
      </c>
      <c r="AU118" s="218" t="s">
        <v>81</v>
      </c>
      <c r="AY118" s="20" t="s">
        <v>131</v>
      </c>
      <c r="BE118" s="219">
        <f>IF(N118="základní",J118,0)</f>
        <v>0</v>
      </c>
      <c r="BF118" s="219">
        <f>IF(N118="snížená",J118,0)</f>
        <v>0</v>
      </c>
      <c r="BG118" s="219">
        <f>IF(N118="zákl. přenesená",J118,0)</f>
        <v>0</v>
      </c>
      <c r="BH118" s="219">
        <f>IF(N118="sníž. přenesená",J118,0)</f>
        <v>0</v>
      </c>
      <c r="BI118" s="219">
        <f>IF(N118="nulová",J118,0)</f>
        <v>0</v>
      </c>
      <c r="BJ118" s="20" t="s">
        <v>79</v>
      </c>
      <c r="BK118" s="219">
        <f>ROUND(I118*H118,2)</f>
        <v>0</v>
      </c>
      <c r="BL118" s="20" t="s">
        <v>139</v>
      </c>
      <c r="BM118" s="218" t="s">
        <v>920</v>
      </c>
    </row>
    <row r="119" spans="1:47" s="2" customFormat="1" ht="12">
      <c r="A119" s="41"/>
      <c r="B119" s="42"/>
      <c r="C119" s="43"/>
      <c r="D119" s="220" t="s">
        <v>141</v>
      </c>
      <c r="E119" s="43"/>
      <c r="F119" s="221" t="s">
        <v>248</v>
      </c>
      <c r="G119" s="43"/>
      <c r="H119" s="43"/>
      <c r="I119" s="222"/>
      <c r="J119" s="43"/>
      <c r="K119" s="43"/>
      <c r="L119" s="47"/>
      <c r="M119" s="223"/>
      <c r="N119" s="224"/>
      <c r="O119" s="87"/>
      <c r="P119" s="87"/>
      <c r="Q119" s="87"/>
      <c r="R119" s="87"/>
      <c r="S119" s="87"/>
      <c r="T119" s="88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T119" s="20" t="s">
        <v>141</v>
      </c>
      <c r="AU119" s="20" t="s">
        <v>81</v>
      </c>
    </row>
    <row r="120" spans="1:65" s="2" customFormat="1" ht="24.15" customHeight="1">
      <c r="A120" s="41"/>
      <c r="B120" s="42"/>
      <c r="C120" s="207" t="s">
        <v>203</v>
      </c>
      <c r="D120" s="207" t="s">
        <v>134</v>
      </c>
      <c r="E120" s="208" t="s">
        <v>250</v>
      </c>
      <c r="F120" s="209" t="s">
        <v>251</v>
      </c>
      <c r="G120" s="210" t="s">
        <v>246</v>
      </c>
      <c r="H120" s="211">
        <v>0.095</v>
      </c>
      <c r="I120" s="212"/>
      <c r="J120" s="213">
        <f>ROUND(I120*H120,2)</f>
        <v>0</v>
      </c>
      <c r="K120" s="209" t="s">
        <v>138</v>
      </c>
      <c r="L120" s="47"/>
      <c r="M120" s="214" t="s">
        <v>19</v>
      </c>
      <c r="N120" s="215" t="s">
        <v>42</v>
      </c>
      <c r="O120" s="87"/>
      <c r="P120" s="216">
        <f>O120*H120</f>
        <v>0</v>
      </c>
      <c r="Q120" s="216">
        <v>0</v>
      </c>
      <c r="R120" s="216">
        <f>Q120*H120</f>
        <v>0</v>
      </c>
      <c r="S120" s="216">
        <v>0</v>
      </c>
      <c r="T120" s="217">
        <f>S120*H120</f>
        <v>0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18" t="s">
        <v>139</v>
      </c>
      <c r="AT120" s="218" t="s">
        <v>134</v>
      </c>
      <c r="AU120" s="218" t="s">
        <v>81</v>
      </c>
      <c r="AY120" s="20" t="s">
        <v>131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20" t="s">
        <v>79</v>
      </c>
      <c r="BK120" s="219">
        <f>ROUND(I120*H120,2)</f>
        <v>0</v>
      </c>
      <c r="BL120" s="20" t="s">
        <v>139</v>
      </c>
      <c r="BM120" s="218" t="s">
        <v>921</v>
      </c>
    </row>
    <row r="121" spans="1:47" s="2" customFormat="1" ht="12">
      <c r="A121" s="41"/>
      <c r="B121" s="42"/>
      <c r="C121" s="43"/>
      <c r="D121" s="220" t="s">
        <v>141</v>
      </c>
      <c r="E121" s="43"/>
      <c r="F121" s="221" t="s">
        <v>253</v>
      </c>
      <c r="G121" s="43"/>
      <c r="H121" s="43"/>
      <c r="I121" s="222"/>
      <c r="J121" s="43"/>
      <c r="K121" s="43"/>
      <c r="L121" s="47"/>
      <c r="M121" s="223"/>
      <c r="N121" s="224"/>
      <c r="O121" s="87"/>
      <c r="P121" s="87"/>
      <c r="Q121" s="87"/>
      <c r="R121" s="87"/>
      <c r="S121" s="87"/>
      <c r="T121" s="88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T121" s="20" t="s">
        <v>141</v>
      </c>
      <c r="AU121" s="20" t="s">
        <v>81</v>
      </c>
    </row>
    <row r="122" spans="1:65" s="2" customFormat="1" ht="21.75" customHeight="1">
      <c r="A122" s="41"/>
      <c r="B122" s="42"/>
      <c r="C122" s="207" t="s">
        <v>209</v>
      </c>
      <c r="D122" s="207" t="s">
        <v>134</v>
      </c>
      <c r="E122" s="208" t="s">
        <v>255</v>
      </c>
      <c r="F122" s="209" t="s">
        <v>256</v>
      </c>
      <c r="G122" s="210" t="s">
        <v>246</v>
      </c>
      <c r="H122" s="211">
        <v>0.095</v>
      </c>
      <c r="I122" s="212"/>
      <c r="J122" s="213">
        <f>ROUND(I122*H122,2)</f>
        <v>0</v>
      </c>
      <c r="K122" s="209" t="s">
        <v>138</v>
      </c>
      <c r="L122" s="47"/>
      <c r="M122" s="214" t="s">
        <v>19</v>
      </c>
      <c r="N122" s="215" t="s">
        <v>42</v>
      </c>
      <c r="O122" s="87"/>
      <c r="P122" s="216">
        <f>O122*H122</f>
        <v>0</v>
      </c>
      <c r="Q122" s="216">
        <v>0</v>
      </c>
      <c r="R122" s="216">
        <f>Q122*H122</f>
        <v>0</v>
      </c>
      <c r="S122" s="216">
        <v>0</v>
      </c>
      <c r="T122" s="217">
        <f>S122*H122</f>
        <v>0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18" t="s">
        <v>139</v>
      </c>
      <c r="AT122" s="218" t="s">
        <v>134</v>
      </c>
      <c r="AU122" s="218" t="s">
        <v>81</v>
      </c>
      <c r="AY122" s="20" t="s">
        <v>131</v>
      </c>
      <c r="BE122" s="219">
        <f>IF(N122="základní",J122,0)</f>
        <v>0</v>
      </c>
      <c r="BF122" s="219">
        <f>IF(N122="snížená",J122,0)</f>
        <v>0</v>
      </c>
      <c r="BG122" s="219">
        <f>IF(N122="zákl. přenesená",J122,0)</f>
        <v>0</v>
      </c>
      <c r="BH122" s="219">
        <f>IF(N122="sníž. přenesená",J122,0)</f>
        <v>0</v>
      </c>
      <c r="BI122" s="219">
        <f>IF(N122="nulová",J122,0)</f>
        <v>0</v>
      </c>
      <c r="BJ122" s="20" t="s">
        <v>79</v>
      </c>
      <c r="BK122" s="219">
        <f>ROUND(I122*H122,2)</f>
        <v>0</v>
      </c>
      <c r="BL122" s="20" t="s">
        <v>139</v>
      </c>
      <c r="BM122" s="218" t="s">
        <v>922</v>
      </c>
    </row>
    <row r="123" spans="1:47" s="2" customFormat="1" ht="12">
      <c r="A123" s="41"/>
      <c r="B123" s="42"/>
      <c r="C123" s="43"/>
      <c r="D123" s="220" t="s">
        <v>141</v>
      </c>
      <c r="E123" s="43"/>
      <c r="F123" s="221" t="s">
        <v>258</v>
      </c>
      <c r="G123" s="43"/>
      <c r="H123" s="43"/>
      <c r="I123" s="222"/>
      <c r="J123" s="43"/>
      <c r="K123" s="43"/>
      <c r="L123" s="47"/>
      <c r="M123" s="223"/>
      <c r="N123" s="224"/>
      <c r="O123" s="87"/>
      <c r="P123" s="87"/>
      <c r="Q123" s="87"/>
      <c r="R123" s="87"/>
      <c r="S123" s="87"/>
      <c r="T123" s="88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T123" s="20" t="s">
        <v>141</v>
      </c>
      <c r="AU123" s="20" t="s">
        <v>81</v>
      </c>
    </row>
    <row r="124" spans="1:65" s="2" customFormat="1" ht="24.15" customHeight="1">
      <c r="A124" s="41"/>
      <c r="B124" s="42"/>
      <c r="C124" s="207" t="s">
        <v>8</v>
      </c>
      <c r="D124" s="207" t="s">
        <v>134</v>
      </c>
      <c r="E124" s="208" t="s">
        <v>260</v>
      </c>
      <c r="F124" s="209" t="s">
        <v>261</v>
      </c>
      <c r="G124" s="210" t="s">
        <v>246</v>
      </c>
      <c r="H124" s="211">
        <v>0.665</v>
      </c>
      <c r="I124" s="212"/>
      <c r="J124" s="213">
        <f>ROUND(I124*H124,2)</f>
        <v>0</v>
      </c>
      <c r="K124" s="209" t="s">
        <v>138</v>
      </c>
      <c r="L124" s="47"/>
      <c r="M124" s="214" t="s">
        <v>19</v>
      </c>
      <c r="N124" s="215" t="s">
        <v>42</v>
      </c>
      <c r="O124" s="87"/>
      <c r="P124" s="216">
        <f>O124*H124</f>
        <v>0</v>
      </c>
      <c r="Q124" s="216">
        <v>0</v>
      </c>
      <c r="R124" s="216">
        <f>Q124*H124</f>
        <v>0</v>
      </c>
      <c r="S124" s="216">
        <v>0</v>
      </c>
      <c r="T124" s="217">
        <f>S124*H124</f>
        <v>0</v>
      </c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R124" s="218" t="s">
        <v>139</v>
      </c>
      <c r="AT124" s="218" t="s">
        <v>134</v>
      </c>
      <c r="AU124" s="218" t="s">
        <v>81</v>
      </c>
      <c r="AY124" s="20" t="s">
        <v>131</v>
      </c>
      <c r="BE124" s="219">
        <f>IF(N124="základní",J124,0)</f>
        <v>0</v>
      </c>
      <c r="BF124" s="219">
        <f>IF(N124="snížená",J124,0)</f>
        <v>0</v>
      </c>
      <c r="BG124" s="219">
        <f>IF(N124="zákl. přenesená",J124,0)</f>
        <v>0</v>
      </c>
      <c r="BH124" s="219">
        <f>IF(N124="sníž. přenesená",J124,0)</f>
        <v>0</v>
      </c>
      <c r="BI124" s="219">
        <f>IF(N124="nulová",J124,0)</f>
        <v>0</v>
      </c>
      <c r="BJ124" s="20" t="s">
        <v>79</v>
      </c>
      <c r="BK124" s="219">
        <f>ROUND(I124*H124,2)</f>
        <v>0</v>
      </c>
      <c r="BL124" s="20" t="s">
        <v>139</v>
      </c>
      <c r="BM124" s="218" t="s">
        <v>923</v>
      </c>
    </row>
    <row r="125" spans="1:47" s="2" customFormat="1" ht="12">
      <c r="A125" s="41"/>
      <c r="B125" s="42"/>
      <c r="C125" s="43"/>
      <c r="D125" s="220" t="s">
        <v>141</v>
      </c>
      <c r="E125" s="43"/>
      <c r="F125" s="221" t="s">
        <v>263</v>
      </c>
      <c r="G125" s="43"/>
      <c r="H125" s="43"/>
      <c r="I125" s="222"/>
      <c r="J125" s="43"/>
      <c r="K125" s="43"/>
      <c r="L125" s="47"/>
      <c r="M125" s="223"/>
      <c r="N125" s="224"/>
      <c r="O125" s="87"/>
      <c r="P125" s="87"/>
      <c r="Q125" s="87"/>
      <c r="R125" s="87"/>
      <c r="S125" s="87"/>
      <c r="T125" s="88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T125" s="20" t="s">
        <v>141</v>
      </c>
      <c r="AU125" s="20" t="s">
        <v>81</v>
      </c>
    </row>
    <row r="126" spans="1:51" s="13" customFormat="1" ht="12">
      <c r="A126" s="13"/>
      <c r="B126" s="225"/>
      <c r="C126" s="226"/>
      <c r="D126" s="227" t="s">
        <v>143</v>
      </c>
      <c r="E126" s="228" t="s">
        <v>19</v>
      </c>
      <c r="F126" s="229" t="s">
        <v>924</v>
      </c>
      <c r="G126" s="226"/>
      <c r="H126" s="230">
        <v>0.665</v>
      </c>
      <c r="I126" s="231"/>
      <c r="J126" s="226"/>
      <c r="K126" s="226"/>
      <c r="L126" s="232"/>
      <c r="M126" s="233"/>
      <c r="N126" s="234"/>
      <c r="O126" s="234"/>
      <c r="P126" s="234"/>
      <c r="Q126" s="234"/>
      <c r="R126" s="234"/>
      <c r="S126" s="234"/>
      <c r="T126" s="23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6" t="s">
        <v>143</v>
      </c>
      <c r="AU126" s="236" t="s">
        <v>81</v>
      </c>
      <c r="AV126" s="13" t="s">
        <v>81</v>
      </c>
      <c r="AW126" s="13" t="s">
        <v>32</v>
      </c>
      <c r="AX126" s="13" t="s">
        <v>79</v>
      </c>
      <c r="AY126" s="236" t="s">
        <v>131</v>
      </c>
    </row>
    <row r="127" spans="1:65" s="2" customFormat="1" ht="24.15" customHeight="1">
      <c r="A127" s="41"/>
      <c r="B127" s="42"/>
      <c r="C127" s="207" t="s">
        <v>219</v>
      </c>
      <c r="D127" s="207" t="s">
        <v>134</v>
      </c>
      <c r="E127" s="208" t="s">
        <v>265</v>
      </c>
      <c r="F127" s="209" t="s">
        <v>266</v>
      </c>
      <c r="G127" s="210" t="s">
        <v>246</v>
      </c>
      <c r="H127" s="211">
        <v>0.095</v>
      </c>
      <c r="I127" s="212"/>
      <c r="J127" s="213">
        <f>ROUND(I127*H127,2)</f>
        <v>0</v>
      </c>
      <c r="K127" s="209" t="s">
        <v>138</v>
      </c>
      <c r="L127" s="47"/>
      <c r="M127" s="214" t="s">
        <v>19</v>
      </c>
      <c r="N127" s="215" t="s">
        <v>42</v>
      </c>
      <c r="O127" s="87"/>
      <c r="P127" s="216">
        <f>O127*H127</f>
        <v>0</v>
      </c>
      <c r="Q127" s="216">
        <v>0</v>
      </c>
      <c r="R127" s="216">
        <f>Q127*H127</f>
        <v>0</v>
      </c>
      <c r="S127" s="216">
        <v>0</v>
      </c>
      <c r="T127" s="217">
        <f>S127*H127</f>
        <v>0</v>
      </c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R127" s="218" t="s">
        <v>139</v>
      </c>
      <c r="AT127" s="218" t="s">
        <v>134</v>
      </c>
      <c r="AU127" s="218" t="s">
        <v>81</v>
      </c>
      <c r="AY127" s="20" t="s">
        <v>131</v>
      </c>
      <c r="BE127" s="219">
        <f>IF(N127="základní",J127,0)</f>
        <v>0</v>
      </c>
      <c r="BF127" s="219">
        <f>IF(N127="snížená",J127,0)</f>
        <v>0</v>
      </c>
      <c r="BG127" s="219">
        <f>IF(N127="zákl. přenesená",J127,0)</f>
        <v>0</v>
      </c>
      <c r="BH127" s="219">
        <f>IF(N127="sníž. přenesená",J127,0)</f>
        <v>0</v>
      </c>
      <c r="BI127" s="219">
        <f>IF(N127="nulová",J127,0)</f>
        <v>0</v>
      </c>
      <c r="BJ127" s="20" t="s">
        <v>79</v>
      </c>
      <c r="BK127" s="219">
        <f>ROUND(I127*H127,2)</f>
        <v>0</v>
      </c>
      <c r="BL127" s="20" t="s">
        <v>139</v>
      </c>
      <c r="BM127" s="218" t="s">
        <v>925</v>
      </c>
    </row>
    <row r="128" spans="1:47" s="2" customFormat="1" ht="12">
      <c r="A128" s="41"/>
      <c r="B128" s="42"/>
      <c r="C128" s="43"/>
      <c r="D128" s="220" t="s">
        <v>141</v>
      </c>
      <c r="E128" s="43"/>
      <c r="F128" s="221" t="s">
        <v>268</v>
      </c>
      <c r="G128" s="43"/>
      <c r="H128" s="43"/>
      <c r="I128" s="222"/>
      <c r="J128" s="43"/>
      <c r="K128" s="43"/>
      <c r="L128" s="47"/>
      <c r="M128" s="223"/>
      <c r="N128" s="224"/>
      <c r="O128" s="87"/>
      <c r="P128" s="87"/>
      <c r="Q128" s="87"/>
      <c r="R128" s="87"/>
      <c r="S128" s="87"/>
      <c r="T128" s="88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T128" s="20" t="s">
        <v>141</v>
      </c>
      <c r="AU128" s="20" t="s">
        <v>81</v>
      </c>
    </row>
    <row r="129" spans="1:63" s="12" customFormat="1" ht="22.8" customHeight="1">
      <c r="A129" s="12"/>
      <c r="B129" s="191"/>
      <c r="C129" s="192"/>
      <c r="D129" s="193" t="s">
        <v>70</v>
      </c>
      <c r="E129" s="205" t="s">
        <v>269</v>
      </c>
      <c r="F129" s="205" t="s">
        <v>270</v>
      </c>
      <c r="G129" s="192"/>
      <c r="H129" s="192"/>
      <c r="I129" s="195"/>
      <c r="J129" s="206">
        <f>BK129</f>
        <v>0</v>
      </c>
      <c r="K129" s="192"/>
      <c r="L129" s="197"/>
      <c r="M129" s="198"/>
      <c r="N129" s="199"/>
      <c r="O129" s="199"/>
      <c r="P129" s="200">
        <f>SUM(P130:P131)</f>
        <v>0</v>
      </c>
      <c r="Q129" s="199"/>
      <c r="R129" s="200">
        <f>SUM(R130:R131)</f>
        <v>0</v>
      </c>
      <c r="S129" s="199"/>
      <c r="T129" s="201">
        <f>SUM(T130:T131)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02" t="s">
        <v>79</v>
      </c>
      <c r="AT129" s="203" t="s">
        <v>70</v>
      </c>
      <c r="AU129" s="203" t="s">
        <v>79</v>
      </c>
      <c r="AY129" s="202" t="s">
        <v>131</v>
      </c>
      <c r="BK129" s="204">
        <f>SUM(BK130:BK131)</f>
        <v>0</v>
      </c>
    </row>
    <row r="130" spans="1:65" s="2" customFormat="1" ht="33" customHeight="1">
      <c r="A130" s="41"/>
      <c r="B130" s="42"/>
      <c r="C130" s="207" t="s">
        <v>225</v>
      </c>
      <c r="D130" s="207" t="s">
        <v>134</v>
      </c>
      <c r="E130" s="208" t="s">
        <v>272</v>
      </c>
      <c r="F130" s="209" t="s">
        <v>273</v>
      </c>
      <c r="G130" s="210" t="s">
        <v>246</v>
      </c>
      <c r="H130" s="211">
        <v>0.075</v>
      </c>
      <c r="I130" s="212"/>
      <c r="J130" s="213">
        <f>ROUND(I130*H130,2)</f>
        <v>0</v>
      </c>
      <c r="K130" s="209" t="s">
        <v>138</v>
      </c>
      <c r="L130" s="47"/>
      <c r="M130" s="214" t="s">
        <v>19</v>
      </c>
      <c r="N130" s="215" t="s">
        <v>42</v>
      </c>
      <c r="O130" s="87"/>
      <c r="P130" s="216">
        <f>O130*H130</f>
        <v>0</v>
      </c>
      <c r="Q130" s="216">
        <v>0</v>
      </c>
      <c r="R130" s="216">
        <f>Q130*H130</f>
        <v>0</v>
      </c>
      <c r="S130" s="216">
        <v>0</v>
      </c>
      <c r="T130" s="217">
        <f>S130*H130</f>
        <v>0</v>
      </c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R130" s="218" t="s">
        <v>139</v>
      </c>
      <c r="AT130" s="218" t="s">
        <v>134</v>
      </c>
      <c r="AU130" s="218" t="s">
        <v>81</v>
      </c>
      <c r="AY130" s="20" t="s">
        <v>131</v>
      </c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20" t="s">
        <v>79</v>
      </c>
      <c r="BK130" s="219">
        <f>ROUND(I130*H130,2)</f>
        <v>0</v>
      </c>
      <c r="BL130" s="20" t="s">
        <v>139</v>
      </c>
      <c r="BM130" s="218" t="s">
        <v>926</v>
      </c>
    </row>
    <row r="131" spans="1:47" s="2" customFormat="1" ht="12">
      <c r="A131" s="41"/>
      <c r="B131" s="42"/>
      <c r="C131" s="43"/>
      <c r="D131" s="220" t="s">
        <v>141</v>
      </c>
      <c r="E131" s="43"/>
      <c r="F131" s="221" t="s">
        <v>275</v>
      </c>
      <c r="G131" s="43"/>
      <c r="H131" s="43"/>
      <c r="I131" s="222"/>
      <c r="J131" s="43"/>
      <c r="K131" s="43"/>
      <c r="L131" s="47"/>
      <c r="M131" s="223"/>
      <c r="N131" s="224"/>
      <c r="O131" s="87"/>
      <c r="P131" s="87"/>
      <c r="Q131" s="87"/>
      <c r="R131" s="87"/>
      <c r="S131" s="87"/>
      <c r="T131" s="88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T131" s="20" t="s">
        <v>141</v>
      </c>
      <c r="AU131" s="20" t="s">
        <v>81</v>
      </c>
    </row>
    <row r="132" spans="1:63" s="12" customFormat="1" ht="25.9" customHeight="1">
      <c r="A132" s="12"/>
      <c r="B132" s="191"/>
      <c r="C132" s="192"/>
      <c r="D132" s="193" t="s">
        <v>70</v>
      </c>
      <c r="E132" s="194" t="s">
        <v>276</v>
      </c>
      <c r="F132" s="194" t="s">
        <v>277</v>
      </c>
      <c r="G132" s="192"/>
      <c r="H132" s="192"/>
      <c r="I132" s="195"/>
      <c r="J132" s="196">
        <f>BK132</f>
        <v>0</v>
      </c>
      <c r="K132" s="192"/>
      <c r="L132" s="197"/>
      <c r="M132" s="198"/>
      <c r="N132" s="199"/>
      <c r="O132" s="199"/>
      <c r="P132" s="200">
        <f>P133+P138+P149+P179+P188</f>
        <v>0</v>
      </c>
      <c r="Q132" s="199"/>
      <c r="R132" s="200">
        <f>R133+R138+R149+R179+R188</f>
        <v>0.14313292</v>
      </c>
      <c r="S132" s="199"/>
      <c r="T132" s="201">
        <f>T133+T138+T149+T179+T188</f>
        <v>0.09472756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2" t="s">
        <v>81</v>
      </c>
      <c r="AT132" s="203" t="s">
        <v>70</v>
      </c>
      <c r="AU132" s="203" t="s">
        <v>71</v>
      </c>
      <c r="AY132" s="202" t="s">
        <v>131</v>
      </c>
      <c r="BK132" s="204">
        <f>BK133+BK138+BK149+BK179+BK188</f>
        <v>0</v>
      </c>
    </row>
    <row r="133" spans="1:63" s="12" customFormat="1" ht="22.8" customHeight="1">
      <c r="A133" s="12"/>
      <c r="B133" s="191"/>
      <c r="C133" s="192"/>
      <c r="D133" s="193" t="s">
        <v>70</v>
      </c>
      <c r="E133" s="205" t="s">
        <v>420</v>
      </c>
      <c r="F133" s="205" t="s">
        <v>421</v>
      </c>
      <c r="G133" s="192"/>
      <c r="H133" s="192"/>
      <c r="I133" s="195"/>
      <c r="J133" s="206">
        <f>BK133</f>
        <v>0</v>
      </c>
      <c r="K133" s="192"/>
      <c r="L133" s="197"/>
      <c r="M133" s="198"/>
      <c r="N133" s="199"/>
      <c r="O133" s="199"/>
      <c r="P133" s="200">
        <f>SUM(P134:P137)</f>
        <v>0</v>
      </c>
      <c r="Q133" s="199"/>
      <c r="R133" s="200">
        <f>SUM(R134:R137)</f>
        <v>0</v>
      </c>
      <c r="S133" s="199"/>
      <c r="T133" s="201">
        <f>SUM(T134:T137)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02" t="s">
        <v>81</v>
      </c>
      <c r="AT133" s="203" t="s">
        <v>70</v>
      </c>
      <c r="AU133" s="203" t="s">
        <v>79</v>
      </c>
      <c r="AY133" s="202" t="s">
        <v>131</v>
      </c>
      <c r="BK133" s="204">
        <f>SUM(BK134:BK137)</f>
        <v>0</v>
      </c>
    </row>
    <row r="134" spans="1:65" s="2" customFormat="1" ht="21.75" customHeight="1">
      <c r="A134" s="41"/>
      <c r="B134" s="42"/>
      <c r="C134" s="207" t="s">
        <v>231</v>
      </c>
      <c r="D134" s="207" t="s">
        <v>134</v>
      </c>
      <c r="E134" s="208" t="s">
        <v>423</v>
      </c>
      <c r="F134" s="209" t="s">
        <v>424</v>
      </c>
      <c r="G134" s="210" t="s">
        <v>156</v>
      </c>
      <c r="H134" s="211">
        <v>1</v>
      </c>
      <c r="I134" s="212"/>
      <c r="J134" s="213">
        <f>ROUND(I134*H134,2)</f>
        <v>0</v>
      </c>
      <c r="K134" s="209" t="s">
        <v>19</v>
      </c>
      <c r="L134" s="47"/>
      <c r="M134" s="214" t="s">
        <v>19</v>
      </c>
      <c r="N134" s="215" t="s">
        <v>42</v>
      </c>
      <c r="O134" s="87"/>
      <c r="P134" s="216">
        <f>O134*H134</f>
        <v>0</v>
      </c>
      <c r="Q134" s="216">
        <v>0</v>
      </c>
      <c r="R134" s="216">
        <f>Q134*H134</f>
        <v>0</v>
      </c>
      <c r="S134" s="216">
        <v>0</v>
      </c>
      <c r="T134" s="217">
        <f>S134*H134</f>
        <v>0</v>
      </c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R134" s="218" t="s">
        <v>236</v>
      </c>
      <c r="AT134" s="218" t="s">
        <v>134</v>
      </c>
      <c r="AU134" s="218" t="s">
        <v>81</v>
      </c>
      <c r="AY134" s="20" t="s">
        <v>131</v>
      </c>
      <c r="BE134" s="219">
        <f>IF(N134="základní",J134,0)</f>
        <v>0</v>
      </c>
      <c r="BF134" s="219">
        <f>IF(N134="snížená",J134,0)</f>
        <v>0</v>
      </c>
      <c r="BG134" s="219">
        <f>IF(N134="zákl. přenesená",J134,0)</f>
        <v>0</v>
      </c>
      <c r="BH134" s="219">
        <f>IF(N134="sníž. přenesená",J134,0)</f>
        <v>0</v>
      </c>
      <c r="BI134" s="219">
        <f>IF(N134="nulová",J134,0)</f>
        <v>0</v>
      </c>
      <c r="BJ134" s="20" t="s">
        <v>79</v>
      </c>
      <c r="BK134" s="219">
        <f>ROUND(I134*H134,2)</f>
        <v>0</v>
      </c>
      <c r="BL134" s="20" t="s">
        <v>236</v>
      </c>
      <c r="BM134" s="218" t="s">
        <v>927</v>
      </c>
    </row>
    <row r="135" spans="1:65" s="2" customFormat="1" ht="16.5" customHeight="1">
      <c r="A135" s="41"/>
      <c r="B135" s="42"/>
      <c r="C135" s="207" t="s">
        <v>236</v>
      </c>
      <c r="D135" s="207" t="s">
        <v>134</v>
      </c>
      <c r="E135" s="208" t="s">
        <v>427</v>
      </c>
      <c r="F135" s="209" t="s">
        <v>928</v>
      </c>
      <c r="G135" s="210" t="s">
        <v>156</v>
      </c>
      <c r="H135" s="211">
        <v>1</v>
      </c>
      <c r="I135" s="212"/>
      <c r="J135" s="213">
        <f>ROUND(I135*H135,2)</f>
        <v>0</v>
      </c>
      <c r="K135" s="209" t="s">
        <v>19</v>
      </c>
      <c r="L135" s="47"/>
      <c r="M135" s="214" t="s">
        <v>19</v>
      </c>
      <c r="N135" s="215" t="s">
        <v>42</v>
      </c>
      <c r="O135" s="87"/>
      <c r="P135" s="216">
        <f>O135*H135</f>
        <v>0</v>
      </c>
      <c r="Q135" s="216">
        <v>0</v>
      </c>
      <c r="R135" s="216">
        <f>Q135*H135</f>
        <v>0</v>
      </c>
      <c r="S135" s="216">
        <v>0</v>
      </c>
      <c r="T135" s="217">
        <f>S135*H135</f>
        <v>0</v>
      </c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R135" s="218" t="s">
        <v>236</v>
      </c>
      <c r="AT135" s="218" t="s">
        <v>134</v>
      </c>
      <c r="AU135" s="218" t="s">
        <v>81</v>
      </c>
      <c r="AY135" s="20" t="s">
        <v>131</v>
      </c>
      <c r="BE135" s="219">
        <f>IF(N135="základní",J135,0)</f>
        <v>0</v>
      </c>
      <c r="BF135" s="219">
        <f>IF(N135="snížená",J135,0)</f>
        <v>0</v>
      </c>
      <c r="BG135" s="219">
        <f>IF(N135="zákl. přenesená",J135,0)</f>
        <v>0</v>
      </c>
      <c r="BH135" s="219">
        <f>IF(N135="sníž. přenesená",J135,0)</f>
        <v>0</v>
      </c>
      <c r="BI135" s="219">
        <f>IF(N135="nulová",J135,0)</f>
        <v>0</v>
      </c>
      <c r="BJ135" s="20" t="s">
        <v>79</v>
      </c>
      <c r="BK135" s="219">
        <f>ROUND(I135*H135,2)</f>
        <v>0</v>
      </c>
      <c r="BL135" s="20" t="s">
        <v>236</v>
      </c>
      <c r="BM135" s="218" t="s">
        <v>929</v>
      </c>
    </row>
    <row r="136" spans="1:65" s="2" customFormat="1" ht="24.15" customHeight="1">
      <c r="A136" s="41"/>
      <c r="B136" s="42"/>
      <c r="C136" s="207" t="s">
        <v>243</v>
      </c>
      <c r="D136" s="207" t="s">
        <v>134</v>
      </c>
      <c r="E136" s="208" t="s">
        <v>439</v>
      </c>
      <c r="F136" s="209" t="s">
        <v>440</v>
      </c>
      <c r="G136" s="210" t="s">
        <v>405</v>
      </c>
      <c r="H136" s="268"/>
      <c r="I136" s="212"/>
      <c r="J136" s="213">
        <f>ROUND(I136*H136,2)</f>
        <v>0</v>
      </c>
      <c r="K136" s="209" t="s">
        <v>138</v>
      </c>
      <c r="L136" s="47"/>
      <c r="M136" s="214" t="s">
        <v>19</v>
      </c>
      <c r="N136" s="215" t="s">
        <v>42</v>
      </c>
      <c r="O136" s="87"/>
      <c r="P136" s="216">
        <f>O136*H136</f>
        <v>0</v>
      </c>
      <c r="Q136" s="216">
        <v>0</v>
      </c>
      <c r="R136" s="216">
        <f>Q136*H136</f>
        <v>0</v>
      </c>
      <c r="S136" s="216">
        <v>0</v>
      </c>
      <c r="T136" s="217">
        <f>S136*H136</f>
        <v>0</v>
      </c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R136" s="218" t="s">
        <v>236</v>
      </c>
      <c r="AT136" s="218" t="s">
        <v>134</v>
      </c>
      <c r="AU136" s="218" t="s">
        <v>81</v>
      </c>
      <c r="AY136" s="20" t="s">
        <v>131</v>
      </c>
      <c r="BE136" s="219">
        <f>IF(N136="základní",J136,0)</f>
        <v>0</v>
      </c>
      <c r="BF136" s="219">
        <f>IF(N136="snížená",J136,0)</f>
        <v>0</v>
      </c>
      <c r="BG136" s="219">
        <f>IF(N136="zákl. přenesená",J136,0)</f>
        <v>0</v>
      </c>
      <c r="BH136" s="219">
        <f>IF(N136="sníž. přenesená",J136,0)</f>
        <v>0</v>
      </c>
      <c r="BI136" s="219">
        <f>IF(N136="nulová",J136,0)</f>
        <v>0</v>
      </c>
      <c r="BJ136" s="20" t="s">
        <v>79</v>
      </c>
      <c r="BK136" s="219">
        <f>ROUND(I136*H136,2)</f>
        <v>0</v>
      </c>
      <c r="BL136" s="20" t="s">
        <v>236</v>
      </c>
      <c r="BM136" s="218" t="s">
        <v>930</v>
      </c>
    </row>
    <row r="137" spans="1:47" s="2" customFormat="1" ht="12">
      <c r="A137" s="41"/>
      <c r="B137" s="42"/>
      <c r="C137" s="43"/>
      <c r="D137" s="220" t="s">
        <v>141</v>
      </c>
      <c r="E137" s="43"/>
      <c r="F137" s="221" t="s">
        <v>442</v>
      </c>
      <c r="G137" s="43"/>
      <c r="H137" s="43"/>
      <c r="I137" s="222"/>
      <c r="J137" s="43"/>
      <c r="K137" s="43"/>
      <c r="L137" s="47"/>
      <c r="M137" s="223"/>
      <c r="N137" s="224"/>
      <c r="O137" s="87"/>
      <c r="P137" s="87"/>
      <c r="Q137" s="87"/>
      <c r="R137" s="87"/>
      <c r="S137" s="87"/>
      <c r="T137" s="88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T137" s="20" t="s">
        <v>141</v>
      </c>
      <c r="AU137" s="20" t="s">
        <v>81</v>
      </c>
    </row>
    <row r="138" spans="1:63" s="12" customFormat="1" ht="22.8" customHeight="1">
      <c r="A138" s="12"/>
      <c r="B138" s="191"/>
      <c r="C138" s="192"/>
      <c r="D138" s="193" t="s">
        <v>70</v>
      </c>
      <c r="E138" s="205" t="s">
        <v>463</v>
      </c>
      <c r="F138" s="205" t="s">
        <v>464</v>
      </c>
      <c r="G138" s="192"/>
      <c r="H138" s="192"/>
      <c r="I138" s="195"/>
      <c r="J138" s="206">
        <f>BK138</f>
        <v>0</v>
      </c>
      <c r="K138" s="192"/>
      <c r="L138" s="197"/>
      <c r="M138" s="198"/>
      <c r="N138" s="199"/>
      <c r="O138" s="199"/>
      <c r="P138" s="200">
        <f>SUM(P139:P148)</f>
        <v>0</v>
      </c>
      <c r="Q138" s="199"/>
      <c r="R138" s="200">
        <f>SUM(R139:R148)</f>
        <v>0.0182</v>
      </c>
      <c r="S138" s="199"/>
      <c r="T138" s="201">
        <f>SUM(T139:T148)</f>
        <v>0.024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2" t="s">
        <v>81</v>
      </c>
      <c r="AT138" s="203" t="s">
        <v>70</v>
      </c>
      <c r="AU138" s="203" t="s">
        <v>79</v>
      </c>
      <c r="AY138" s="202" t="s">
        <v>131</v>
      </c>
      <c r="BK138" s="204">
        <f>SUM(BK139:BK148)</f>
        <v>0</v>
      </c>
    </row>
    <row r="139" spans="1:65" s="2" customFormat="1" ht="16.5" customHeight="1">
      <c r="A139" s="41"/>
      <c r="B139" s="42"/>
      <c r="C139" s="207" t="s">
        <v>249</v>
      </c>
      <c r="D139" s="207" t="s">
        <v>134</v>
      </c>
      <c r="E139" s="208" t="s">
        <v>466</v>
      </c>
      <c r="F139" s="209" t="s">
        <v>467</v>
      </c>
      <c r="G139" s="210" t="s">
        <v>156</v>
      </c>
      <c r="H139" s="211">
        <v>1</v>
      </c>
      <c r="I139" s="212"/>
      <c r="J139" s="213">
        <f>ROUND(I139*H139,2)</f>
        <v>0</v>
      </c>
      <c r="K139" s="209" t="s">
        <v>138</v>
      </c>
      <c r="L139" s="47"/>
      <c r="M139" s="214" t="s">
        <v>19</v>
      </c>
      <c r="N139" s="215" t="s">
        <v>42</v>
      </c>
      <c r="O139" s="87"/>
      <c r="P139" s="216">
        <f>O139*H139</f>
        <v>0</v>
      </c>
      <c r="Q139" s="216">
        <v>0</v>
      </c>
      <c r="R139" s="216">
        <f>Q139*H139</f>
        <v>0</v>
      </c>
      <c r="S139" s="216">
        <v>0.024</v>
      </c>
      <c r="T139" s="217">
        <f>S139*H139</f>
        <v>0.024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18" t="s">
        <v>236</v>
      </c>
      <c r="AT139" s="218" t="s">
        <v>134</v>
      </c>
      <c r="AU139" s="218" t="s">
        <v>81</v>
      </c>
      <c r="AY139" s="20" t="s">
        <v>131</v>
      </c>
      <c r="BE139" s="219">
        <f>IF(N139="základní",J139,0)</f>
        <v>0</v>
      </c>
      <c r="BF139" s="219">
        <f>IF(N139="snížená",J139,0)</f>
        <v>0</v>
      </c>
      <c r="BG139" s="219">
        <f>IF(N139="zákl. přenesená",J139,0)</f>
        <v>0</v>
      </c>
      <c r="BH139" s="219">
        <f>IF(N139="sníž. přenesená",J139,0)</f>
        <v>0</v>
      </c>
      <c r="BI139" s="219">
        <f>IF(N139="nulová",J139,0)</f>
        <v>0</v>
      </c>
      <c r="BJ139" s="20" t="s">
        <v>79</v>
      </c>
      <c r="BK139" s="219">
        <f>ROUND(I139*H139,2)</f>
        <v>0</v>
      </c>
      <c r="BL139" s="20" t="s">
        <v>236</v>
      </c>
      <c r="BM139" s="218" t="s">
        <v>931</v>
      </c>
    </row>
    <row r="140" spans="1:47" s="2" customFormat="1" ht="12">
      <c r="A140" s="41"/>
      <c r="B140" s="42"/>
      <c r="C140" s="43"/>
      <c r="D140" s="220" t="s">
        <v>141</v>
      </c>
      <c r="E140" s="43"/>
      <c r="F140" s="221" t="s">
        <v>469</v>
      </c>
      <c r="G140" s="43"/>
      <c r="H140" s="43"/>
      <c r="I140" s="222"/>
      <c r="J140" s="43"/>
      <c r="K140" s="43"/>
      <c r="L140" s="47"/>
      <c r="M140" s="223"/>
      <c r="N140" s="224"/>
      <c r="O140" s="87"/>
      <c r="P140" s="87"/>
      <c r="Q140" s="87"/>
      <c r="R140" s="87"/>
      <c r="S140" s="87"/>
      <c r="T140" s="88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T140" s="20" t="s">
        <v>141</v>
      </c>
      <c r="AU140" s="20" t="s">
        <v>81</v>
      </c>
    </row>
    <row r="141" spans="1:65" s="2" customFormat="1" ht="24.15" customHeight="1">
      <c r="A141" s="41"/>
      <c r="B141" s="42"/>
      <c r="C141" s="207" t="s">
        <v>254</v>
      </c>
      <c r="D141" s="207" t="s">
        <v>134</v>
      </c>
      <c r="E141" s="208" t="s">
        <v>471</v>
      </c>
      <c r="F141" s="209" t="s">
        <v>472</v>
      </c>
      <c r="G141" s="210" t="s">
        <v>156</v>
      </c>
      <c r="H141" s="211">
        <v>1</v>
      </c>
      <c r="I141" s="212"/>
      <c r="J141" s="213">
        <f>ROUND(I141*H141,2)</f>
        <v>0</v>
      </c>
      <c r="K141" s="209" t="s">
        <v>138</v>
      </c>
      <c r="L141" s="47"/>
      <c r="M141" s="214" t="s">
        <v>19</v>
      </c>
      <c r="N141" s="215" t="s">
        <v>42</v>
      </c>
      <c r="O141" s="87"/>
      <c r="P141" s="216">
        <f>O141*H141</f>
        <v>0</v>
      </c>
      <c r="Q141" s="216">
        <v>0</v>
      </c>
      <c r="R141" s="216">
        <f>Q141*H141</f>
        <v>0</v>
      </c>
      <c r="S141" s="216">
        <v>0</v>
      </c>
      <c r="T141" s="217">
        <f>S141*H141</f>
        <v>0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18" t="s">
        <v>236</v>
      </c>
      <c r="AT141" s="218" t="s">
        <v>134</v>
      </c>
      <c r="AU141" s="218" t="s">
        <v>81</v>
      </c>
      <c r="AY141" s="20" t="s">
        <v>131</v>
      </c>
      <c r="BE141" s="219">
        <f>IF(N141="základní",J141,0)</f>
        <v>0</v>
      </c>
      <c r="BF141" s="219">
        <f>IF(N141="snížená",J141,0)</f>
        <v>0</v>
      </c>
      <c r="BG141" s="219">
        <f>IF(N141="zákl. přenesená",J141,0)</f>
        <v>0</v>
      </c>
      <c r="BH141" s="219">
        <f>IF(N141="sníž. přenesená",J141,0)</f>
        <v>0</v>
      </c>
      <c r="BI141" s="219">
        <f>IF(N141="nulová",J141,0)</f>
        <v>0</v>
      </c>
      <c r="BJ141" s="20" t="s">
        <v>79</v>
      </c>
      <c r="BK141" s="219">
        <f>ROUND(I141*H141,2)</f>
        <v>0</v>
      </c>
      <c r="BL141" s="20" t="s">
        <v>236</v>
      </c>
      <c r="BM141" s="218" t="s">
        <v>932</v>
      </c>
    </row>
    <row r="142" spans="1:47" s="2" customFormat="1" ht="12">
      <c r="A142" s="41"/>
      <c r="B142" s="42"/>
      <c r="C142" s="43"/>
      <c r="D142" s="220" t="s">
        <v>141</v>
      </c>
      <c r="E142" s="43"/>
      <c r="F142" s="221" t="s">
        <v>474</v>
      </c>
      <c r="G142" s="43"/>
      <c r="H142" s="43"/>
      <c r="I142" s="222"/>
      <c r="J142" s="43"/>
      <c r="K142" s="43"/>
      <c r="L142" s="47"/>
      <c r="M142" s="223"/>
      <c r="N142" s="224"/>
      <c r="O142" s="87"/>
      <c r="P142" s="87"/>
      <c r="Q142" s="87"/>
      <c r="R142" s="87"/>
      <c r="S142" s="87"/>
      <c r="T142" s="88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T142" s="20" t="s">
        <v>141</v>
      </c>
      <c r="AU142" s="20" t="s">
        <v>81</v>
      </c>
    </row>
    <row r="143" spans="1:65" s="2" customFormat="1" ht="16.5" customHeight="1">
      <c r="A143" s="41"/>
      <c r="B143" s="42"/>
      <c r="C143" s="258" t="s">
        <v>259</v>
      </c>
      <c r="D143" s="258" t="s">
        <v>204</v>
      </c>
      <c r="E143" s="259" t="s">
        <v>476</v>
      </c>
      <c r="F143" s="260" t="s">
        <v>477</v>
      </c>
      <c r="G143" s="261" t="s">
        <v>156</v>
      </c>
      <c r="H143" s="262">
        <v>1</v>
      </c>
      <c r="I143" s="263"/>
      <c r="J143" s="264">
        <f>ROUND(I143*H143,2)</f>
        <v>0</v>
      </c>
      <c r="K143" s="260" t="s">
        <v>138</v>
      </c>
      <c r="L143" s="265"/>
      <c r="M143" s="266" t="s">
        <v>19</v>
      </c>
      <c r="N143" s="267" t="s">
        <v>42</v>
      </c>
      <c r="O143" s="87"/>
      <c r="P143" s="216">
        <f>O143*H143</f>
        <v>0</v>
      </c>
      <c r="Q143" s="216">
        <v>0.016</v>
      </c>
      <c r="R143" s="216">
        <f>Q143*H143</f>
        <v>0.016</v>
      </c>
      <c r="S143" s="216">
        <v>0</v>
      </c>
      <c r="T143" s="217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18" t="s">
        <v>324</v>
      </c>
      <c r="AT143" s="218" t="s">
        <v>204</v>
      </c>
      <c r="AU143" s="218" t="s">
        <v>81</v>
      </c>
      <c r="AY143" s="20" t="s">
        <v>131</v>
      </c>
      <c r="BE143" s="219">
        <f>IF(N143="základní",J143,0)</f>
        <v>0</v>
      </c>
      <c r="BF143" s="219">
        <f>IF(N143="snížená",J143,0)</f>
        <v>0</v>
      </c>
      <c r="BG143" s="219">
        <f>IF(N143="zákl. přenesená",J143,0)</f>
        <v>0</v>
      </c>
      <c r="BH143" s="219">
        <f>IF(N143="sníž. přenesená",J143,0)</f>
        <v>0</v>
      </c>
      <c r="BI143" s="219">
        <f>IF(N143="nulová",J143,0)</f>
        <v>0</v>
      </c>
      <c r="BJ143" s="20" t="s">
        <v>79</v>
      </c>
      <c r="BK143" s="219">
        <f>ROUND(I143*H143,2)</f>
        <v>0</v>
      </c>
      <c r="BL143" s="20" t="s">
        <v>236</v>
      </c>
      <c r="BM143" s="218" t="s">
        <v>933</v>
      </c>
    </row>
    <row r="144" spans="1:65" s="2" customFormat="1" ht="16.5" customHeight="1">
      <c r="A144" s="41"/>
      <c r="B144" s="42"/>
      <c r="C144" s="207" t="s">
        <v>7</v>
      </c>
      <c r="D144" s="207" t="s">
        <v>134</v>
      </c>
      <c r="E144" s="208" t="s">
        <v>484</v>
      </c>
      <c r="F144" s="209" t="s">
        <v>485</v>
      </c>
      <c r="G144" s="210" t="s">
        <v>156</v>
      </c>
      <c r="H144" s="211">
        <v>1</v>
      </c>
      <c r="I144" s="212"/>
      <c r="J144" s="213">
        <f>ROUND(I144*H144,2)</f>
        <v>0</v>
      </c>
      <c r="K144" s="209" t="s">
        <v>138</v>
      </c>
      <c r="L144" s="47"/>
      <c r="M144" s="214" t="s">
        <v>19</v>
      </c>
      <c r="N144" s="215" t="s">
        <v>42</v>
      </c>
      <c r="O144" s="87"/>
      <c r="P144" s="216">
        <f>O144*H144</f>
        <v>0</v>
      </c>
      <c r="Q144" s="216">
        <v>0</v>
      </c>
      <c r="R144" s="216">
        <f>Q144*H144</f>
        <v>0</v>
      </c>
      <c r="S144" s="216">
        <v>0</v>
      </c>
      <c r="T144" s="217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18" t="s">
        <v>236</v>
      </c>
      <c r="AT144" s="218" t="s">
        <v>134</v>
      </c>
      <c r="AU144" s="218" t="s">
        <v>81</v>
      </c>
      <c r="AY144" s="20" t="s">
        <v>131</v>
      </c>
      <c r="BE144" s="219">
        <f>IF(N144="základní",J144,0)</f>
        <v>0</v>
      </c>
      <c r="BF144" s="219">
        <f>IF(N144="snížená",J144,0)</f>
        <v>0</v>
      </c>
      <c r="BG144" s="219">
        <f>IF(N144="zákl. přenesená",J144,0)</f>
        <v>0</v>
      </c>
      <c r="BH144" s="219">
        <f>IF(N144="sníž. přenesená",J144,0)</f>
        <v>0</v>
      </c>
      <c r="BI144" s="219">
        <f>IF(N144="nulová",J144,0)</f>
        <v>0</v>
      </c>
      <c r="BJ144" s="20" t="s">
        <v>79</v>
      </c>
      <c r="BK144" s="219">
        <f>ROUND(I144*H144,2)</f>
        <v>0</v>
      </c>
      <c r="BL144" s="20" t="s">
        <v>236</v>
      </c>
      <c r="BM144" s="218" t="s">
        <v>934</v>
      </c>
    </row>
    <row r="145" spans="1:47" s="2" customFormat="1" ht="12">
      <c r="A145" s="41"/>
      <c r="B145" s="42"/>
      <c r="C145" s="43"/>
      <c r="D145" s="220" t="s">
        <v>141</v>
      </c>
      <c r="E145" s="43"/>
      <c r="F145" s="221" t="s">
        <v>487</v>
      </c>
      <c r="G145" s="43"/>
      <c r="H145" s="43"/>
      <c r="I145" s="222"/>
      <c r="J145" s="43"/>
      <c r="K145" s="43"/>
      <c r="L145" s="47"/>
      <c r="M145" s="223"/>
      <c r="N145" s="224"/>
      <c r="O145" s="87"/>
      <c r="P145" s="87"/>
      <c r="Q145" s="87"/>
      <c r="R145" s="87"/>
      <c r="S145" s="87"/>
      <c r="T145" s="88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T145" s="20" t="s">
        <v>141</v>
      </c>
      <c r="AU145" s="20" t="s">
        <v>81</v>
      </c>
    </row>
    <row r="146" spans="1:65" s="2" customFormat="1" ht="16.5" customHeight="1">
      <c r="A146" s="41"/>
      <c r="B146" s="42"/>
      <c r="C146" s="258" t="s">
        <v>271</v>
      </c>
      <c r="D146" s="258" t="s">
        <v>204</v>
      </c>
      <c r="E146" s="259" t="s">
        <v>489</v>
      </c>
      <c r="F146" s="260" t="s">
        <v>490</v>
      </c>
      <c r="G146" s="261" t="s">
        <v>156</v>
      </c>
      <c r="H146" s="262">
        <v>1</v>
      </c>
      <c r="I146" s="263"/>
      <c r="J146" s="264">
        <f>ROUND(I146*H146,2)</f>
        <v>0</v>
      </c>
      <c r="K146" s="260" t="s">
        <v>138</v>
      </c>
      <c r="L146" s="265"/>
      <c r="M146" s="266" t="s">
        <v>19</v>
      </c>
      <c r="N146" s="267" t="s">
        <v>42</v>
      </c>
      <c r="O146" s="87"/>
      <c r="P146" s="216">
        <f>O146*H146</f>
        <v>0</v>
      </c>
      <c r="Q146" s="216">
        <v>0.0022</v>
      </c>
      <c r="R146" s="216">
        <f>Q146*H146</f>
        <v>0.0022</v>
      </c>
      <c r="S146" s="216">
        <v>0</v>
      </c>
      <c r="T146" s="217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18" t="s">
        <v>324</v>
      </c>
      <c r="AT146" s="218" t="s">
        <v>204</v>
      </c>
      <c r="AU146" s="218" t="s">
        <v>81</v>
      </c>
      <c r="AY146" s="20" t="s">
        <v>131</v>
      </c>
      <c r="BE146" s="219">
        <f>IF(N146="základní",J146,0)</f>
        <v>0</v>
      </c>
      <c r="BF146" s="219">
        <f>IF(N146="snížená",J146,0)</f>
        <v>0</v>
      </c>
      <c r="BG146" s="219">
        <f>IF(N146="zákl. přenesená",J146,0)</f>
        <v>0</v>
      </c>
      <c r="BH146" s="219">
        <f>IF(N146="sníž. přenesená",J146,0)</f>
        <v>0</v>
      </c>
      <c r="BI146" s="219">
        <f>IF(N146="nulová",J146,0)</f>
        <v>0</v>
      </c>
      <c r="BJ146" s="20" t="s">
        <v>79</v>
      </c>
      <c r="BK146" s="219">
        <f>ROUND(I146*H146,2)</f>
        <v>0</v>
      </c>
      <c r="BL146" s="20" t="s">
        <v>236</v>
      </c>
      <c r="BM146" s="218" t="s">
        <v>935</v>
      </c>
    </row>
    <row r="147" spans="1:65" s="2" customFormat="1" ht="24.15" customHeight="1">
      <c r="A147" s="41"/>
      <c r="B147" s="42"/>
      <c r="C147" s="207" t="s">
        <v>280</v>
      </c>
      <c r="D147" s="207" t="s">
        <v>134</v>
      </c>
      <c r="E147" s="208" t="s">
        <v>506</v>
      </c>
      <c r="F147" s="209" t="s">
        <v>507</v>
      </c>
      <c r="G147" s="210" t="s">
        <v>405</v>
      </c>
      <c r="H147" s="268"/>
      <c r="I147" s="212"/>
      <c r="J147" s="213">
        <f>ROUND(I147*H147,2)</f>
        <v>0</v>
      </c>
      <c r="K147" s="209" t="s">
        <v>138</v>
      </c>
      <c r="L147" s="47"/>
      <c r="M147" s="214" t="s">
        <v>19</v>
      </c>
      <c r="N147" s="215" t="s">
        <v>42</v>
      </c>
      <c r="O147" s="87"/>
      <c r="P147" s="216">
        <f>O147*H147</f>
        <v>0</v>
      </c>
      <c r="Q147" s="216">
        <v>0</v>
      </c>
      <c r="R147" s="216">
        <f>Q147*H147</f>
        <v>0</v>
      </c>
      <c r="S147" s="216">
        <v>0</v>
      </c>
      <c r="T147" s="217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18" t="s">
        <v>236</v>
      </c>
      <c r="AT147" s="218" t="s">
        <v>134</v>
      </c>
      <c r="AU147" s="218" t="s">
        <v>81</v>
      </c>
      <c r="AY147" s="20" t="s">
        <v>131</v>
      </c>
      <c r="BE147" s="219">
        <f>IF(N147="základní",J147,0)</f>
        <v>0</v>
      </c>
      <c r="BF147" s="219">
        <f>IF(N147="snížená",J147,0)</f>
        <v>0</v>
      </c>
      <c r="BG147" s="219">
        <f>IF(N147="zákl. přenesená",J147,0)</f>
        <v>0</v>
      </c>
      <c r="BH147" s="219">
        <f>IF(N147="sníž. přenesená",J147,0)</f>
        <v>0</v>
      </c>
      <c r="BI147" s="219">
        <f>IF(N147="nulová",J147,0)</f>
        <v>0</v>
      </c>
      <c r="BJ147" s="20" t="s">
        <v>79</v>
      </c>
      <c r="BK147" s="219">
        <f>ROUND(I147*H147,2)</f>
        <v>0</v>
      </c>
      <c r="BL147" s="20" t="s">
        <v>236</v>
      </c>
      <c r="BM147" s="218" t="s">
        <v>936</v>
      </c>
    </row>
    <row r="148" spans="1:47" s="2" customFormat="1" ht="12">
      <c r="A148" s="41"/>
      <c r="B148" s="42"/>
      <c r="C148" s="43"/>
      <c r="D148" s="220" t="s">
        <v>141</v>
      </c>
      <c r="E148" s="43"/>
      <c r="F148" s="221" t="s">
        <v>509</v>
      </c>
      <c r="G148" s="43"/>
      <c r="H148" s="43"/>
      <c r="I148" s="222"/>
      <c r="J148" s="43"/>
      <c r="K148" s="43"/>
      <c r="L148" s="47"/>
      <c r="M148" s="223"/>
      <c r="N148" s="224"/>
      <c r="O148" s="87"/>
      <c r="P148" s="87"/>
      <c r="Q148" s="87"/>
      <c r="R148" s="87"/>
      <c r="S148" s="87"/>
      <c r="T148" s="88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T148" s="20" t="s">
        <v>141</v>
      </c>
      <c r="AU148" s="20" t="s">
        <v>81</v>
      </c>
    </row>
    <row r="149" spans="1:63" s="12" customFormat="1" ht="22.8" customHeight="1">
      <c r="A149" s="12"/>
      <c r="B149" s="191"/>
      <c r="C149" s="192"/>
      <c r="D149" s="193" t="s">
        <v>70</v>
      </c>
      <c r="E149" s="205" t="s">
        <v>510</v>
      </c>
      <c r="F149" s="205" t="s">
        <v>511</v>
      </c>
      <c r="G149" s="192"/>
      <c r="H149" s="192"/>
      <c r="I149" s="195"/>
      <c r="J149" s="206">
        <f>BK149</f>
        <v>0</v>
      </c>
      <c r="K149" s="192"/>
      <c r="L149" s="197"/>
      <c r="M149" s="198"/>
      <c r="N149" s="199"/>
      <c r="O149" s="199"/>
      <c r="P149" s="200">
        <f>SUM(P150:P178)</f>
        <v>0</v>
      </c>
      <c r="Q149" s="199"/>
      <c r="R149" s="200">
        <f>SUM(R150:R178)</f>
        <v>0.09878656</v>
      </c>
      <c r="S149" s="199"/>
      <c r="T149" s="201">
        <f>SUM(T150:T178)</f>
        <v>0.0652697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02" t="s">
        <v>81</v>
      </c>
      <c r="AT149" s="203" t="s">
        <v>70</v>
      </c>
      <c r="AU149" s="203" t="s">
        <v>79</v>
      </c>
      <c r="AY149" s="202" t="s">
        <v>131</v>
      </c>
      <c r="BK149" s="204">
        <f>SUM(BK150:BK178)</f>
        <v>0</v>
      </c>
    </row>
    <row r="150" spans="1:65" s="2" customFormat="1" ht="16.5" customHeight="1">
      <c r="A150" s="41"/>
      <c r="B150" s="42"/>
      <c r="C150" s="207" t="s">
        <v>286</v>
      </c>
      <c r="D150" s="207" t="s">
        <v>134</v>
      </c>
      <c r="E150" s="208" t="s">
        <v>513</v>
      </c>
      <c r="F150" s="209" t="s">
        <v>514</v>
      </c>
      <c r="G150" s="210" t="s">
        <v>137</v>
      </c>
      <c r="H150" s="211">
        <v>1.849</v>
      </c>
      <c r="I150" s="212"/>
      <c r="J150" s="213">
        <f>ROUND(I150*H150,2)</f>
        <v>0</v>
      </c>
      <c r="K150" s="209" t="s">
        <v>138</v>
      </c>
      <c r="L150" s="47"/>
      <c r="M150" s="214" t="s">
        <v>19</v>
      </c>
      <c r="N150" s="215" t="s">
        <v>42</v>
      </c>
      <c r="O150" s="87"/>
      <c r="P150" s="216">
        <f>O150*H150</f>
        <v>0</v>
      </c>
      <c r="Q150" s="216">
        <v>0</v>
      </c>
      <c r="R150" s="216">
        <f>Q150*H150</f>
        <v>0</v>
      </c>
      <c r="S150" s="216">
        <v>0.0353</v>
      </c>
      <c r="T150" s="217">
        <f>S150*H150</f>
        <v>0.0652697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18" t="s">
        <v>236</v>
      </c>
      <c r="AT150" s="218" t="s">
        <v>134</v>
      </c>
      <c r="AU150" s="218" t="s">
        <v>81</v>
      </c>
      <c r="AY150" s="20" t="s">
        <v>131</v>
      </c>
      <c r="BE150" s="219">
        <f>IF(N150="základní",J150,0)</f>
        <v>0</v>
      </c>
      <c r="BF150" s="219">
        <f>IF(N150="snížená",J150,0)</f>
        <v>0</v>
      </c>
      <c r="BG150" s="219">
        <f>IF(N150="zákl. přenesená",J150,0)</f>
        <v>0</v>
      </c>
      <c r="BH150" s="219">
        <f>IF(N150="sníž. přenesená",J150,0)</f>
        <v>0</v>
      </c>
      <c r="BI150" s="219">
        <f>IF(N150="nulová",J150,0)</f>
        <v>0</v>
      </c>
      <c r="BJ150" s="20" t="s">
        <v>79</v>
      </c>
      <c r="BK150" s="219">
        <f>ROUND(I150*H150,2)</f>
        <v>0</v>
      </c>
      <c r="BL150" s="20" t="s">
        <v>236</v>
      </c>
      <c r="BM150" s="218" t="s">
        <v>937</v>
      </c>
    </row>
    <row r="151" spans="1:47" s="2" customFormat="1" ht="12">
      <c r="A151" s="41"/>
      <c r="B151" s="42"/>
      <c r="C151" s="43"/>
      <c r="D151" s="220" t="s">
        <v>141</v>
      </c>
      <c r="E151" s="43"/>
      <c r="F151" s="221" t="s">
        <v>516</v>
      </c>
      <c r="G151" s="43"/>
      <c r="H151" s="43"/>
      <c r="I151" s="222"/>
      <c r="J151" s="43"/>
      <c r="K151" s="43"/>
      <c r="L151" s="47"/>
      <c r="M151" s="223"/>
      <c r="N151" s="224"/>
      <c r="O151" s="87"/>
      <c r="P151" s="87"/>
      <c r="Q151" s="87"/>
      <c r="R151" s="87"/>
      <c r="S151" s="87"/>
      <c r="T151" s="88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T151" s="20" t="s">
        <v>141</v>
      </c>
      <c r="AU151" s="20" t="s">
        <v>81</v>
      </c>
    </row>
    <row r="152" spans="1:51" s="13" customFormat="1" ht="12">
      <c r="A152" s="13"/>
      <c r="B152" s="225"/>
      <c r="C152" s="226"/>
      <c r="D152" s="227" t="s">
        <v>143</v>
      </c>
      <c r="E152" s="228" t="s">
        <v>19</v>
      </c>
      <c r="F152" s="229" t="s">
        <v>900</v>
      </c>
      <c r="G152" s="226"/>
      <c r="H152" s="230">
        <v>1.849</v>
      </c>
      <c r="I152" s="231"/>
      <c r="J152" s="226"/>
      <c r="K152" s="226"/>
      <c r="L152" s="232"/>
      <c r="M152" s="233"/>
      <c r="N152" s="234"/>
      <c r="O152" s="234"/>
      <c r="P152" s="234"/>
      <c r="Q152" s="234"/>
      <c r="R152" s="234"/>
      <c r="S152" s="234"/>
      <c r="T152" s="23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6" t="s">
        <v>143</v>
      </c>
      <c r="AU152" s="236" t="s">
        <v>81</v>
      </c>
      <c r="AV152" s="13" t="s">
        <v>81</v>
      </c>
      <c r="AW152" s="13" t="s">
        <v>32</v>
      </c>
      <c r="AX152" s="13" t="s">
        <v>79</v>
      </c>
      <c r="AY152" s="236" t="s">
        <v>131</v>
      </c>
    </row>
    <row r="153" spans="1:65" s="2" customFormat="1" ht="16.5" customHeight="1">
      <c r="A153" s="41"/>
      <c r="B153" s="42"/>
      <c r="C153" s="207" t="s">
        <v>292</v>
      </c>
      <c r="D153" s="207" t="s">
        <v>134</v>
      </c>
      <c r="E153" s="208" t="s">
        <v>522</v>
      </c>
      <c r="F153" s="209" t="s">
        <v>523</v>
      </c>
      <c r="G153" s="210" t="s">
        <v>137</v>
      </c>
      <c r="H153" s="211">
        <v>3.698</v>
      </c>
      <c r="I153" s="212"/>
      <c r="J153" s="213">
        <f>ROUND(I153*H153,2)</f>
        <v>0</v>
      </c>
      <c r="K153" s="209" t="s">
        <v>138</v>
      </c>
      <c r="L153" s="47"/>
      <c r="M153" s="214" t="s">
        <v>19</v>
      </c>
      <c r="N153" s="215" t="s">
        <v>42</v>
      </c>
      <c r="O153" s="87"/>
      <c r="P153" s="216">
        <f>O153*H153</f>
        <v>0</v>
      </c>
      <c r="Q153" s="216">
        <v>0.0003</v>
      </c>
      <c r="R153" s="216">
        <f>Q153*H153</f>
        <v>0.0011094</v>
      </c>
      <c r="S153" s="216">
        <v>0</v>
      </c>
      <c r="T153" s="217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18" t="s">
        <v>236</v>
      </c>
      <c r="AT153" s="218" t="s">
        <v>134</v>
      </c>
      <c r="AU153" s="218" t="s">
        <v>81</v>
      </c>
      <c r="AY153" s="20" t="s">
        <v>131</v>
      </c>
      <c r="BE153" s="219">
        <f>IF(N153="základní",J153,0)</f>
        <v>0</v>
      </c>
      <c r="BF153" s="219">
        <f>IF(N153="snížená",J153,0)</f>
        <v>0</v>
      </c>
      <c r="BG153" s="219">
        <f>IF(N153="zákl. přenesená",J153,0)</f>
        <v>0</v>
      </c>
      <c r="BH153" s="219">
        <f>IF(N153="sníž. přenesená",J153,0)</f>
        <v>0</v>
      </c>
      <c r="BI153" s="219">
        <f>IF(N153="nulová",J153,0)</f>
        <v>0</v>
      </c>
      <c r="BJ153" s="20" t="s">
        <v>79</v>
      </c>
      <c r="BK153" s="219">
        <f>ROUND(I153*H153,2)</f>
        <v>0</v>
      </c>
      <c r="BL153" s="20" t="s">
        <v>236</v>
      </c>
      <c r="BM153" s="218" t="s">
        <v>938</v>
      </c>
    </row>
    <row r="154" spans="1:47" s="2" customFormat="1" ht="12">
      <c r="A154" s="41"/>
      <c r="B154" s="42"/>
      <c r="C154" s="43"/>
      <c r="D154" s="220" t="s">
        <v>141</v>
      </c>
      <c r="E154" s="43"/>
      <c r="F154" s="221" t="s">
        <v>525</v>
      </c>
      <c r="G154" s="43"/>
      <c r="H154" s="43"/>
      <c r="I154" s="222"/>
      <c r="J154" s="43"/>
      <c r="K154" s="43"/>
      <c r="L154" s="47"/>
      <c r="M154" s="223"/>
      <c r="N154" s="224"/>
      <c r="O154" s="87"/>
      <c r="P154" s="87"/>
      <c r="Q154" s="87"/>
      <c r="R154" s="87"/>
      <c r="S154" s="87"/>
      <c r="T154" s="88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T154" s="20" t="s">
        <v>141</v>
      </c>
      <c r="AU154" s="20" t="s">
        <v>81</v>
      </c>
    </row>
    <row r="155" spans="1:51" s="15" customFormat="1" ht="12">
      <c r="A155" s="15"/>
      <c r="B155" s="248"/>
      <c r="C155" s="249"/>
      <c r="D155" s="227" t="s">
        <v>143</v>
      </c>
      <c r="E155" s="250" t="s">
        <v>19</v>
      </c>
      <c r="F155" s="251" t="s">
        <v>526</v>
      </c>
      <c r="G155" s="249"/>
      <c r="H155" s="250" t="s">
        <v>19</v>
      </c>
      <c r="I155" s="252"/>
      <c r="J155" s="249"/>
      <c r="K155" s="249"/>
      <c r="L155" s="253"/>
      <c r="M155" s="254"/>
      <c r="N155" s="255"/>
      <c r="O155" s="255"/>
      <c r="P155" s="255"/>
      <c r="Q155" s="255"/>
      <c r="R155" s="255"/>
      <c r="S155" s="255"/>
      <c r="T155" s="256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57" t="s">
        <v>143</v>
      </c>
      <c r="AU155" s="257" t="s">
        <v>81</v>
      </c>
      <c r="AV155" s="15" t="s">
        <v>79</v>
      </c>
      <c r="AW155" s="15" t="s">
        <v>32</v>
      </c>
      <c r="AX155" s="15" t="s">
        <v>71</v>
      </c>
      <c r="AY155" s="257" t="s">
        <v>131</v>
      </c>
    </row>
    <row r="156" spans="1:51" s="13" customFormat="1" ht="12">
      <c r="A156" s="13"/>
      <c r="B156" s="225"/>
      <c r="C156" s="226"/>
      <c r="D156" s="227" t="s">
        <v>143</v>
      </c>
      <c r="E156" s="228" t="s">
        <v>19</v>
      </c>
      <c r="F156" s="229" t="s">
        <v>900</v>
      </c>
      <c r="G156" s="226"/>
      <c r="H156" s="230">
        <v>1.849</v>
      </c>
      <c r="I156" s="231"/>
      <c r="J156" s="226"/>
      <c r="K156" s="226"/>
      <c r="L156" s="232"/>
      <c r="M156" s="233"/>
      <c r="N156" s="234"/>
      <c r="O156" s="234"/>
      <c r="P156" s="234"/>
      <c r="Q156" s="234"/>
      <c r="R156" s="234"/>
      <c r="S156" s="234"/>
      <c r="T156" s="23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6" t="s">
        <v>143</v>
      </c>
      <c r="AU156" s="236" t="s">
        <v>81</v>
      </c>
      <c r="AV156" s="13" t="s">
        <v>81</v>
      </c>
      <c r="AW156" s="13" t="s">
        <v>32</v>
      </c>
      <c r="AX156" s="13" t="s">
        <v>71</v>
      </c>
      <c r="AY156" s="236" t="s">
        <v>131</v>
      </c>
    </row>
    <row r="157" spans="1:51" s="16" customFormat="1" ht="12">
      <c r="A157" s="16"/>
      <c r="B157" s="269"/>
      <c r="C157" s="270"/>
      <c r="D157" s="227" t="s">
        <v>143</v>
      </c>
      <c r="E157" s="271" t="s">
        <v>19</v>
      </c>
      <c r="F157" s="272" t="s">
        <v>529</v>
      </c>
      <c r="G157" s="270"/>
      <c r="H157" s="273">
        <v>1.849</v>
      </c>
      <c r="I157" s="274"/>
      <c r="J157" s="270"/>
      <c r="K157" s="270"/>
      <c r="L157" s="275"/>
      <c r="M157" s="276"/>
      <c r="N157" s="277"/>
      <c r="O157" s="277"/>
      <c r="P157" s="277"/>
      <c r="Q157" s="277"/>
      <c r="R157" s="277"/>
      <c r="S157" s="277"/>
      <c r="T157" s="278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T157" s="279" t="s">
        <v>143</v>
      </c>
      <c r="AU157" s="279" t="s">
        <v>81</v>
      </c>
      <c r="AV157" s="16" t="s">
        <v>132</v>
      </c>
      <c r="AW157" s="16" t="s">
        <v>32</v>
      </c>
      <c r="AX157" s="16" t="s">
        <v>71</v>
      </c>
      <c r="AY157" s="279" t="s">
        <v>131</v>
      </c>
    </row>
    <row r="158" spans="1:51" s="15" customFormat="1" ht="12">
      <c r="A158" s="15"/>
      <c r="B158" s="248"/>
      <c r="C158" s="249"/>
      <c r="D158" s="227" t="s">
        <v>143</v>
      </c>
      <c r="E158" s="250" t="s">
        <v>19</v>
      </c>
      <c r="F158" s="251" t="s">
        <v>530</v>
      </c>
      <c r="G158" s="249"/>
      <c r="H158" s="250" t="s">
        <v>19</v>
      </c>
      <c r="I158" s="252"/>
      <c r="J158" s="249"/>
      <c r="K158" s="249"/>
      <c r="L158" s="253"/>
      <c r="M158" s="254"/>
      <c r="N158" s="255"/>
      <c r="O158" s="255"/>
      <c r="P158" s="255"/>
      <c r="Q158" s="255"/>
      <c r="R158" s="255"/>
      <c r="S158" s="255"/>
      <c r="T158" s="256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57" t="s">
        <v>143</v>
      </c>
      <c r="AU158" s="257" t="s">
        <v>81</v>
      </c>
      <c r="AV158" s="15" t="s">
        <v>79</v>
      </c>
      <c r="AW158" s="15" t="s">
        <v>32</v>
      </c>
      <c r="AX158" s="15" t="s">
        <v>71</v>
      </c>
      <c r="AY158" s="257" t="s">
        <v>131</v>
      </c>
    </row>
    <row r="159" spans="1:51" s="13" customFormat="1" ht="12">
      <c r="A159" s="13"/>
      <c r="B159" s="225"/>
      <c r="C159" s="226"/>
      <c r="D159" s="227" t="s">
        <v>143</v>
      </c>
      <c r="E159" s="228" t="s">
        <v>19</v>
      </c>
      <c r="F159" s="229" t="s">
        <v>939</v>
      </c>
      <c r="G159" s="226"/>
      <c r="H159" s="230">
        <v>1.849</v>
      </c>
      <c r="I159" s="231"/>
      <c r="J159" s="226"/>
      <c r="K159" s="226"/>
      <c r="L159" s="232"/>
      <c r="M159" s="233"/>
      <c r="N159" s="234"/>
      <c r="O159" s="234"/>
      <c r="P159" s="234"/>
      <c r="Q159" s="234"/>
      <c r="R159" s="234"/>
      <c r="S159" s="234"/>
      <c r="T159" s="23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6" t="s">
        <v>143</v>
      </c>
      <c r="AU159" s="236" t="s">
        <v>81</v>
      </c>
      <c r="AV159" s="13" t="s">
        <v>81</v>
      </c>
      <c r="AW159" s="13" t="s">
        <v>32</v>
      </c>
      <c r="AX159" s="13" t="s">
        <v>71</v>
      </c>
      <c r="AY159" s="236" t="s">
        <v>131</v>
      </c>
    </row>
    <row r="160" spans="1:51" s="16" customFormat="1" ht="12">
      <c r="A160" s="16"/>
      <c r="B160" s="269"/>
      <c r="C160" s="270"/>
      <c r="D160" s="227" t="s">
        <v>143</v>
      </c>
      <c r="E160" s="271" t="s">
        <v>19</v>
      </c>
      <c r="F160" s="272" t="s">
        <v>529</v>
      </c>
      <c r="G160" s="270"/>
      <c r="H160" s="273">
        <v>1.849</v>
      </c>
      <c r="I160" s="274"/>
      <c r="J160" s="270"/>
      <c r="K160" s="270"/>
      <c r="L160" s="275"/>
      <c r="M160" s="276"/>
      <c r="N160" s="277"/>
      <c r="O160" s="277"/>
      <c r="P160" s="277"/>
      <c r="Q160" s="277"/>
      <c r="R160" s="277"/>
      <c r="S160" s="277"/>
      <c r="T160" s="278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T160" s="279" t="s">
        <v>143</v>
      </c>
      <c r="AU160" s="279" t="s">
        <v>81</v>
      </c>
      <c r="AV160" s="16" t="s">
        <v>132</v>
      </c>
      <c r="AW160" s="16" t="s">
        <v>32</v>
      </c>
      <c r="AX160" s="16" t="s">
        <v>71</v>
      </c>
      <c r="AY160" s="279" t="s">
        <v>131</v>
      </c>
    </row>
    <row r="161" spans="1:51" s="14" customFormat="1" ht="12">
      <c r="A161" s="14"/>
      <c r="B161" s="237"/>
      <c r="C161" s="238"/>
      <c r="D161" s="227" t="s">
        <v>143</v>
      </c>
      <c r="E161" s="239" t="s">
        <v>19</v>
      </c>
      <c r="F161" s="240" t="s">
        <v>147</v>
      </c>
      <c r="G161" s="238"/>
      <c r="H161" s="241">
        <v>3.698</v>
      </c>
      <c r="I161" s="242"/>
      <c r="J161" s="238"/>
      <c r="K161" s="238"/>
      <c r="L161" s="243"/>
      <c r="M161" s="244"/>
      <c r="N161" s="245"/>
      <c r="O161" s="245"/>
      <c r="P161" s="245"/>
      <c r="Q161" s="245"/>
      <c r="R161" s="245"/>
      <c r="S161" s="245"/>
      <c r="T161" s="246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7" t="s">
        <v>143</v>
      </c>
      <c r="AU161" s="247" t="s">
        <v>81</v>
      </c>
      <c r="AV161" s="14" t="s">
        <v>139</v>
      </c>
      <c r="AW161" s="14" t="s">
        <v>32</v>
      </c>
      <c r="AX161" s="14" t="s">
        <v>79</v>
      </c>
      <c r="AY161" s="247" t="s">
        <v>131</v>
      </c>
    </row>
    <row r="162" spans="1:65" s="2" customFormat="1" ht="24.15" customHeight="1">
      <c r="A162" s="41"/>
      <c r="B162" s="42"/>
      <c r="C162" s="207" t="s">
        <v>297</v>
      </c>
      <c r="D162" s="207" t="s">
        <v>134</v>
      </c>
      <c r="E162" s="208" t="s">
        <v>533</v>
      </c>
      <c r="F162" s="209" t="s">
        <v>534</v>
      </c>
      <c r="G162" s="210" t="s">
        <v>137</v>
      </c>
      <c r="H162" s="211">
        <v>1.849</v>
      </c>
      <c r="I162" s="212"/>
      <c r="J162" s="213">
        <f>ROUND(I162*H162,2)</f>
        <v>0</v>
      </c>
      <c r="K162" s="209" t="s">
        <v>138</v>
      </c>
      <c r="L162" s="47"/>
      <c r="M162" s="214" t="s">
        <v>19</v>
      </c>
      <c r="N162" s="215" t="s">
        <v>42</v>
      </c>
      <c r="O162" s="87"/>
      <c r="P162" s="216">
        <f>O162*H162</f>
        <v>0</v>
      </c>
      <c r="Q162" s="216">
        <v>0.015</v>
      </c>
      <c r="R162" s="216">
        <f>Q162*H162</f>
        <v>0.027735</v>
      </c>
      <c r="S162" s="216">
        <v>0</v>
      </c>
      <c r="T162" s="217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18" t="s">
        <v>236</v>
      </c>
      <c r="AT162" s="218" t="s">
        <v>134</v>
      </c>
      <c r="AU162" s="218" t="s">
        <v>81</v>
      </c>
      <c r="AY162" s="20" t="s">
        <v>131</v>
      </c>
      <c r="BE162" s="219">
        <f>IF(N162="základní",J162,0)</f>
        <v>0</v>
      </c>
      <c r="BF162" s="219">
        <f>IF(N162="snížená",J162,0)</f>
        <v>0</v>
      </c>
      <c r="BG162" s="219">
        <f>IF(N162="zákl. přenesená",J162,0)</f>
        <v>0</v>
      </c>
      <c r="BH162" s="219">
        <f>IF(N162="sníž. přenesená",J162,0)</f>
        <v>0</v>
      </c>
      <c r="BI162" s="219">
        <f>IF(N162="nulová",J162,0)</f>
        <v>0</v>
      </c>
      <c r="BJ162" s="20" t="s">
        <v>79</v>
      </c>
      <c r="BK162" s="219">
        <f>ROUND(I162*H162,2)</f>
        <v>0</v>
      </c>
      <c r="BL162" s="20" t="s">
        <v>236</v>
      </c>
      <c r="BM162" s="218" t="s">
        <v>940</v>
      </c>
    </row>
    <row r="163" spans="1:47" s="2" customFormat="1" ht="12">
      <c r="A163" s="41"/>
      <c r="B163" s="42"/>
      <c r="C163" s="43"/>
      <c r="D163" s="220" t="s">
        <v>141</v>
      </c>
      <c r="E163" s="43"/>
      <c r="F163" s="221" t="s">
        <v>536</v>
      </c>
      <c r="G163" s="43"/>
      <c r="H163" s="43"/>
      <c r="I163" s="222"/>
      <c r="J163" s="43"/>
      <c r="K163" s="43"/>
      <c r="L163" s="47"/>
      <c r="M163" s="223"/>
      <c r="N163" s="224"/>
      <c r="O163" s="87"/>
      <c r="P163" s="87"/>
      <c r="Q163" s="87"/>
      <c r="R163" s="87"/>
      <c r="S163" s="87"/>
      <c r="T163" s="88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T163" s="20" t="s">
        <v>141</v>
      </c>
      <c r="AU163" s="20" t="s">
        <v>81</v>
      </c>
    </row>
    <row r="164" spans="1:65" s="2" customFormat="1" ht="24.15" customHeight="1">
      <c r="A164" s="41"/>
      <c r="B164" s="42"/>
      <c r="C164" s="207" t="s">
        <v>302</v>
      </c>
      <c r="D164" s="207" t="s">
        <v>134</v>
      </c>
      <c r="E164" s="208" t="s">
        <v>538</v>
      </c>
      <c r="F164" s="209" t="s">
        <v>539</v>
      </c>
      <c r="G164" s="210" t="s">
        <v>137</v>
      </c>
      <c r="H164" s="211">
        <v>1.849</v>
      </c>
      <c r="I164" s="212"/>
      <c r="J164" s="213">
        <f>ROUND(I164*H164,2)</f>
        <v>0</v>
      </c>
      <c r="K164" s="209" t="s">
        <v>138</v>
      </c>
      <c r="L164" s="47"/>
      <c r="M164" s="214" t="s">
        <v>19</v>
      </c>
      <c r="N164" s="215" t="s">
        <v>42</v>
      </c>
      <c r="O164" s="87"/>
      <c r="P164" s="216">
        <f>O164*H164</f>
        <v>0</v>
      </c>
      <c r="Q164" s="216">
        <v>0.006</v>
      </c>
      <c r="R164" s="216">
        <f>Q164*H164</f>
        <v>0.011094</v>
      </c>
      <c r="S164" s="216">
        <v>0</v>
      </c>
      <c r="T164" s="217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18" t="s">
        <v>236</v>
      </c>
      <c r="AT164" s="218" t="s">
        <v>134</v>
      </c>
      <c r="AU164" s="218" t="s">
        <v>81</v>
      </c>
      <c r="AY164" s="20" t="s">
        <v>131</v>
      </c>
      <c r="BE164" s="219">
        <f>IF(N164="základní",J164,0)</f>
        <v>0</v>
      </c>
      <c r="BF164" s="219">
        <f>IF(N164="snížená",J164,0)</f>
        <v>0</v>
      </c>
      <c r="BG164" s="219">
        <f>IF(N164="zákl. přenesená",J164,0)</f>
        <v>0</v>
      </c>
      <c r="BH164" s="219">
        <f>IF(N164="sníž. přenesená",J164,0)</f>
        <v>0</v>
      </c>
      <c r="BI164" s="219">
        <f>IF(N164="nulová",J164,0)</f>
        <v>0</v>
      </c>
      <c r="BJ164" s="20" t="s">
        <v>79</v>
      </c>
      <c r="BK164" s="219">
        <f>ROUND(I164*H164,2)</f>
        <v>0</v>
      </c>
      <c r="BL164" s="20" t="s">
        <v>236</v>
      </c>
      <c r="BM164" s="218" t="s">
        <v>941</v>
      </c>
    </row>
    <row r="165" spans="1:47" s="2" customFormat="1" ht="12">
      <c r="A165" s="41"/>
      <c r="B165" s="42"/>
      <c r="C165" s="43"/>
      <c r="D165" s="220" t="s">
        <v>141</v>
      </c>
      <c r="E165" s="43"/>
      <c r="F165" s="221" t="s">
        <v>541</v>
      </c>
      <c r="G165" s="43"/>
      <c r="H165" s="43"/>
      <c r="I165" s="222"/>
      <c r="J165" s="43"/>
      <c r="K165" s="43"/>
      <c r="L165" s="47"/>
      <c r="M165" s="223"/>
      <c r="N165" s="224"/>
      <c r="O165" s="87"/>
      <c r="P165" s="87"/>
      <c r="Q165" s="87"/>
      <c r="R165" s="87"/>
      <c r="S165" s="87"/>
      <c r="T165" s="88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T165" s="20" t="s">
        <v>141</v>
      </c>
      <c r="AU165" s="20" t="s">
        <v>81</v>
      </c>
    </row>
    <row r="166" spans="1:65" s="2" customFormat="1" ht="16.5" customHeight="1">
      <c r="A166" s="41"/>
      <c r="B166" s="42"/>
      <c r="C166" s="258" t="s">
        <v>307</v>
      </c>
      <c r="D166" s="258" t="s">
        <v>204</v>
      </c>
      <c r="E166" s="259" t="s">
        <v>543</v>
      </c>
      <c r="F166" s="260" t="s">
        <v>544</v>
      </c>
      <c r="G166" s="261" t="s">
        <v>137</v>
      </c>
      <c r="H166" s="262">
        <v>2.034</v>
      </c>
      <c r="I166" s="263"/>
      <c r="J166" s="264">
        <f>ROUND(I166*H166,2)</f>
        <v>0</v>
      </c>
      <c r="K166" s="260" t="s">
        <v>138</v>
      </c>
      <c r="L166" s="265"/>
      <c r="M166" s="266" t="s">
        <v>19</v>
      </c>
      <c r="N166" s="267" t="s">
        <v>42</v>
      </c>
      <c r="O166" s="87"/>
      <c r="P166" s="216">
        <f>O166*H166</f>
        <v>0</v>
      </c>
      <c r="Q166" s="216">
        <v>0.022</v>
      </c>
      <c r="R166" s="216">
        <f>Q166*H166</f>
        <v>0.044747999999999996</v>
      </c>
      <c r="S166" s="216">
        <v>0</v>
      </c>
      <c r="T166" s="217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18" t="s">
        <v>324</v>
      </c>
      <c r="AT166" s="218" t="s">
        <v>204</v>
      </c>
      <c r="AU166" s="218" t="s">
        <v>81</v>
      </c>
      <c r="AY166" s="20" t="s">
        <v>131</v>
      </c>
      <c r="BE166" s="219">
        <f>IF(N166="základní",J166,0)</f>
        <v>0</v>
      </c>
      <c r="BF166" s="219">
        <f>IF(N166="snížená",J166,0)</f>
        <v>0</v>
      </c>
      <c r="BG166" s="219">
        <f>IF(N166="zákl. přenesená",J166,0)</f>
        <v>0</v>
      </c>
      <c r="BH166" s="219">
        <f>IF(N166="sníž. přenesená",J166,0)</f>
        <v>0</v>
      </c>
      <c r="BI166" s="219">
        <f>IF(N166="nulová",J166,0)</f>
        <v>0</v>
      </c>
      <c r="BJ166" s="20" t="s">
        <v>79</v>
      </c>
      <c r="BK166" s="219">
        <f>ROUND(I166*H166,2)</f>
        <v>0</v>
      </c>
      <c r="BL166" s="20" t="s">
        <v>236</v>
      </c>
      <c r="BM166" s="218" t="s">
        <v>942</v>
      </c>
    </row>
    <row r="167" spans="1:51" s="13" customFormat="1" ht="12">
      <c r="A167" s="13"/>
      <c r="B167" s="225"/>
      <c r="C167" s="226"/>
      <c r="D167" s="227" t="s">
        <v>143</v>
      </c>
      <c r="E167" s="226"/>
      <c r="F167" s="229" t="s">
        <v>943</v>
      </c>
      <c r="G167" s="226"/>
      <c r="H167" s="230">
        <v>2.034</v>
      </c>
      <c r="I167" s="231"/>
      <c r="J167" s="226"/>
      <c r="K167" s="226"/>
      <c r="L167" s="232"/>
      <c r="M167" s="233"/>
      <c r="N167" s="234"/>
      <c r="O167" s="234"/>
      <c r="P167" s="234"/>
      <c r="Q167" s="234"/>
      <c r="R167" s="234"/>
      <c r="S167" s="234"/>
      <c r="T167" s="23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6" t="s">
        <v>143</v>
      </c>
      <c r="AU167" s="236" t="s">
        <v>81</v>
      </c>
      <c r="AV167" s="13" t="s">
        <v>81</v>
      </c>
      <c r="AW167" s="13" t="s">
        <v>4</v>
      </c>
      <c r="AX167" s="13" t="s">
        <v>79</v>
      </c>
      <c r="AY167" s="236" t="s">
        <v>131</v>
      </c>
    </row>
    <row r="168" spans="1:65" s="2" customFormat="1" ht="24.15" customHeight="1">
      <c r="A168" s="41"/>
      <c r="B168" s="42"/>
      <c r="C168" s="207" t="s">
        <v>311</v>
      </c>
      <c r="D168" s="207" t="s">
        <v>134</v>
      </c>
      <c r="E168" s="208" t="s">
        <v>944</v>
      </c>
      <c r="F168" s="209" t="s">
        <v>945</v>
      </c>
      <c r="G168" s="210" t="s">
        <v>150</v>
      </c>
      <c r="H168" s="211">
        <v>5.32</v>
      </c>
      <c r="I168" s="212"/>
      <c r="J168" s="213">
        <f>ROUND(I168*H168,2)</f>
        <v>0</v>
      </c>
      <c r="K168" s="209" t="s">
        <v>138</v>
      </c>
      <c r="L168" s="47"/>
      <c r="M168" s="214" t="s">
        <v>19</v>
      </c>
      <c r="N168" s="215" t="s">
        <v>42</v>
      </c>
      <c r="O168" s="87"/>
      <c r="P168" s="216">
        <f>O168*H168</f>
        <v>0</v>
      </c>
      <c r="Q168" s="216">
        <v>0.00043</v>
      </c>
      <c r="R168" s="216">
        <f>Q168*H168</f>
        <v>0.0022876</v>
      </c>
      <c r="S168" s="216">
        <v>0</v>
      </c>
      <c r="T168" s="217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18" t="s">
        <v>236</v>
      </c>
      <c r="AT168" s="218" t="s">
        <v>134</v>
      </c>
      <c r="AU168" s="218" t="s">
        <v>81</v>
      </c>
      <c r="AY168" s="20" t="s">
        <v>131</v>
      </c>
      <c r="BE168" s="219">
        <f>IF(N168="základní",J168,0)</f>
        <v>0</v>
      </c>
      <c r="BF168" s="219">
        <f>IF(N168="snížená",J168,0)</f>
        <v>0</v>
      </c>
      <c r="BG168" s="219">
        <f>IF(N168="zákl. přenesená",J168,0)</f>
        <v>0</v>
      </c>
      <c r="BH168" s="219">
        <f>IF(N168="sníž. přenesená",J168,0)</f>
        <v>0</v>
      </c>
      <c r="BI168" s="219">
        <f>IF(N168="nulová",J168,0)</f>
        <v>0</v>
      </c>
      <c r="BJ168" s="20" t="s">
        <v>79</v>
      </c>
      <c r="BK168" s="219">
        <f>ROUND(I168*H168,2)</f>
        <v>0</v>
      </c>
      <c r="BL168" s="20" t="s">
        <v>236</v>
      </c>
      <c r="BM168" s="218" t="s">
        <v>946</v>
      </c>
    </row>
    <row r="169" spans="1:47" s="2" customFormat="1" ht="12">
      <c r="A169" s="41"/>
      <c r="B169" s="42"/>
      <c r="C169" s="43"/>
      <c r="D169" s="220" t="s">
        <v>141</v>
      </c>
      <c r="E169" s="43"/>
      <c r="F169" s="221" t="s">
        <v>947</v>
      </c>
      <c r="G169" s="43"/>
      <c r="H169" s="43"/>
      <c r="I169" s="222"/>
      <c r="J169" s="43"/>
      <c r="K169" s="43"/>
      <c r="L169" s="47"/>
      <c r="M169" s="223"/>
      <c r="N169" s="224"/>
      <c r="O169" s="87"/>
      <c r="P169" s="87"/>
      <c r="Q169" s="87"/>
      <c r="R169" s="87"/>
      <c r="S169" s="87"/>
      <c r="T169" s="88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T169" s="20" t="s">
        <v>141</v>
      </c>
      <c r="AU169" s="20" t="s">
        <v>81</v>
      </c>
    </row>
    <row r="170" spans="1:51" s="13" customFormat="1" ht="12">
      <c r="A170" s="13"/>
      <c r="B170" s="225"/>
      <c r="C170" s="226"/>
      <c r="D170" s="227" t="s">
        <v>143</v>
      </c>
      <c r="E170" s="228" t="s">
        <v>19</v>
      </c>
      <c r="F170" s="229" t="s">
        <v>948</v>
      </c>
      <c r="G170" s="226"/>
      <c r="H170" s="230">
        <v>5.32</v>
      </c>
      <c r="I170" s="231"/>
      <c r="J170" s="226"/>
      <c r="K170" s="226"/>
      <c r="L170" s="232"/>
      <c r="M170" s="233"/>
      <c r="N170" s="234"/>
      <c r="O170" s="234"/>
      <c r="P170" s="234"/>
      <c r="Q170" s="234"/>
      <c r="R170" s="234"/>
      <c r="S170" s="234"/>
      <c r="T170" s="23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6" t="s">
        <v>143</v>
      </c>
      <c r="AU170" s="236" t="s">
        <v>81</v>
      </c>
      <c r="AV170" s="13" t="s">
        <v>81</v>
      </c>
      <c r="AW170" s="13" t="s">
        <v>32</v>
      </c>
      <c r="AX170" s="13" t="s">
        <v>79</v>
      </c>
      <c r="AY170" s="236" t="s">
        <v>131</v>
      </c>
    </row>
    <row r="171" spans="1:65" s="2" customFormat="1" ht="16.5" customHeight="1">
      <c r="A171" s="41"/>
      <c r="B171" s="42"/>
      <c r="C171" s="258" t="s">
        <v>315</v>
      </c>
      <c r="D171" s="258" t="s">
        <v>204</v>
      </c>
      <c r="E171" s="259" t="s">
        <v>949</v>
      </c>
      <c r="F171" s="260" t="s">
        <v>950</v>
      </c>
      <c r="G171" s="261" t="s">
        <v>150</v>
      </c>
      <c r="H171" s="262">
        <v>5.852</v>
      </c>
      <c r="I171" s="263"/>
      <c r="J171" s="264">
        <f>ROUND(I171*H171,2)</f>
        <v>0</v>
      </c>
      <c r="K171" s="260" t="s">
        <v>19</v>
      </c>
      <c r="L171" s="265"/>
      <c r="M171" s="266" t="s">
        <v>19</v>
      </c>
      <c r="N171" s="267" t="s">
        <v>42</v>
      </c>
      <c r="O171" s="87"/>
      <c r="P171" s="216">
        <f>O171*H171</f>
        <v>0</v>
      </c>
      <c r="Q171" s="216">
        <v>0.00198</v>
      </c>
      <c r="R171" s="216">
        <f>Q171*H171</f>
        <v>0.01158696</v>
      </c>
      <c r="S171" s="216">
        <v>0</v>
      </c>
      <c r="T171" s="217">
        <f>S171*H171</f>
        <v>0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18" t="s">
        <v>324</v>
      </c>
      <c r="AT171" s="218" t="s">
        <v>204</v>
      </c>
      <c r="AU171" s="218" t="s">
        <v>81</v>
      </c>
      <c r="AY171" s="20" t="s">
        <v>131</v>
      </c>
      <c r="BE171" s="219">
        <f>IF(N171="základní",J171,0)</f>
        <v>0</v>
      </c>
      <c r="BF171" s="219">
        <f>IF(N171="snížená",J171,0)</f>
        <v>0</v>
      </c>
      <c r="BG171" s="219">
        <f>IF(N171="zákl. přenesená",J171,0)</f>
        <v>0</v>
      </c>
      <c r="BH171" s="219">
        <f>IF(N171="sníž. přenesená",J171,0)</f>
        <v>0</v>
      </c>
      <c r="BI171" s="219">
        <f>IF(N171="nulová",J171,0)</f>
        <v>0</v>
      </c>
      <c r="BJ171" s="20" t="s">
        <v>79</v>
      </c>
      <c r="BK171" s="219">
        <f>ROUND(I171*H171,2)</f>
        <v>0</v>
      </c>
      <c r="BL171" s="20" t="s">
        <v>236</v>
      </c>
      <c r="BM171" s="218" t="s">
        <v>951</v>
      </c>
    </row>
    <row r="172" spans="1:51" s="13" customFormat="1" ht="12">
      <c r="A172" s="13"/>
      <c r="B172" s="225"/>
      <c r="C172" s="226"/>
      <c r="D172" s="227" t="s">
        <v>143</v>
      </c>
      <c r="E172" s="226"/>
      <c r="F172" s="229" t="s">
        <v>952</v>
      </c>
      <c r="G172" s="226"/>
      <c r="H172" s="230">
        <v>5.852</v>
      </c>
      <c r="I172" s="231"/>
      <c r="J172" s="226"/>
      <c r="K172" s="226"/>
      <c r="L172" s="232"/>
      <c r="M172" s="233"/>
      <c r="N172" s="234"/>
      <c r="O172" s="234"/>
      <c r="P172" s="234"/>
      <c r="Q172" s="234"/>
      <c r="R172" s="234"/>
      <c r="S172" s="234"/>
      <c r="T172" s="23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6" t="s">
        <v>143</v>
      </c>
      <c r="AU172" s="236" t="s">
        <v>81</v>
      </c>
      <c r="AV172" s="13" t="s">
        <v>81</v>
      </c>
      <c r="AW172" s="13" t="s">
        <v>4</v>
      </c>
      <c r="AX172" s="13" t="s">
        <v>79</v>
      </c>
      <c r="AY172" s="236" t="s">
        <v>131</v>
      </c>
    </row>
    <row r="173" spans="1:65" s="2" customFormat="1" ht="24.15" customHeight="1">
      <c r="A173" s="41"/>
      <c r="B173" s="42"/>
      <c r="C173" s="207" t="s">
        <v>319</v>
      </c>
      <c r="D173" s="207" t="s">
        <v>134</v>
      </c>
      <c r="E173" s="208" t="s">
        <v>554</v>
      </c>
      <c r="F173" s="209" t="s">
        <v>555</v>
      </c>
      <c r="G173" s="210" t="s">
        <v>150</v>
      </c>
      <c r="H173" s="211">
        <v>0.6</v>
      </c>
      <c r="I173" s="212"/>
      <c r="J173" s="213">
        <f>ROUND(I173*H173,2)</f>
        <v>0</v>
      </c>
      <c r="K173" s="209" t="s">
        <v>138</v>
      </c>
      <c r="L173" s="47"/>
      <c r="M173" s="214" t="s">
        <v>19</v>
      </c>
      <c r="N173" s="215" t="s">
        <v>42</v>
      </c>
      <c r="O173" s="87"/>
      <c r="P173" s="216">
        <f>O173*H173</f>
        <v>0</v>
      </c>
      <c r="Q173" s="216">
        <v>0.0002</v>
      </c>
      <c r="R173" s="216">
        <f>Q173*H173</f>
        <v>0.00012</v>
      </c>
      <c r="S173" s="216">
        <v>0</v>
      </c>
      <c r="T173" s="217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18" t="s">
        <v>236</v>
      </c>
      <c r="AT173" s="218" t="s">
        <v>134</v>
      </c>
      <c r="AU173" s="218" t="s">
        <v>81</v>
      </c>
      <c r="AY173" s="20" t="s">
        <v>131</v>
      </c>
      <c r="BE173" s="219">
        <f>IF(N173="základní",J173,0)</f>
        <v>0</v>
      </c>
      <c r="BF173" s="219">
        <f>IF(N173="snížená",J173,0)</f>
        <v>0</v>
      </c>
      <c r="BG173" s="219">
        <f>IF(N173="zákl. přenesená",J173,0)</f>
        <v>0</v>
      </c>
      <c r="BH173" s="219">
        <f>IF(N173="sníž. přenesená",J173,0)</f>
        <v>0</v>
      </c>
      <c r="BI173" s="219">
        <f>IF(N173="nulová",J173,0)</f>
        <v>0</v>
      </c>
      <c r="BJ173" s="20" t="s">
        <v>79</v>
      </c>
      <c r="BK173" s="219">
        <f>ROUND(I173*H173,2)</f>
        <v>0</v>
      </c>
      <c r="BL173" s="20" t="s">
        <v>236</v>
      </c>
      <c r="BM173" s="218" t="s">
        <v>953</v>
      </c>
    </row>
    <row r="174" spans="1:47" s="2" customFormat="1" ht="12">
      <c r="A174" s="41"/>
      <c r="B174" s="42"/>
      <c r="C174" s="43"/>
      <c r="D174" s="220" t="s">
        <v>141</v>
      </c>
      <c r="E174" s="43"/>
      <c r="F174" s="221" t="s">
        <v>557</v>
      </c>
      <c r="G174" s="43"/>
      <c r="H174" s="43"/>
      <c r="I174" s="222"/>
      <c r="J174" s="43"/>
      <c r="K174" s="43"/>
      <c r="L174" s="47"/>
      <c r="M174" s="223"/>
      <c r="N174" s="224"/>
      <c r="O174" s="87"/>
      <c r="P174" s="87"/>
      <c r="Q174" s="87"/>
      <c r="R174" s="87"/>
      <c r="S174" s="87"/>
      <c r="T174" s="88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T174" s="20" t="s">
        <v>141</v>
      </c>
      <c r="AU174" s="20" t="s">
        <v>81</v>
      </c>
    </row>
    <row r="175" spans="1:65" s="2" customFormat="1" ht="16.5" customHeight="1">
      <c r="A175" s="41"/>
      <c r="B175" s="42"/>
      <c r="C175" s="258" t="s">
        <v>324</v>
      </c>
      <c r="D175" s="258" t="s">
        <v>204</v>
      </c>
      <c r="E175" s="259" t="s">
        <v>559</v>
      </c>
      <c r="F175" s="260" t="s">
        <v>560</v>
      </c>
      <c r="G175" s="261" t="s">
        <v>150</v>
      </c>
      <c r="H175" s="262">
        <v>0.66</v>
      </c>
      <c r="I175" s="263"/>
      <c r="J175" s="264">
        <f>ROUND(I175*H175,2)</f>
        <v>0</v>
      </c>
      <c r="K175" s="260" t="s">
        <v>19</v>
      </c>
      <c r="L175" s="265"/>
      <c r="M175" s="266" t="s">
        <v>19</v>
      </c>
      <c r="N175" s="267" t="s">
        <v>42</v>
      </c>
      <c r="O175" s="87"/>
      <c r="P175" s="216">
        <f>O175*H175</f>
        <v>0</v>
      </c>
      <c r="Q175" s="216">
        <v>0.00016</v>
      </c>
      <c r="R175" s="216">
        <f>Q175*H175</f>
        <v>0.00010560000000000002</v>
      </c>
      <c r="S175" s="216">
        <v>0</v>
      </c>
      <c r="T175" s="217">
        <f>S175*H175</f>
        <v>0</v>
      </c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R175" s="218" t="s">
        <v>324</v>
      </c>
      <c r="AT175" s="218" t="s">
        <v>204</v>
      </c>
      <c r="AU175" s="218" t="s">
        <v>81</v>
      </c>
      <c r="AY175" s="20" t="s">
        <v>131</v>
      </c>
      <c r="BE175" s="219">
        <f>IF(N175="základní",J175,0)</f>
        <v>0</v>
      </c>
      <c r="BF175" s="219">
        <f>IF(N175="snížená",J175,0)</f>
        <v>0</v>
      </c>
      <c r="BG175" s="219">
        <f>IF(N175="zákl. přenesená",J175,0)</f>
        <v>0</v>
      </c>
      <c r="BH175" s="219">
        <f>IF(N175="sníž. přenesená",J175,0)</f>
        <v>0</v>
      </c>
      <c r="BI175" s="219">
        <f>IF(N175="nulová",J175,0)</f>
        <v>0</v>
      </c>
      <c r="BJ175" s="20" t="s">
        <v>79</v>
      </c>
      <c r="BK175" s="219">
        <f>ROUND(I175*H175,2)</f>
        <v>0</v>
      </c>
      <c r="BL175" s="20" t="s">
        <v>236</v>
      </c>
      <c r="BM175" s="218" t="s">
        <v>954</v>
      </c>
    </row>
    <row r="176" spans="1:51" s="13" customFormat="1" ht="12">
      <c r="A176" s="13"/>
      <c r="B176" s="225"/>
      <c r="C176" s="226"/>
      <c r="D176" s="227" t="s">
        <v>143</v>
      </c>
      <c r="E176" s="226"/>
      <c r="F176" s="229" t="s">
        <v>955</v>
      </c>
      <c r="G176" s="226"/>
      <c r="H176" s="230">
        <v>0.66</v>
      </c>
      <c r="I176" s="231"/>
      <c r="J176" s="226"/>
      <c r="K176" s="226"/>
      <c r="L176" s="232"/>
      <c r="M176" s="233"/>
      <c r="N176" s="234"/>
      <c r="O176" s="234"/>
      <c r="P176" s="234"/>
      <c r="Q176" s="234"/>
      <c r="R176" s="234"/>
      <c r="S176" s="234"/>
      <c r="T176" s="23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6" t="s">
        <v>143</v>
      </c>
      <c r="AU176" s="236" t="s">
        <v>81</v>
      </c>
      <c r="AV176" s="13" t="s">
        <v>81</v>
      </c>
      <c r="AW176" s="13" t="s">
        <v>4</v>
      </c>
      <c r="AX176" s="13" t="s">
        <v>79</v>
      </c>
      <c r="AY176" s="236" t="s">
        <v>131</v>
      </c>
    </row>
    <row r="177" spans="1:65" s="2" customFormat="1" ht="24.15" customHeight="1">
      <c r="A177" s="41"/>
      <c r="B177" s="42"/>
      <c r="C177" s="207" t="s">
        <v>329</v>
      </c>
      <c r="D177" s="207" t="s">
        <v>134</v>
      </c>
      <c r="E177" s="208" t="s">
        <v>564</v>
      </c>
      <c r="F177" s="209" t="s">
        <v>565</v>
      </c>
      <c r="G177" s="210" t="s">
        <v>405</v>
      </c>
      <c r="H177" s="268"/>
      <c r="I177" s="212"/>
      <c r="J177" s="213">
        <f>ROUND(I177*H177,2)</f>
        <v>0</v>
      </c>
      <c r="K177" s="209" t="s">
        <v>138</v>
      </c>
      <c r="L177" s="47"/>
      <c r="M177" s="214" t="s">
        <v>19</v>
      </c>
      <c r="N177" s="215" t="s">
        <v>42</v>
      </c>
      <c r="O177" s="87"/>
      <c r="P177" s="216">
        <f>O177*H177</f>
        <v>0</v>
      </c>
      <c r="Q177" s="216">
        <v>0</v>
      </c>
      <c r="R177" s="216">
        <f>Q177*H177</f>
        <v>0</v>
      </c>
      <c r="S177" s="216">
        <v>0</v>
      </c>
      <c r="T177" s="217">
        <f>S177*H177</f>
        <v>0</v>
      </c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R177" s="218" t="s">
        <v>236</v>
      </c>
      <c r="AT177" s="218" t="s">
        <v>134</v>
      </c>
      <c r="AU177" s="218" t="s">
        <v>81</v>
      </c>
      <c r="AY177" s="20" t="s">
        <v>131</v>
      </c>
      <c r="BE177" s="219">
        <f>IF(N177="základní",J177,0)</f>
        <v>0</v>
      </c>
      <c r="BF177" s="219">
        <f>IF(N177="snížená",J177,0)</f>
        <v>0</v>
      </c>
      <c r="BG177" s="219">
        <f>IF(N177="zákl. přenesená",J177,0)</f>
        <v>0</v>
      </c>
      <c r="BH177" s="219">
        <f>IF(N177="sníž. přenesená",J177,0)</f>
        <v>0</v>
      </c>
      <c r="BI177" s="219">
        <f>IF(N177="nulová",J177,0)</f>
        <v>0</v>
      </c>
      <c r="BJ177" s="20" t="s">
        <v>79</v>
      </c>
      <c r="BK177" s="219">
        <f>ROUND(I177*H177,2)</f>
        <v>0</v>
      </c>
      <c r="BL177" s="20" t="s">
        <v>236</v>
      </c>
      <c r="BM177" s="218" t="s">
        <v>956</v>
      </c>
    </row>
    <row r="178" spans="1:47" s="2" customFormat="1" ht="12">
      <c r="A178" s="41"/>
      <c r="B178" s="42"/>
      <c r="C178" s="43"/>
      <c r="D178" s="220" t="s">
        <v>141</v>
      </c>
      <c r="E178" s="43"/>
      <c r="F178" s="221" t="s">
        <v>567</v>
      </c>
      <c r="G178" s="43"/>
      <c r="H178" s="43"/>
      <c r="I178" s="222"/>
      <c r="J178" s="43"/>
      <c r="K178" s="43"/>
      <c r="L178" s="47"/>
      <c r="M178" s="223"/>
      <c r="N178" s="224"/>
      <c r="O178" s="87"/>
      <c r="P178" s="87"/>
      <c r="Q178" s="87"/>
      <c r="R178" s="87"/>
      <c r="S178" s="87"/>
      <c r="T178" s="88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T178" s="20" t="s">
        <v>141</v>
      </c>
      <c r="AU178" s="20" t="s">
        <v>81</v>
      </c>
    </row>
    <row r="179" spans="1:63" s="12" customFormat="1" ht="22.8" customHeight="1">
      <c r="A179" s="12"/>
      <c r="B179" s="191"/>
      <c r="C179" s="192"/>
      <c r="D179" s="193" t="s">
        <v>70</v>
      </c>
      <c r="E179" s="205" t="s">
        <v>646</v>
      </c>
      <c r="F179" s="205" t="s">
        <v>647</v>
      </c>
      <c r="G179" s="192"/>
      <c r="H179" s="192"/>
      <c r="I179" s="195"/>
      <c r="J179" s="206">
        <f>BK179</f>
        <v>0</v>
      </c>
      <c r="K179" s="192"/>
      <c r="L179" s="197"/>
      <c r="M179" s="198"/>
      <c r="N179" s="199"/>
      <c r="O179" s="199"/>
      <c r="P179" s="200">
        <f>SUM(P180:P187)</f>
        <v>0</v>
      </c>
      <c r="Q179" s="199"/>
      <c r="R179" s="200">
        <f>SUM(R180:R187)</f>
        <v>0.0004416</v>
      </c>
      <c r="S179" s="199"/>
      <c r="T179" s="201">
        <f>SUM(T180:T187)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02" t="s">
        <v>81</v>
      </c>
      <c r="AT179" s="203" t="s">
        <v>70</v>
      </c>
      <c r="AU179" s="203" t="s">
        <v>79</v>
      </c>
      <c r="AY179" s="202" t="s">
        <v>131</v>
      </c>
      <c r="BK179" s="204">
        <f>SUM(BK180:BK187)</f>
        <v>0</v>
      </c>
    </row>
    <row r="180" spans="1:65" s="2" customFormat="1" ht="16.5" customHeight="1">
      <c r="A180" s="41"/>
      <c r="B180" s="42"/>
      <c r="C180" s="207" t="s">
        <v>334</v>
      </c>
      <c r="D180" s="207" t="s">
        <v>134</v>
      </c>
      <c r="E180" s="208" t="s">
        <v>649</v>
      </c>
      <c r="F180" s="209" t="s">
        <v>650</v>
      </c>
      <c r="G180" s="210" t="s">
        <v>137</v>
      </c>
      <c r="H180" s="211">
        <v>1.38</v>
      </c>
      <c r="I180" s="212"/>
      <c r="J180" s="213">
        <f>ROUND(I180*H180,2)</f>
        <v>0</v>
      </c>
      <c r="K180" s="209" t="s">
        <v>138</v>
      </c>
      <c r="L180" s="47"/>
      <c r="M180" s="214" t="s">
        <v>19</v>
      </c>
      <c r="N180" s="215" t="s">
        <v>42</v>
      </c>
      <c r="O180" s="87"/>
      <c r="P180" s="216">
        <f>O180*H180</f>
        <v>0</v>
      </c>
      <c r="Q180" s="216">
        <v>6E-05</v>
      </c>
      <c r="R180" s="216">
        <f>Q180*H180</f>
        <v>8.28E-05</v>
      </c>
      <c r="S180" s="216">
        <v>0</v>
      </c>
      <c r="T180" s="217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18" t="s">
        <v>236</v>
      </c>
      <c r="AT180" s="218" t="s">
        <v>134</v>
      </c>
      <c r="AU180" s="218" t="s">
        <v>81</v>
      </c>
      <c r="AY180" s="20" t="s">
        <v>131</v>
      </c>
      <c r="BE180" s="219">
        <f>IF(N180="základní",J180,0)</f>
        <v>0</v>
      </c>
      <c r="BF180" s="219">
        <f>IF(N180="snížená",J180,0)</f>
        <v>0</v>
      </c>
      <c r="BG180" s="219">
        <f>IF(N180="zákl. přenesená",J180,0)</f>
        <v>0</v>
      </c>
      <c r="BH180" s="219">
        <f>IF(N180="sníž. přenesená",J180,0)</f>
        <v>0</v>
      </c>
      <c r="BI180" s="219">
        <f>IF(N180="nulová",J180,0)</f>
        <v>0</v>
      </c>
      <c r="BJ180" s="20" t="s">
        <v>79</v>
      </c>
      <c r="BK180" s="219">
        <f>ROUND(I180*H180,2)</f>
        <v>0</v>
      </c>
      <c r="BL180" s="20" t="s">
        <v>236</v>
      </c>
      <c r="BM180" s="218" t="s">
        <v>957</v>
      </c>
    </row>
    <row r="181" spans="1:47" s="2" customFormat="1" ht="12">
      <c r="A181" s="41"/>
      <c r="B181" s="42"/>
      <c r="C181" s="43"/>
      <c r="D181" s="220" t="s">
        <v>141</v>
      </c>
      <c r="E181" s="43"/>
      <c r="F181" s="221" t="s">
        <v>652</v>
      </c>
      <c r="G181" s="43"/>
      <c r="H181" s="43"/>
      <c r="I181" s="222"/>
      <c r="J181" s="43"/>
      <c r="K181" s="43"/>
      <c r="L181" s="47"/>
      <c r="M181" s="223"/>
      <c r="N181" s="224"/>
      <c r="O181" s="87"/>
      <c r="P181" s="87"/>
      <c r="Q181" s="87"/>
      <c r="R181" s="87"/>
      <c r="S181" s="87"/>
      <c r="T181" s="88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T181" s="20" t="s">
        <v>141</v>
      </c>
      <c r="AU181" s="20" t="s">
        <v>81</v>
      </c>
    </row>
    <row r="182" spans="1:51" s="13" customFormat="1" ht="12">
      <c r="A182" s="13"/>
      <c r="B182" s="225"/>
      <c r="C182" s="226"/>
      <c r="D182" s="227" t="s">
        <v>143</v>
      </c>
      <c r="E182" s="228" t="s">
        <v>19</v>
      </c>
      <c r="F182" s="229" t="s">
        <v>958</v>
      </c>
      <c r="G182" s="226"/>
      <c r="H182" s="230">
        <v>1.38</v>
      </c>
      <c r="I182" s="231"/>
      <c r="J182" s="226"/>
      <c r="K182" s="226"/>
      <c r="L182" s="232"/>
      <c r="M182" s="233"/>
      <c r="N182" s="234"/>
      <c r="O182" s="234"/>
      <c r="P182" s="234"/>
      <c r="Q182" s="234"/>
      <c r="R182" s="234"/>
      <c r="S182" s="234"/>
      <c r="T182" s="23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6" t="s">
        <v>143</v>
      </c>
      <c r="AU182" s="236" t="s">
        <v>81</v>
      </c>
      <c r="AV182" s="13" t="s">
        <v>81</v>
      </c>
      <c r="AW182" s="13" t="s">
        <v>32</v>
      </c>
      <c r="AX182" s="13" t="s">
        <v>79</v>
      </c>
      <c r="AY182" s="236" t="s">
        <v>131</v>
      </c>
    </row>
    <row r="183" spans="1:65" s="2" customFormat="1" ht="16.5" customHeight="1">
      <c r="A183" s="41"/>
      <c r="B183" s="42"/>
      <c r="C183" s="207" t="s">
        <v>339</v>
      </c>
      <c r="D183" s="207" t="s">
        <v>134</v>
      </c>
      <c r="E183" s="208" t="s">
        <v>656</v>
      </c>
      <c r="F183" s="209" t="s">
        <v>657</v>
      </c>
      <c r="G183" s="210" t="s">
        <v>137</v>
      </c>
      <c r="H183" s="211">
        <v>1.38</v>
      </c>
      <c r="I183" s="212"/>
      <c r="J183" s="213">
        <f>ROUND(I183*H183,2)</f>
        <v>0</v>
      </c>
      <c r="K183" s="209" t="s">
        <v>138</v>
      </c>
      <c r="L183" s="47"/>
      <c r="M183" s="214" t="s">
        <v>19</v>
      </c>
      <c r="N183" s="215" t="s">
        <v>42</v>
      </c>
      <c r="O183" s="87"/>
      <c r="P183" s="216">
        <f>O183*H183</f>
        <v>0</v>
      </c>
      <c r="Q183" s="216">
        <v>0.00014</v>
      </c>
      <c r="R183" s="216">
        <f>Q183*H183</f>
        <v>0.00019319999999999998</v>
      </c>
      <c r="S183" s="216">
        <v>0</v>
      </c>
      <c r="T183" s="217">
        <f>S183*H183</f>
        <v>0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18" t="s">
        <v>236</v>
      </c>
      <c r="AT183" s="218" t="s">
        <v>134</v>
      </c>
      <c r="AU183" s="218" t="s">
        <v>81</v>
      </c>
      <c r="AY183" s="20" t="s">
        <v>131</v>
      </c>
      <c r="BE183" s="219">
        <f>IF(N183="základní",J183,0)</f>
        <v>0</v>
      </c>
      <c r="BF183" s="219">
        <f>IF(N183="snížená",J183,0)</f>
        <v>0</v>
      </c>
      <c r="BG183" s="219">
        <f>IF(N183="zákl. přenesená",J183,0)</f>
        <v>0</v>
      </c>
      <c r="BH183" s="219">
        <f>IF(N183="sníž. přenesená",J183,0)</f>
        <v>0</v>
      </c>
      <c r="BI183" s="219">
        <f>IF(N183="nulová",J183,0)</f>
        <v>0</v>
      </c>
      <c r="BJ183" s="20" t="s">
        <v>79</v>
      </c>
      <c r="BK183" s="219">
        <f>ROUND(I183*H183,2)</f>
        <v>0</v>
      </c>
      <c r="BL183" s="20" t="s">
        <v>236</v>
      </c>
      <c r="BM183" s="218" t="s">
        <v>959</v>
      </c>
    </row>
    <row r="184" spans="1:47" s="2" customFormat="1" ht="12">
      <c r="A184" s="41"/>
      <c r="B184" s="42"/>
      <c r="C184" s="43"/>
      <c r="D184" s="220" t="s">
        <v>141</v>
      </c>
      <c r="E184" s="43"/>
      <c r="F184" s="221" t="s">
        <v>659</v>
      </c>
      <c r="G184" s="43"/>
      <c r="H184" s="43"/>
      <c r="I184" s="222"/>
      <c r="J184" s="43"/>
      <c r="K184" s="43"/>
      <c r="L184" s="47"/>
      <c r="M184" s="223"/>
      <c r="N184" s="224"/>
      <c r="O184" s="87"/>
      <c r="P184" s="87"/>
      <c r="Q184" s="87"/>
      <c r="R184" s="87"/>
      <c r="S184" s="87"/>
      <c r="T184" s="88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T184" s="20" t="s">
        <v>141</v>
      </c>
      <c r="AU184" s="20" t="s">
        <v>81</v>
      </c>
    </row>
    <row r="185" spans="1:51" s="13" customFormat="1" ht="12">
      <c r="A185" s="13"/>
      <c r="B185" s="225"/>
      <c r="C185" s="226"/>
      <c r="D185" s="227" t="s">
        <v>143</v>
      </c>
      <c r="E185" s="228" t="s">
        <v>19</v>
      </c>
      <c r="F185" s="229" t="s">
        <v>960</v>
      </c>
      <c r="G185" s="226"/>
      <c r="H185" s="230">
        <v>1.38</v>
      </c>
      <c r="I185" s="231"/>
      <c r="J185" s="226"/>
      <c r="K185" s="226"/>
      <c r="L185" s="232"/>
      <c r="M185" s="233"/>
      <c r="N185" s="234"/>
      <c r="O185" s="234"/>
      <c r="P185" s="234"/>
      <c r="Q185" s="234"/>
      <c r="R185" s="234"/>
      <c r="S185" s="234"/>
      <c r="T185" s="23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6" t="s">
        <v>143</v>
      </c>
      <c r="AU185" s="236" t="s">
        <v>81</v>
      </c>
      <c r="AV185" s="13" t="s">
        <v>81</v>
      </c>
      <c r="AW185" s="13" t="s">
        <v>32</v>
      </c>
      <c r="AX185" s="13" t="s">
        <v>79</v>
      </c>
      <c r="AY185" s="236" t="s">
        <v>131</v>
      </c>
    </row>
    <row r="186" spans="1:65" s="2" customFormat="1" ht="16.5" customHeight="1">
      <c r="A186" s="41"/>
      <c r="B186" s="42"/>
      <c r="C186" s="207" t="s">
        <v>344</v>
      </c>
      <c r="D186" s="207" t="s">
        <v>134</v>
      </c>
      <c r="E186" s="208" t="s">
        <v>663</v>
      </c>
      <c r="F186" s="209" t="s">
        <v>664</v>
      </c>
      <c r="G186" s="210" t="s">
        <v>137</v>
      </c>
      <c r="H186" s="211">
        <v>1.38</v>
      </c>
      <c r="I186" s="212"/>
      <c r="J186" s="213">
        <f>ROUND(I186*H186,2)</f>
        <v>0</v>
      </c>
      <c r="K186" s="209" t="s">
        <v>138</v>
      </c>
      <c r="L186" s="47"/>
      <c r="M186" s="214" t="s">
        <v>19</v>
      </c>
      <c r="N186" s="215" t="s">
        <v>42</v>
      </c>
      <c r="O186" s="87"/>
      <c r="P186" s="216">
        <f>O186*H186</f>
        <v>0</v>
      </c>
      <c r="Q186" s="216">
        <v>0.00012</v>
      </c>
      <c r="R186" s="216">
        <f>Q186*H186</f>
        <v>0.0001656</v>
      </c>
      <c r="S186" s="216">
        <v>0</v>
      </c>
      <c r="T186" s="217">
        <f>S186*H186</f>
        <v>0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18" t="s">
        <v>236</v>
      </c>
      <c r="AT186" s="218" t="s">
        <v>134</v>
      </c>
      <c r="AU186" s="218" t="s">
        <v>81</v>
      </c>
      <c r="AY186" s="20" t="s">
        <v>131</v>
      </c>
      <c r="BE186" s="219">
        <f>IF(N186="základní",J186,0)</f>
        <v>0</v>
      </c>
      <c r="BF186" s="219">
        <f>IF(N186="snížená",J186,0)</f>
        <v>0</v>
      </c>
      <c r="BG186" s="219">
        <f>IF(N186="zákl. přenesená",J186,0)</f>
        <v>0</v>
      </c>
      <c r="BH186" s="219">
        <f>IF(N186="sníž. přenesená",J186,0)</f>
        <v>0</v>
      </c>
      <c r="BI186" s="219">
        <f>IF(N186="nulová",J186,0)</f>
        <v>0</v>
      </c>
      <c r="BJ186" s="20" t="s">
        <v>79</v>
      </c>
      <c r="BK186" s="219">
        <f>ROUND(I186*H186,2)</f>
        <v>0</v>
      </c>
      <c r="BL186" s="20" t="s">
        <v>236</v>
      </c>
      <c r="BM186" s="218" t="s">
        <v>961</v>
      </c>
    </row>
    <row r="187" spans="1:47" s="2" customFormat="1" ht="12">
      <c r="A187" s="41"/>
      <c r="B187" s="42"/>
      <c r="C187" s="43"/>
      <c r="D187" s="220" t="s">
        <v>141</v>
      </c>
      <c r="E187" s="43"/>
      <c r="F187" s="221" t="s">
        <v>666</v>
      </c>
      <c r="G187" s="43"/>
      <c r="H187" s="43"/>
      <c r="I187" s="222"/>
      <c r="J187" s="43"/>
      <c r="K187" s="43"/>
      <c r="L187" s="47"/>
      <c r="M187" s="223"/>
      <c r="N187" s="224"/>
      <c r="O187" s="87"/>
      <c r="P187" s="87"/>
      <c r="Q187" s="87"/>
      <c r="R187" s="87"/>
      <c r="S187" s="87"/>
      <c r="T187" s="88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T187" s="20" t="s">
        <v>141</v>
      </c>
      <c r="AU187" s="20" t="s">
        <v>81</v>
      </c>
    </row>
    <row r="188" spans="1:63" s="12" customFormat="1" ht="22.8" customHeight="1">
      <c r="A188" s="12"/>
      <c r="B188" s="191"/>
      <c r="C188" s="192"/>
      <c r="D188" s="193" t="s">
        <v>70</v>
      </c>
      <c r="E188" s="205" t="s">
        <v>671</v>
      </c>
      <c r="F188" s="205" t="s">
        <v>672</v>
      </c>
      <c r="G188" s="192"/>
      <c r="H188" s="192"/>
      <c r="I188" s="195"/>
      <c r="J188" s="206">
        <f>BK188</f>
        <v>0</v>
      </c>
      <c r="K188" s="192"/>
      <c r="L188" s="197"/>
      <c r="M188" s="198"/>
      <c r="N188" s="199"/>
      <c r="O188" s="199"/>
      <c r="P188" s="200">
        <f>SUM(P189:P199)</f>
        <v>0</v>
      </c>
      <c r="Q188" s="199"/>
      <c r="R188" s="200">
        <f>SUM(R189:R199)</f>
        <v>0.025704760000000007</v>
      </c>
      <c r="S188" s="199"/>
      <c r="T188" s="201">
        <f>SUM(T189:T199)</f>
        <v>0.00545786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02" t="s">
        <v>81</v>
      </c>
      <c r="AT188" s="203" t="s">
        <v>70</v>
      </c>
      <c r="AU188" s="203" t="s">
        <v>79</v>
      </c>
      <c r="AY188" s="202" t="s">
        <v>131</v>
      </c>
      <c r="BK188" s="204">
        <f>SUM(BK189:BK199)</f>
        <v>0</v>
      </c>
    </row>
    <row r="189" spans="1:65" s="2" customFormat="1" ht="16.5" customHeight="1">
      <c r="A189" s="41"/>
      <c r="B189" s="42"/>
      <c r="C189" s="207" t="s">
        <v>349</v>
      </c>
      <c r="D189" s="207" t="s">
        <v>134</v>
      </c>
      <c r="E189" s="208" t="s">
        <v>674</v>
      </c>
      <c r="F189" s="209" t="s">
        <v>675</v>
      </c>
      <c r="G189" s="210" t="s">
        <v>137</v>
      </c>
      <c r="H189" s="211">
        <v>17.606</v>
      </c>
      <c r="I189" s="212"/>
      <c r="J189" s="213">
        <f>ROUND(I189*H189,2)</f>
        <v>0</v>
      </c>
      <c r="K189" s="209" t="s">
        <v>138</v>
      </c>
      <c r="L189" s="47"/>
      <c r="M189" s="214" t="s">
        <v>19</v>
      </c>
      <c r="N189" s="215" t="s">
        <v>42</v>
      </c>
      <c r="O189" s="87"/>
      <c r="P189" s="216">
        <f>O189*H189</f>
        <v>0</v>
      </c>
      <c r="Q189" s="216">
        <v>0.001</v>
      </c>
      <c r="R189" s="216">
        <f>Q189*H189</f>
        <v>0.017606000000000004</v>
      </c>
      <c r="S189" s="216">
        <v>0.00031</v>
      </c>
      <c r="T189" s="217">
        <f>S189*H189</f>
        <v>0.00545786</v>
      </c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R189" s="218" t="s">
        <v>236</v>
      </c>
      <c r="AT189" s="218" t="s">
        <v>134</v>
      </c>
      <c r="AU189" s="218" t="s">
        <v>81</v>
      </c>
      <c r="AY189" s="20" t="s">
        <v>131</v>
      </c>
      <c r="BE189" s="219">
        <f>IF(N189="základní",J189,0)</f>
        <v>0</v>
      </c>
      <c r="BF189" s="219">
        <f>IF(N189="snížená",J189,0)</f>
        <v>0</v>
      </c>
      <c r="BG189" s="219">
        <f>IF(N189="zákl. přenesená",J189,0)</f>
        <v>0</v>
      </c>
      <c r="BH189" s="219">
        <f>IF(N189="sníž. přenesená",J189,0)</f>
        <v>0</v>
      </c>
      <c r="BI189" s="219">
        <f>IF(N189="nulová",J189,0)</f>
        <v>0</v>
      </c>
      <c r="BJ189" s="20" t="s">
        <v>79</v>
      </c>
      <c r="BK189" s="219">
        <f>ROUND(I189*H189,2)</f>
        <v>0</v>
      </c>
      <c r="BL189" s="20" t="s">
        <v>236</v>
      </c>
      <c r="BM189" s="218" t="s">
        <v>962</v>
      </c>
    </row>
    <row r="190" spans="1:47" s="2" customFormat="1" ht="12">
      <c r="A190" s="41"/>
      <c r="B190" s="42"/>
      <c r="C190" s="43"/>
      <c r="D190" s="220" t="s">
        <v>141</v>
      </c>
      <c r="E190" s="43"/>
      <c r="F190" s="221" t="s">
        <v>677</v>
      </c>
      <c r="G190" s="43"/>
      <c r="H190" s="43"/>
      <c r="I190" s="222"/>
      <c r="J190" s="43"/>
      <c r="K190" s="43"/>
      <c r="L190" s="47"/>
      <c r="M190" s="223"/>
      <c r="N190" s="224"/>
      <c r="O190" s="87"/>
      <c r="P190" s="87"/>
      <c r="Q190" s="87"/>
      <c r="R190" s="87"/>
      <c r="S190" s="87"/>
      <c r="T190" s="88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T190" s="20" t="s">
        <v>141</v>
      </c>
      <c r="AU190" s="20" t="s">
        <v>81</v>
      </c>
    </row>
    <row r="191" spans="1:51" s="13" customFormat="1" ht="12">
      <c r="A191" s="13"/>
      <c r="B191" s="225"/>
      <c r="C191" s="226"/>
      <c r="D191" s="227" t="s">
        <v>143</v>
      </c>
      <c r="E191" s="228" t="s">
        <v>19</v>
      </c>
      <c r="F191" s="229" t="s">
        <v>900</v>
      </c>
      <c r="G191" s="226"/>
      <c r="H191" s="230">
        <v>1.849</v>
      </c>
      <c r="I191" s="231"/>
      <c r="J191" s="226"/>
      <c r="K191" s="226"/>
      <c r="L191" s="232"/>
      <c r="M191" s="233"/>
      <c r="N191" s="234"/>
      <c r="O191" s="234"/>
      <c r="P191" s="234"/>
      <c r="Q191" s="234"/>
      <c r="R191" s="234"/>
      <c r="S191" s="234"/>
      <c r="T191" s="235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6" t="s">
        <v>143</v>
      </c>
      <c r="AU191" s="236" t="s">
        <v>81</v>
      </c>
      <c r="AV191" s="13" t="s">
        <v>81</v>
      </c>
      <c r="AW191" s="13" t="s">
        <v>32</v>
      </c>
      <c r="AX191" s="13" t="s">
        <v>71</v>
      </c>
      <c r="AY191" s="236" t="s">
        <v>131</v>
      </c>
    </row>
    <row r="192" spans="1:51" s="13" customFormat="1" ht="12">
      <c r="A192" s="13"/>
      <c r="B192" s="225"/>
      <c r="C192" s="226"/>
      <c r="D192" s="227" t="s">
        <v>143</v>
      </c>
      <c r="E192" s="228" t="s">
        <v>19</v>
      </c>
      <c r="F192" s="229" t="s">
        <v>906</v>
      </c>
      <c r="G192" s="226"/>
      <c r="H192" s="230">
        <v>17.157</v>
      </c>
      <c r="I192" s="231"/>
      <c r="J192" s="226"/>
      <c r="K192" s="226"/>
      <c r="L192" s="232"/>
      <c r="M192" s="233"/>
      <c r="N192" s="234"/>
      <c r="O192" s="234"/>
      <c r="P192" s="234"/>
      <c r="Q192" s="234"/>
      <c r="R192" s="234"/>
      <c r="S192" s="234"/>
      <c r="T192" s="235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6" t="s">
        <v>143</v>
      </c>
      <c r="AU192" s="236" t="s">
        <v>81</v>
      </c>
      <c r="AV192" s="13" t="s">
        <v>81</v>
      </c>
      <c r="AW192" s="13" t="s">
        <v>32</v>
      </c>
      <c r="AX192" s="13" t="s">
        <v>71</v>
      </c>
      <c r="AY192" s="236" t="s">
        <v>131</v>
      </c>
    </row>
    <row r="193" spans="1:51" s="13" customFormat="1" ht="12">
      <c r="A193" s="13"/>
      <c r="B193" s="225"/>
      <c r="C193" s="226"/>
      <c r="D193" s="227" t="s">
        <v>143</v>
      </c>
      <c r="E193" s="228" t="s">
        <v>19</v>
      </c>
      <c r="F193" s="229" t="s">
        <v>907</v>
      </c>
      <c r="G193" s="226"/>
      <c r="H193" s="230">
        <v>-1.4</v>
      </c>
      <c r="I193" s="231"/>
      <c r="J193" s="226"/>
      <c r="K193" s="226"/>
      <c r="L193" s="232"/>
      <c r="M193" s="233"/>
      <c r="N193" s="234"/>
      <c r="O193" s="234"/>
      <c r="P193" s="234"/>
      <c r="Q193" s="234"/>
      <c r="R193" s="234"/>
      <c r="S193" s="234"/>
      <c r="T193" s="235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6" t="s">
        <v>143</v>
      </c>
      <c r="AU193" s="236" t="s">
        <v>81</v>
      </c>
      <c r="AV193" s="13" t="s">
        <v>81</v>
      </c>
      <c r="AW193" s="13" t="s">
        <v>32</v>
      </c>
      <c r="AX193" s="13" t="s">
        <v>71</v>
      </c>
      <c r="AY193" s="236" t="s">
        <v>131</v>
      </c>
    </row>
    <row r="194" spans="1:51" s="14" customFormat="1" ht="12">
      <c r="A194" s="14"/>
      <c r="B194" s="237"/>
      <c r="C194" s="238"/>
      <c r="D194" s="227" t="s">
        <v>143</v>
      </c>
      <c r="E194" s="239" t="s">
        <v>19</v>
      </c>
      <c r="F194" s="240" t="s">
        <v>147</v>
      </c>
      <c r="G194" s="238"/>
      <c r="H194" s="241">
        <v>17.606</v>
      </c>
      <c r="I194" s="242"/>
      <c r="J194" s="238"/>
      <c r="K194" s="238"/>
      <c r="L194" s="243"/>
      <c r="M194" s="244"/>
      <c r="N194" s="245"/>
      <c r="O194" s="245"/>
      <c r="P194" s="245"/>
      <c r="Q194" s="245"/>
      <c r="R194" s="245"/>
      <c r="S194" s="245"/>
      <c r="T194" s="246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47" t="s">
        <v>143</v>
      </c>
      <c r="AU194" s="247" t="s">
        <v>81</v>
      </c>
      <c r="AV194" s="14" t="s">
        <v>139</v>
      </c>
      <c r="AW194" s="14" t="s">
        <v>32</v>
      </c>
      <c r="AX194" s="14" t="s">
        <v>79</v>
      </c>
      <c r="AY194" s="247" t="s">
        <v>131</v>
      </c>
    </row>
    <row r="195" spans="1:65" s="2" customFormat="1" ht="21.75" customHeight="1">
      <c r="A195" s="41"/>
      <c r="B195" s="42"/>
      <c r="C195" s="207" t="s">
        <v>353</v>
      </c>
      <c r="D195" s="207" t="s">
        <v>134</v>
      </c>
      <c r="E195" s="208" t="s">
        <v>709</v>
      </c>
      <c r="F195" s="209" t="s">
        <v>710</v>
      </c>
      <c r="G195" s="210" t="s">
        <v>137</v>
      </c>
      <c r="H195" s="211">
        <v>17.606</v>
      </c>
      <c r="I195" s="212"/>
      <c r="J195" s="213">
        <f>ROUND(I195*H195,2)</f>
        <v>0</v>
      </c>
      <c r="K195" s="209" t="s">
        <v>138</v>
      </c>
      <c r="L195" s="47"/>
      <c r="M195" s="214" t="s">
        <v>19</v>
      </c>
      <c r="N195" s="215" t="s">
        <v>42</v>
      </c>
      <c r="O195" s="87"/>
      <c r="P195" s="216">
        <f>O195*H195</f>
        <v>0</v>
      </c>
      <c r="Q195" s="216">
        <v>0.0002</v>
      </c>
      <c r="R195" s="216">
        <f>Q195*H195</f>
        <v>0.0035212000000000004</v>
      </c>
      <c r="S195" s="216">
        <v>0</v>
      </c>
      <c r="T195" s="217">
        <f>S195*H195</f>
        <v>0</v>
      </c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R195" s="218" t="s">
        <v>236</v>
      </c>
      <c r="AT195" s="218" t="s">
        <v>134</v>
      </c>
      <c r="AU195" s="218" t="s">
        <v>81</v>
      </c>
      <c r="AY195" s="20" t="s">
        <v>131</v>
      </c>
      <c r="BE195" s="219">
        <f>IF(N195="základní",J195,0)</f>
        <v>0</v>
      </c>
      <c r="BF195" s="219">
        <f>IF(N195="snížená",J195,0)</f>
        <v>0</v>
      </c>
      <c r="BG195" s="219">
        <f>IF(N195="zákl. přenesená",J195,0)</f>
        <v>0</v>
      </c>
      <c r="BH195" s="219">
        <f>IF(N195="sníž. přenesená",J195,0)</f>
        <v>0</v>
      </c>
      <c r="BI195" s="219">
        <f>IF(N195="nulová",J195,0)</f>
        <v>0</v>
      </c>
      <c r="BJ195" s="20" t="s">
        <v>79</v>
      </c>
      <c r="BK195" s="219">
        <f>ROUND(I195*H195,2)</f>
        <v>0</v>
      </c>
      <c r="BL195" s="20" t="s">
        <v>236</v>
      </c>
      <c r="BM195" s="218" t="s">
        <v>963</v>
      </c>
    </row>
    <row r="196" spans="1:47" s="2" customFormat="1" ht="12">
      <c r="A196" s="41"/>
      <c r="B196" s="42"/>
      <c r="C196" s="43"/>
      <c r="D196" s="220" t="s">
        <v>141</v>
      </c>
      <c r="E196" s="43"/>
      <c r="F196" s="221" t="s">
        <v>712</v>
      </c>
      <c r="G196" s="43"/>
      <c r="H196" s="43"/>
      <c r="I196" s="222"/>
      <c r="J196" s="43"/>
      <c r="K196" s="43"/>
      <c r="L196" s="47"/>
      <c r="M196" s="223"/>
      <c r="N196" s="224"/>
      <c r="O196" s="87"/>
      <c r="P196" s="87"/>
      <c r="Q196" s="87"/>
      <c r="R196" s="87"/>
      <c r="S196" s="87"/>
      <c r="T196" s="88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T196" s="20" t="s">
        <v>141</v>
      </c>
      <c r="AU196" s="20" t="s">
        <v>81</v>
      </c>
    </row>
    <row r="197" spans="1:51" s="13" customFormat="1" ht="12">
      <c r="A197" s="13"/>
      <c r="B197" s="225"/>
      <c r="C197" s="226"/>
      <c r="D197" s="227" t="s">
        <v>143</v>
      </c>
      <c r="E197" s="228" t="s">
        <v>19</v>
      </c>
      <c r="F197" s="229" t="s">
        <v>964</v>
      </c>
      <c r="G197" s="226"/>
      <c r="H197" s="230">
        <v>17.606</v>
      </c>
      <c r="I197" s="231"/>
      <c r="J197" s="226"/>
      <c r="K197" s="226"/>
      <c r="L197" s="232"/>
      <c r="M197" s="233"/>
      <c r="N197" s="234"/>
      <c r="O197" s="234"/>
      <c r="P197" s="234"/>
      <c r="Q197" s="234"/>
      <c r="R197" s="234"/>
      <c r="S197" s="234"/>
      <c r="T197" s="235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6" t="s">
        <v>143</v>
      </c>
      <c r="AU197" s="236" t="s">
        <v>81</v>
      </c>
      <c r="AV197" s="13" t="s">
        <v>81</v>
      </c>
      <c r="AW197" s="13" t="s">
        <v>32</v>
      </c>
      <c r="AX197" s="13" t="s">
        <v>79</v>
      </c>
      <c r="AY197" s="236" t="s">
        <v>131</v>
      </c>
    </row>
    <row r="198" spans="1:65" s="2" customFormat="1" ht="24.15" customHeight="1">
      <c r="A198" s="41"/>
      <c r="B198" s="42"/>
      <c r="C198" s="207" t="s">
        <v>358</v>
      </c>
      <c r="D198" s="207" t="s">
        <v>134</v>
      </c>
      <c r="E198" s="208" t="s">
        <v>722</v>
      </c>
      <c r="F198" s="209" t="s">
        <v>723</v>
      </c>
      <c r="G198" s="210" t="s">
        <v>137</v>
      </c>
      <c r="H198" s="211">
        <v>17.606</v>
      </c>
      <c r="I198" s="212"/>
      <c r="J198" s="213">
        <f>ROUND(I198*H198,2)</f>
        <v>0</v>
      </c>
      <c r="K198" s="209" t="s">
        <v>138</v>
      </c>
      <c r="L198" s="47"/>
      <c r="M198" s="214" t="s">
        <v>19</v>
      </c>
      <c r="N198" s="215" t="s">
        <v>42</v>
      </c>
      <c r="O198" s="87"/>
      <c r="P198" s="216">
        <f>O198*H198</f>
        <v>0</v>
      </c>
      <c r="Q198" s="216">
        <v>0.00026</v>
      </c>
      <c r="R198" s="216">
        <f>Q198*H198</f>
        <v>0.00457756</v>
      </c>
      <c r="S198" s="216">
        <v>0</v>
      </c>
      <c r="T198" s="217">
        <f>S198*H198</f>
        <v>0</v>
      </c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R198" s="218" t="s">
        <v>236</v>
      </c>
      <c r="AT198" s="218" t="s">
        <v>134</v>
      </c>
      <c r="AU198" s="218" t="s">
        <v>81</v>
      </c>
      <c r="AY198" s="20" t="s">
        <v>131</v>
      </c>
      <c r="BE198" s="219">
        <f>IF(N198="základní",J198,0)</f>
        <v>0</v>
      </c>
      <c r="BF198" s="219">
        <f>IF(N198="snížená",J198,0)</f>
        <v>0</v>
      </c>
      <c r="BG198" s="219">
        <f>IF(N198="zákl. přenesená",J198,0)</f>
        <v>0</v>
      </c>
      <c r="BH198" s="219">
        <f>IF(N198="sníž. přenesená",J198,0)</f>
        <v>0</v>
      </c>
      <c r="BI198" s="219">
        <f>IF(N198="nulová",J198,0)</f>
        <v>0</v>
      </c>
      <c r="BJ198" s="20" t="s">
        <v>79</v>
      </c>
      <c r="BK198" s="219">
        <f>ROUND(I198*H198,2)</f>
        <v>0</v>
      </c>
      <c r="BL198" s="20" t="s">
        <v>236</v>
      </c>
      <c r="BM198" s="218" t="s">
        <v>965</v>
      </c>
    </row>
    <row r="199" spans="1:47" s="2" customFormat="1" ht="12">
      <c r="A199" s="41"/>
      <c r="B199" s="42"/>
      <c r="C199" s="43"/>
      <c r="D199" s="220" t="s">
        <v>141</v>
      </c>
      <c r="E199" s="43"/>
      <c r="F199" s="221" t="s">
        <v>725</v>
      </c>
      <c r="G199" s="43"/>
      <c r="H199" s="43"/>
      <c r="I199" s="222"/>
      <c r="J199" s="43"/>
      <c r="K199" s="43"/>
      <c r="L199" s="47"/>
      <c r="M199" s="223"/>
      <c r="N199" s="224"/>
      <c r="O199" s="87"/>
      <c r="P199" s="87"/>
      <c r="Q199" s="87"/>
      <c r="R199" s="87"/>
      <c r="S199" s="87"/>
      <c r="T199" s="88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T199" s="20" t="s">
        <v>141</v>
      </c>
      <c r="AU199" s="20" t="s">
        <v>81</v>
      </c>
    </row>
    <row r="200" spans="1:63" s="12" customFormat="1" ht="25.9" customHeight="1">
      <c r="A200" s="12"/>
      <c r="B200" s="191"/>
      <c r="C200" s="192"/>
      <c r="D200" s="193" t="s">
        <v>70</v>
      </c>
      <c r="E200" s="194" t="s">
        <v>726</v>
      </c>
      <c r="F200" s="194" t="s">
        <v>727</v>
      </c>
      <c r="G200" s="192"/>
      <c r="H200" s="192"/>
      <c r="I200" s="195"/>
      <c r="J200" s="196">
        <f>BK200</f>
        <v>0</v>
      </c>
      <c r="K200" s="192"/>
      <c r="L200" s="197"/>
      <c r="M200" s="198"/>
      <c r="N200" s="199"/>
      <c r="O200" s="199"/>
      <c r="P200" s="200">
        <f>P201</f>
        <v>0</v>
      </c>
      <c r="Q200" s="199"/>
      <c r="R200" s="200">
        <f>R201</f>
        <v>0</v>
      </c>
      <c r="S200" s="199"/>
      <c r="T200" s="201">
        <f>T201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02" t="s">
        <v>167</v>
      </c>
      <c r="AT200" s="203" t="s">
        <v>70</v>
      </c>
      <c r="AU200" s="203" t="s">
        <v>71</v>
      </c>
      <c r="AY200" s="202" t="s">
        <v>131</v>
      </c>
      <c r="BK200" s="204">
        <f>BK201</f>
        <v>0</v>
      </c>
    </row>
    <row r="201" spans="1:65" s="2" customFormat="1" ht="16.5" customHeight="1">
      <c r="A201" s="41"/>
      <c r="B201" s="42"/>
      <c r="C201" s="207" t="s">
        <v>362</v>
      </c>
      <c r="D201" s="207" t="s">
        <v>134</v>
      </c>
      <c r="E201" s="208" t="s">
        <v>729</v>
      </c>
      <c r="F201" s="209" t="s">
        <v>727</v>
      </c>
      <c r="G201" s="210" t="s">
        <v>405</v>
      </c>
      <c r="H201" s="268"/>
      <c r="I201" s="212"/>
      <c r="J201" s="213">
        <f>ROUND(I201*H201,2)</f>
        <v>0</v>
      </c>
      <c r="K201" s="209" t="s">
        <v>19</v>
      </c>
      <c r="L201" s="47"/>
      <c r="M201" s="280" t="s">
        <v>19</v>
      </c>
      <c r="N201" s="281" t="s">
        <v>42</v>
      </c>
      <c r="O201" s="282"/>
      <c r="P201" s="283">
        <f>O201*H201</f>
        <v>0</v>
      </c>
      <c r="Q201" s="283">
        <v>0</v>
      </c>
      <c r="R201" s="283">
        <f>Q201*H201</f>
        <v>0</v>
      </c>
      <c r="S201" s="283">
        <v>0</v>
      </c>
      <c r="T201" s="284">
        <f>S201*H201</f>
        <v>0</v>
      </c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R201" s="218" t="s">
        <v>139</v>
      </c>
      <c r="AT201" s="218" t="s">
        <v>134</v>
      </c>
      <c r="AU201" s="218" t="s">
        <v>79</v>
      </c>
      <c r="AY201" s="20" t="s">
        <v>131</v>
      </c>
      <c r="BE201" s="219">
        <f>IF(N201="základní",J201,0)</f>
        <v>0</v>
      </c>
      <c r="BF201" s="219">
        <f>IF(N201="snížená",J201,0)</f>
        <v>0</v>
      </c>
      <c r="BG201" s="219">
        <f>IF(N201="zákl. přenesená",J201,0)</f>
        <v>0</v>
      </c>
      <c r="BH201" s="219">
        <f>IF(N201="sníž. přenesená",J201,0)</f>
        <v>0</v>
      </c>
      <c r="BI201" s="219">
        <f>IF(N201="nulová",J201,0)</f>
        <v>0</v>
      </c>
      <c r="BJ201" s="20" t="s">
        <v>79</v>
      </c>
      <c r="BK201" s="219">
        <f>ROUND(I201*H201,2)</f>
        <v>0</v>
      </c>
      <c r="BL201" s="20" t="s">
        <v>139</v>
      </c>
      <c r="BM201" s="218" t="s">
        <v>966</v>
      </c>
    </row>
    <row r="202" spans="1:31" s="2" customFormat="1" ht="6.95" customHeight="1">
      <c r="A202" s="41"/>
      <c r="B202" s="62"/>
      <c r="C202" s="63"/>
      <c r="D202" s="63"/>
      <c r="E202" s="63"/>
      <c r="F202" s="63"/>
      <c r="G202" s="63"/>
      <c r="H202" s="63"/>
      <c r="I202" s="63"/>
      <c r="J202" s="63"/>
      <c r="K202" s="63"/>
      <c r="L202" s="47"/>
      <c r="M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</row>
  </sheetData>
  <sheetProtection password="80EB" sheet="1" objects="1" scenarios="1" formatColumns="0" formatRows="0" autoFilter="0"/>
  <autoFilter ref="C90:K201"/>
  <mergeCells count="9">
    <mergeCell ref="E7:H7"/>
    <mergeCell ref="E9:H9"/>
    <mergeCell ref="E18:H18"/>
    <mergeCell ref="E27:H27"/>
    <mergeCell ref="E48:H48"/>
    <mergeCell ref="E50:H50"/>
    <mergeCell ref="E81:H81"/>
    <mergeCell ref="E83:H83"/>
    <mergeCell ref="L2:V2"/>
  </mergeCells>
  <hyperlinks>
    <hyperlink ref="F95" r:id="rId1" display="https://podminky.urs.cz/item/CS_URS_2024_01/611131121"/>
    <hyperlink ref="F98" r:id="rId2" display="https://podminky.urs.cz/item/CS_URS_2024_01/611311131"/>
    <hyperlink ref="F100" r:id="rId3" display="https://podminky.urs.cz/item/CS_URS_2024_01/612131121"/>
    <hyperlink ref="F105" r:id="rId4" display="https://podminky.urs.cz/item/CS_URS_2024_01/612311131"/>
    <hyperlink ref="F108" r:id="rId5" display="https://podminky.urs.cz/item/CS_URS_2024_01/965046111"/>
    <hyperlink ref="F111" r:id="rId6" display="https://podminky.urs.cz/item/CS_URS_2024_01/965046119"/>
    <hyperlink ref="F114" r:id="rId7" display="https://podminky.urs.cz/item/CS_URS_2024_01/949101111"/>
    <hyperlink ref="F116" r:id="rId8" display="https://podminky.urs.cz/item/CS_URS_2024_01/952901111"/>
    <hyperlink ref="F119" r:id="rId9" display="https://podminky.urs.cz/item/CS_URS_2024_01/997002611"/>
    <hyperlink ref="F121" r:id="rId10" display="https://podminky.urs.cz/item/CS_URS_2024_01/997013213"/>
    <hyperlink ref="F123" r:id="rId11" display="https://podminky.urs.cz/item/CS_URS_2024_01/997013501"/>
    <hyperlink ref="F125" r:id="rId12" display="https://podminky.urs.cz/item/CS_URS_2024_01/997013509"/>
    <hyperlink ref="F128" r:id="rId13" display="https://podminky.urs.cz/item/CS_URS_2024_01/997013871"/>
    <hyperlink ref="F131" r:id="rId14" display="https://podminky.urs.cz/item/CS_URS_2024_01/998018002"/>
    <hyperlink ref="F137" r:id="rId15" display="https://podminky.urs.cz/item/CS_URS_2024_01/998741312"/>
    <hyperlink ref="F140" r:id="rId16" display="https://podminky.urs.cz/item/CS_URS_2024_01/766691914"/>
    <hyperlink ref="F142" r:id="rId17" display="https://podminky.urs.cz/item/CS_URS_2024_01/766660001"/>
    <hyperlink ref="F145" r:id="rId18" display="https://podminky.urs.cz/item/CS_URS_2024_01/766660729"/>
    <hyperlink ref="F148" r:id="rId19" display="https://podminky.urs.cz/item/CS_URS_2024_01/998766312"/>
    <hyperlink ref="F151" r:id="rId20" display="https://podminky.urs.cz/item/CS_URS_2024_01/771573810"/>
    <hyperlink ref="F154" r:id="rId21" display="https://podminky.urs.cz/item/CS_URS_2024_01/771121011"/>
    <hyperlink ref="F163" r:id="rId22" display="https://podminky.urs.cz/item/CS_URS_2024_01/771151014"/>
    <hyperlink ref="F165" r:id="rId23" display="https://podminky.urs.cz/item/CS_URS_2024_01/771574416"/>
    <hyperlink ref="F169" r:id="rId24" display="https://podminky.urs.cz/item/CS_URS_2024_01/771474112"/>
    <hyperlink ref="F174" r:id="rId25" display="https://podminky.urs.cz/item/CS_URS_2024_01/771161021"/>
    <hyperlink ref="F178" r:id="rId26" display="https://podminky.urs.cz/item/CS_URS_2024_01/998771312"/>
    <hyperlink ref="F181" r:id="rId27" display="https://podminky.urs.cz/item/CS_URS_2024_01/783306801"/>
    <hyperlink ref="F184" r:id="rId28" display="https://podminky.urs.cz/item/CS_URS_2024_01/783315103"/>
    <hyperlink ref="F187" r:id="rId29" display="https://podminky.urs.cz/item/CS_URS_2024_01/783317101"/>
    <hyperlink ref="F190" r:id="rId30" display="https://podminky.urs.cz/item/CS_URS_2024_01/784121001"/>
    <hyperlink ref="F196" r:id="rId31" display="https://podminky.urs.cz/item/CS_URS_2024_01/784181123"/>
    <hyperlink ref="F199" r:id="rId32" display="https://podminky.urs.cz/item/CS_URS_2024_01/78421110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90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3"/>
      <c r="AT3" s="20" t="s">
        <v>81</v>
      </c>
    </row>
    <row r="4" spans="2:46" s="1" customFormat="1" ht="24.95" customHeight="1">
      <c r="B4" s="23"/>
      <c r="D4" s="133" t="s">
        <v>91</v>
      </c>
      <c r="L4" s="23"/>
      <c r="M4" s="13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35" t="s">
        <v>16</v>
      </c>
      <c r="L6" s="23"/>
    </row>
    <row r="7" spans="2:12" s="1" customFormat="1" ht="16.5" customHeight="1">
      <c r="B7" s="23"/>
      <c r="E7" s="136" t="str">
        <f>'Rekapitulace stavby'!K6</f>
        <v>MDK - rekonstrukce sociálních zařízení II. NP</v>
      </c>
      <c r="F7" s="135"/>
      <c r="G7" s="135"/>
      <c r="H7" s="135"/>
      <c r="L7" s="23"/>
    </row>
    <row r="8" spans="1:31" s="2" customFormat="1" ht="12" customHeight="1">
      <c r="A8" s="41"/>
      <c r="B8" s="47"/>
      <c r="C8" s="41"/>
      <c r="D8" s="135" t="s">
        <v>92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38" t="s">
        <v>967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19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5" t="s">
        <v>21</v>
      </c>
      <c r="E12" s="41"/>
      <c r="F12" s="139" t="s">
        <v>22</v>
      </c>
      <c r="G12" s="41"/>
      <c r="H12" s="41"/>
      <c r="I12" s="135" t="s">
        <v>23</v>
      </c>
      <c r="J12" s="140" t="str">
        <f>'Rekapitulace stavby'!AN8</f>
        <v>4. 2. 2024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5" t="s">
        <v>25</v>
      </c>
      <c r="E14" s="41"/>
      <c r="F14" s="41"/>
      <c r="G14" s="41"/>
      <c r="H14" s="41"/>
      <c r="I14" s="135" t="s">
        <v>26</v>
      </c>
      <c r="J14" s="139" t="s">
        <v>19</v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9" t="s">
        <v>27</v>
      </c>
      <c r="F15" s="41"/>
      <c r="G15" s="41"/>
      <c r="H15" s="41"/>
      <c r="I15" s="135" t="s">
        <v>28</v>
      </c>
      <c r="J15" s="139" t="s">
        <v>19</v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5" t="s">
        <v>29</v>
      </c>
      <c r="E17" s="41"/>
      <c r="F17" s="41"/>
      <c r="G17" s="41"/>
      <c r="H17" s="41"/>
      <c r="I17" s="135" t="s">
        <v>26</v>
      </c>
      <c r="J17" s="36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9"/>
      <c r="G18" s="139"/>
      <c r="H18" s="139"/>
      <c r="I18" s="135" t="s">
        <v>28</v>
      </c>
      <c r="J18" s="36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5" t="s">
        <v>31</v>
      </c>
      <c r="E20" s="41"/>
      <c r="F20" s="41"/>
      <c r="G20" s="41"/>
      <c r="H20" s="41"/>
      <c r="I20" s="135" t="s">
        <v>26</v>
      </c>
      <c r="J20" s="139" t="str">
        <f>IF('Rekapitulace stavby'!AN16="","",'Rekapitulace stavby'!AN16)</f>
        <v/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9" t="str">
        <f>IF('Rekapitulace stavby'!E17="","",'Rekapitulace stavby'!E17)</f>
        <v xml:space="preserve"> </v>
      </c>
      <c r="F21" s="41"/>
      <c r="G21" s="41"/>
      <c r="H21" s="41"/>
      <c r="I21" s="135" t="s">
        <v>28</v>
      </c>
      <c r="J21" s="139" t="str">
        <f>IF('Rekapitulace stavby'!AN17="","",'Rekapitulace stavby'!AN17)</f>
        <v/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5" t="s">
        <v>33</v>
      </c>
      <c r="E23" s="41"/>
      <c r="F23" s="41"/>
      <c r="G23" s="41"/>
      <c r="H23" s="41"/>
      <c r="I23" s="135" t="s">
        <v>26</v>
      </c>
      <c r="J23" s="139" t="s">
        <v>19</v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9" t="s">
        <v>34</v>
      </c>
      <c r="F24" s="41"/>
      <c r="G24" s="41"/>
      <c r="H24" s="41"/>
      <c r="I24" s="135" t="s">
        <v>28</v>
      </c>
      <c r="J24" s="139" t="s">
        <v>19</v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5" t="s">
        <v>35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6" t="s">
        <v>37</v>
      </c>
      <c r="E30" s="41"/>
      <c r="F30" s="41"/>
      <c r="G30" s="41"/>
      <c r="H30" s="41"/>
      <c r="I30" s="41"/>
      <c r="J30" s="147">
        <f>ROUND(J90,2)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48" t="s">
        <v>39</v>
      </c>
      <c r="G32" s="41"/>
      <c r="H32" s="41"/>
      <c r="I32" s="148" t="s">
        <v>38</v>
      </c>
      <c r="J32" s="148" t="s">
        <v>40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49" t="s">
        <v>41</v>
      </c>
      <c r="E33" s="135" t="s">
        <v>42</v>
      </c>
      <c r="F33" s="150">
        <f>ROUND((SUM(BE90:BE227)),2)</f>
        <v>0</v>
      </c>
      <c r="G33" s="41"/>
      <c r="H33" s="41"/>
      <c r="I33" s="151">
        <v>0.21</v>
      </c>
      <c r="J33" s="150">
        <f>ROUND(((SUM(BE90:BE227))*I33),2)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5" t="s">
        <v>43</v>
      </c>
      <c r="F34" s="150">
        <f>ROUND((SUM(BF90:BF227)),2)</f>
        <v>0</v>
      </c>
      <c r="G34" s="41"/>
      <c r="H34" s="41"/>
      <c r="I34" s="151">
        <v>0.12</v>
      </c>
      <c r="J34" s="150">
        <f>ROUND(((SUM(BF90:BF227))*I34),2)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5" t="s">
        <v>44</v>
      </c>
      <c r="F35" s="150">
        <f>ROUND((SUM(BG90:BG227)),2)</f>
        <v>0</v>
      </c>
      <c r="G35" s="41"/>
      <c r="H35" s="41"/>
      <c r="I35" s="151">
        <v>0.21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5" t="s">
        <v>45</v>
      </c>
      <c r="F36" s="150">
        <f>ROUND((SUM(BH90:BH227)),2)</f>
        <v>0</v>
      </c>
      <c r="G36" s="41"/>
      <c r="H36" s="41"/>
      <c r="I36" s="151">
        <v>0.12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5" t="s">
        <v>46</v>
      </c>
      <c r="F37" s="150">
        <f>ROUND((SUM(BI90:BI227)),2)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2"/>
      <c r="D39" s="153" t="s">
        <v>47</v>
      </c>
      <c r="E39" s="154"/>
      <c r="F39" s="154"/>
      <c r="G39" s="155" t="s">
        <v>48</v>
      </c>
      <c r="H39" s="156" t="s">
        <v>49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94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63" t="str">
        <f>E7</f>
        <v>MDK - rekonstrukce sociálních zařízení II. NP</v>
      </c>
      <c r="F48" s="35"/>
      <c r="G48" s="35"/>
      <c r="H48" s="35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92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04 - Chodba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21</v>
      </c>
      <c r="D52" s="43"/>
      <c r="E52" s="43"/>
      <c r="F52" s="30" t="str">
        <f>F12</f>
        <v xml:space="preserve"> </v>
      </c>
      <c r="G52" s="43"/>
      <c r="H52" s="43"/>
      <c r="I52" s="35" t="s">
        <v>23</v>
      </c>
      <c r="J52" s="75" t="str">
        <f>IF(J12="","",J12)</f>
        <v>4. 2. 2024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5.15" customHeight="1">
      <c r="A54" s="41"/>
      <c r="B54" s="42"/>
      <c r="C54" s="35" t="s">
        <v>25</v>
      </c>
      <c r="D54" s="43"/>
      <c r="E54" s="43"/>
      <c r="F54" s="30" t="str">
        <f>E15</f>
        <v>Město Sokolov</v>
      </c>
      <c r="G54" s="43"/>
      <c r="H54" s="43"/>
      <c r="I54" s="35" t="s">
        <v>31</v>
      </c>
      <c r="J54" s="39" t="str">
        <f>E21</f>
        <v xml:space="preserve"> 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5" t="s">
        <v>29</v>
      </c>
      <c r="D55" s="43"/>
      <c r="E55" s="43"/>
      <c r="F55" s="30" t="str">
        <f>IF(E18="","",E18)</f>
        <v>Vyplň údaj</v>
      </c>
      <c r="G55" s="43"/>
      <c r="H55" s="43"/>
      <c r="I55" s="35" t="s">
        <v>33</v>
      </c>
      <c r="J55" s="39" t="str">
        <f>E24</f>
        <v>Michal Kubelka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4" t="s">
        <v>95</v>
      </c>
      <c r="D57" s="165"/>
      <c r="E57" s="165"/>
      <c r="F57" s="165"/>
      <c r="G57" s="165"/>
      <c r="H57" s="165"/>
      <c r="I57" s="165"/>
      <c r="J57" s="166" t="s">
        <v>96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7" t="s">
        <v>69</v>
      </c>
      <c r="D59" s="43"/>
      <c r="E59" s="43"/>
      <c r="F59" s="43"/>
      <c r="G59" s="43"/>
      <c r="H59" s="43"/>
      <c r="I59" s="43"/>
      <c r="J59" s="105">
        <f>J90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97</v>
      </c>
    </row>
    <row r="60" spans="1:31" s="9" customFormat="1" ht="24.95" customHeight="1">
      <c r="A60" s="9"/>
      <c r="B60" s="168"/>
      <c r="C60" s="169"/>
      <c r="D60" s="170" t="s">
        <v>98</v>
      </c>
      <c r="E60" s="171"/>
      <c r="F60" s="171"/>
      <c r="G60" s="171"/>
      <c r="H60" s="171"/>
      <c r="I60" s="171"/>
      <c r="J60" s="172">
        <f>J91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100</v>
      </c>
      <c r="E61" s="177"/>
      <c r="F61" s="177"/>
      <c r="G61" s="177"/>
      <c r="H61" s="177"/>
      <c r="I61" s="177"/>
      <c r="J61" s="178">
        <f>J92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101</v>
      </c>
      <c r="E62" s="177"/>
      <c r="F62" s="177"/>
      <c r="G62" s="177"/>
      <c r="H62" s="177"/>
      <c r="I62" s="177"/>
      <c r="J62" s="178">
        <f>J105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102</v>
      </c>
      <c r="E63" s="177"/>
      <c r="F63" s="177"/>
      <c r="G63" s="177"/>
      <c r="H63" s="177"/>
      <c r="I63" s="177"/>
      <c r="J63" s="178">
        <f>J118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103</v>
      </c>
      <c r="E64" s="177"/>
      <c r="F64" s="177"/>
      <c r="G64" s="177"/>
      <c r="H64" s="177"/>
      <c r="I64" s="177"/>
      <c r="J64" s="178">
        <f>J130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68"/>
      <c r="C65" s="169"/>
      <c r="D65" s="170" t="s">
        <v>104</v>
      </c>
      <c r="E65" s="171"/>
      <c r="F65" s="171"/>
      <c r="G65" s="171"/>
      <c r="H65" s="171"/>
      <c r="I65" s="171"/>
      <c r="J65" s="172">
        <f>J133</f>
        <v>0</v>
      </c>
      <c r="K65" s="169"/>
      <c r="L65" s="173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74"/>
      <c r="C66" s="175"/>
      <c r="D66" s="176" t="s">
        <v>108</v>
      </c>
      <c r="E66" s="177"/>
      <c r="F66" s="177"/>
      <c r="G66" s="177"/>
      <c r="H66" s="177"/>
      <c r="I66" s="177"/>
      <c r="J66" s="178">
        <f>J134</f>
        <v>0</v>
      </c>
      <c r="K66" s="175"/>
      <c r="L66" s="17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4"/>
      <c r="C67" s="175"/>
      <c r="D67" s="176" t="s">
        <v>111</v>
      </c>
      <c r="E67" s="177"/>
      <c r="F67" s="177"/>
      <c r="G67" s="177"/>
      <c r="H67" s="177"/>
      <c r="I67" s="177"/>
      <c r="J67" s="178">
        <f>J138</f>
        <v>0</v>
      </c>
      <c r="K67" s="175"/>
      <c r="L67" s="17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4"/>
      <c r="C68" s="175"/>
      <c r="D68" s="176" t="s">
        <v>112</v>
      </c>
      <c r="E68" s="177"/>
      <c r="F68" s="177"/>
      <c r="G68" s="177"/>
      <c r="H68" s="177"/>
      <c r="I68" s="177"/>
      <c r="J68" s="178">
        <f>J168</f>
        <v>0</v>
      </c>
      <c r="K68" s="175"/>
      <c r="L68" s="17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4"/>
      <c r="C69" s="175"/>
      <c r="D69" s="176" t="s">
        <v>114</v>
      </c>
      <c r="E69" s="177"/>
      <c r="F69" s="177"/>
      <c r="G69" s="177"/>
      <c r="H69" s="177"/>
      <c r="I69" s="177"/>
      <c r="J69" s="178">
        <f>J191</f>
        <v>0</v>
      </c>
      <c r="K69" s="175"/>
      <c r="L69" s="17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68"/>
      <c r="C70" s="169"/>
      <c r="D70" s="170" t="s">
        <v>115</v>
      </c>
      <c r="E70" s="171"/>
      <c r="F70" s="171"/>
      <c r="G70" s="171"/>
      <c r="H70" s="171"/>
      <c r="I70" s="171"/>
      <c r="J70" s="172">
        <f>J226</f>
        <v>0</v>
      </c>
      <c r="K70" s="169"/>
      <c r="L70" s="173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2" customFormat="1" ht="21.8" customHeight="1">
      <c r="A71" s="41"/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137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pans="1:31" s="2" customFormat="1" ht="6.95" customHeight="1">
      <c r="A72" s="41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3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6" spans="1:31" s="2" customFormat="1" ht="6.95" customHeight="1">
      <c r="A76" s="41"/>
      <c r="B76" s="64"/>
      <c r="C76" s="65"/>
      <c r="D76" s="65"/>
      <c r="E76" s="65"/>
      <c r="F76" s="65"/>
      <c r="G76" s="65"/>
      <c r="H76" s="65"/>
      <c r="I76" s="65"/>
      <c r="J76" s="65"/>
      <c r="K76" s="65"/>
      <c r="L76" s="13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24.95" customHeight="1">
      <c r="A77" s="41"/>
      <c r="B77" s="42"/>
      <c r="C77" s="26" t="s">
        <v>116</v>
      </c>
      <c r="D77" s="43"/>
      <c r="E77" s="43"/>
      <c r="F77" s="43"/>
      <c r="G77" s="43"/>
      <c r="H77" s="43"/>
      <c r="I77" s="43"/>
      <c r="J77" s="43"/>
      <c r="K77" s="43"/>
      <c r="L77" s="13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6.95" customHeight="1">
      <c r="A78" s="41"/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13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12" customHeight="1">
      <c r="A79" s="41"/>
      <c r="B79" s="42"/>
      <c r="C79" s="35" t="s">
        <v>16</v>
      </c>
      <c r="D79" s="43"/>
      <c r="E79" s="43"/>
      <c r="F79" s="43"/>
      <c r="G79" s="43"/>
      <c r="H79" s="43"/>
      <c r="I79" s="43"/>
      <c r="J79" s="43"/>
      <c r="K79" s="43"/>
      <c r="L79" s="13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6.5" customHeight="1">
      <c r="A80" s="41"/>
      <c r="B80" s="42"/>
      <c r="C80" s="43"/>
      <c r="D80" s="43"/>
      <c r="E80" s="163" t="str">
        <f>E7</f>
        <v>MDK - rekonstrukce sociálních zařízení II. NP</v>
      </c>
      <c r="F80" s="35"/>
      <c r="G80" s="35"/>
      <c r="H80" s="35"/>
      <c r="I80" s="43"/>
      <c r="J80" s="43"/>
      <c r="K80" s="43"/>
      <c r="L80" s="13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12" customHeight="1">
      <c r="A81" s="41"/>
      <c r="B81" s="42"/>
      <c r="C81" s="35" t="s">
        <v>92</v>
      </c>
      <c r="D81" s="43"/>
      <c r="E81" s="43"/>
      <c r="F81" s="43"/>
      <c r="G81" s="43"/>
      <c r="H81" s="43"/>
      <c r="I81" s="43"/>
      <c r="J81" s="43"/>
      <c r="K81" s="43"/>
      <c r="L81" s="13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16.5" customHeight="1">
      <c r="A82" s="41"/>
      <c r="B82" s="42"/>
      <c r="C82" s="43"/>
      <c r="D82" s="43"/>
      <c r="E82" s="72" t="str">
        <f>E9</f>
        <v>04 - Chodba</v>
      </c>
      <c r="F82" s="43"/>
      <c r="G82" s="43"/>
      <c r="H82" s="43"/>
      <c r="I82" s="43"/>
      <c r="J82" s="43"/>
      <c r="K82" s="43"/>
      <c r="L82" s="13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13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5" t="s">
        <v>21</v>
      </c>
      <c r="D84" s="43"/>
      <c r="E84" s="43"/>
      <c r="F84" s="30" t="str">
        <f>F12</f>
        <v xml:space="preserve"> </v>
      </c>
      <c r="G84" s="43"/>
      <c r="H84" s="43"/>
      <c r="I84" s="35" t="s">
        <v>23</v>
      </c>
      <c r="J84" s="75" t="str">
        <f>IF(J12="","",J12)</f>
        <v>4. 2. 2024</v>
      </c>
      <c r="K84" s="43"/>
      <c r="L84" s="13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6.95" customHeight="1">
      <c r="A85" s="41"/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137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15.15" customHeight="1">
      <c r="A86" s="41"/>
      <c r="B86" s="42"/>
      <c r="C86" s="35" t="s">
        <v>25</v>
      </c>
      <c r="D86" s="43"/>
      <c r="E86" s="43"/>
      <c r="F86" s="30" t="str">
        <f>E15</f>
        <v>Město Sokolov</v>
      </c>
      <c r="G86" s="43"/>
      <c r="H86" s="43"/>
      <c r="I86" s="35" t="s">
        <v>31</v>
      </c>
      <c r="J86" s="39" t="str">
        <f>E21</f>
        <v xml:space="preserve"> </v>
      </c>
      <c r="K86" s="43"/>
      <c r="L86" s="137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15.15" customHeight="1">
      <c r="A87" s="41"/>
      <c r="B87" s="42"/>
      <c r="C87" s="35" t="s">
        <v>29</v>
      </c>
      <c r="D87" s="43"/>
      <c r="E87" s="43"/>
      <c r="F87" s="30" t="str">
        <f>IF(E18="","",E18)</f>
        <v>Vyplň údaj</v>
      </c>
      <c r="G87" s="43"/>
      <c r="H87" s="43"/>
      <c r="I87" s="35" t="s">
        <v>33</v>
      </c>
      <c r="J87" s="39" t="str">
        <f>E24</f>
        <v>Michal Kubelka</v>
      </c>
      <c r="K87" s="43"/>
      <c r="L87" s="137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10.3" customHeight="1">
      <c r="A88" s="41"/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137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11" customFormat="1" ht="29.25" customHeight="1">
      <c r="A89" s="180"/>
      <c r="B89" s="181"/>
      <c r="C89" s="182" t="s">
        <v>117</v>
      </c>
      <c r="D89" s="183" t="s">
        <v>56</v>
      </c>
      <c r="E89" s="183" t="s">
        <v>52</v>
      </c>
      <c r="F89" s="183" t="s">
        <v>53</v>
      </c>
      <c r="G89" s="183" t="s">
        <v>118</v>
      </c>
      <c r="H89" s="183" t="s">
        <v>119</v>
      </c>
      <c r="I89" s="183" t="s">
        <v>120</v>
      </c>
      <c r="J89" s="183" t="s">
        <v>96</v>
      </c>
      <c r="K89" s="184" t="s">
        <v>121</v>
      </c>
      <c r="L89" s="185"/>
      <c r="M89" s="95" t="s">
        <v>19</v>
      </c>
      <c r="N89" s="96" t="s">
        <v>41</v>
      </c>
      <c r="O89" s="96" t="s">
        <v>122</v>
      </c>
      <c r="P89" s="96" t="s">
        <v>123</v>
      </c>
      <c r="Q89" s="96" t="s">
        <v>124</v>
      </c>
      <c r="R89" s="96" t="s">
        <v>125</v>
      </c>
      <c r="S89" s="96" t="s">
        <v>126</v>
      </c>
      <c r="T89" s="97" t="s">
        <v>127</v>
      </c>
      <c r="U89" s="180"/>
      <c r="V89" s="180"/>
      <c r="W89" s="180"/>
      <c r="X89" s="180"/>
      <c r="Y89" s="180"/>
      <c r="Z89" s="180"/>
      <c r="AA89" s="180"/>
      <c r="AB89" s="180"/>
      <c r="AC89" s="180"/>
      <c r="AD89" s="180"/>
      <c r="AE89" s="180"/>
    </row>
    <row r="90" spans="1:63" s="2" customFormat="1" ht="22.8" customHeight="1">
      <c r="A90" s="41"/>
      <c r="B90" s="42"/>
      <c r="C90" s="102" t="s">
        <v>128</v>
      </c>
      <c r="D90" s="43"/>
      <c r="E90" s="43"/>
      <c r="F90" s="43"/>
      <c r="G90" s="43"/>
      <c r="H90" s="43"/>
      <c r="I90" s="43"/>
      <c r="J90" s="186">
        <f>BK90</f>
        <v>0</v>
      </c>
      <c r="K90" s="43"/>
      <c r="L90" s="47"/>
      <c r="M90" s="98"/>
      <c r="N90" s="187"/>
      <c r="O90" s="99"/>
      <c r="P90" s="188">
        <f>P91+P133+P226</f>
        <v>0</v>
      </c>
      <c r="Q90" s="99"/>
      <c r="R90" s="188">
        <f>R91+R133+R226</f>
        <v>0.44370663</v>
      </c>
      <c r="S90" s="99"/>
      <c r="T90" s="189">
        <f>T91+T133+T226</f>
        <v>0.30109451</v>
      </c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T90" s="20" t="s">
        <v>70</v>
      </c>
      <c r="AU90" s="20" t="s">
        <v>97</v>
      </c>
      <c r="BK90" s="190">
        <f>BK91+BK133+BK226</f>
        <v>0</v>
      </c>
    </row>
    <row r="91" spans="1:63" s="12" customFormat="1" ht="25.9" customHeight="1">
      <c r="A91" s="12"/>
      <c r="B91" s="191"/>
      <c r="C91" s="192"/>
      <c r="D91" s="193" t="s">
        <v>70</v>
      </c>
      <c r="E91" s="194" t="s">
        <v>129</v>
      </c>
      <c r="F91" s="194" t="s">
        <v>130</v>
      </c>
      <c r="G91" s="192"/>
      <c r="H91" s="192"/>
      <c r="I91" s="195"/>
      <c r="J91" s="196">
        <f>BK91</f>
        <v>0</v>
      </c>
      <c r="K91" s="192"/>
      <c r="L91" s="197"/>
      <c r="M91" s="198"/>
      <c r="N91" s="199"/>
      <c r="O91" s="199"/>
      <c r="P91" s="200">
        <f>P92+P105+P118+P130</f>
        <v>0</v>
      </c>
      <c r="Q91" s="199"/>
      <c r="R91" s="200">
        <f>R92+R105+R118+R130</f>
        <v>0.12385349000000001</v>
      </c>
      <c r="S91" s="199"/>
      <c r="T91" s="201">
        <f>T92+T105+T118+T130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2" t="s">
        <v>79</v>
      </c>
      <c r="AT91" s="203" t="s">
        <v>70</v>
      </c>
      <c r="AU91" s="203" t="s">
        <v>71</v>
      </c>
      <c r="AY91" s="202" t="s">
        <v>131</v>
      </c>
      <c r="BK91" s="204">
        <f>BK92+BK105+BK118+BK130</f>
        <v>0</v>
      </c>
    </row>
    <row r="92" spans="1:63" s="12" customFormat="1" ht="22.8" customHeight="1">
      <c r="A92" s="12"/>
      <c r="B92" s="191"/>
      <c r="C92" s="192"/>
      <c r="D92" s="193" t="s">
        <v>70</v>
      </c>
      <c r="E92" s="205" t="s">
        <v>159</v>
      </c>
      <c r="F92" s="205" t="s">
        <v>160</v>
      </c>
      <c r="G92" s="192"/>
      <c r="H92" s="192"/>
      <c r="I92" s="195"/>
      <c r="J92" s="206">
        <f>BK92</f>
        <v>0</v>
      </c>
      <c r="K92" s="192"/>
      <c r="L92" s="197"/>
      <c r="M92" s="198"/>
      <c r="N92" s="199"/>
      <c r="O92" s="199"/>
      <c r="P92" s="200">
        <f>SUM(P93:P104)</f>
        <v>0</v>
      </c>
      <c r="Q92" s="199"/>
      <c r="R92" s="200">
        <f>SUM(R93:R104)</f>
        <v>0.12305908000000002</v>
      </c>
      <c r="S92" s="199"/>
      <c r="T92" s="201">
        <f>SUM(T93:T104)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2" t="s">
        <v>79</v>
      </c>
      <c r="AT92" s="203" t="s">
        <v>70</v>
      </c>
      <c r="AU92" s="203" t="s">
        <v>79</v>
      </c>
      <c r="AY92" s="202" t="s">
        <v>131</v>
      </c>
      <c r="BK92" s="204">
        <f>SUM(BK93:BK104)</f>
        <v>0</v>
      </c>
    </row>
    <row r="93" spans="1:65" s="2" customFormat="1" ht="21.75" customHeight="1">
      <c r="A93" s="41"/>
      <c r="B93" s="42"/>
      <c r="C93" s="207" t="s">
        <v>167</v>
      </c>
      <c r="D93" s="207" t="s">
        <v>134</v>
      </c>
      <c r="E93" s="208" t="s">
        <v>168</v>
      </c>
      <c r="F93" s="209" t="s">
        <v>169</v>
      </c>
      <c r="G93" s="210" t="s">
        <v>137</v>
      </c>
      <c r="H93" s="211">
        <v>4.94</v>
      </c>
      <c r="I93" s="212"/>
      <c r="J93" s="213">
        <f>ROUND(I93*H93,2)</f>
        <v>0</v>
      </c>
      <c r="K93" s="209" t="s">
        <v>138</v>
      </c>
      <c r="L93" s="47"/>
      <c r="M93" s="214" t="s">
        <v>19</v>
      </c>
      <c r="N93" s="215" t="s">
        <v>42</v>
      </c>
      <c r="O93" s="87"/>
      <c r="P93" s="216">
        <f>O93*H93</f>
        <v>0</v>
      </c>
      <c r="Q93" s="216">
        <v>0.02048</v>
      </c>
      <c r="R93" s="216">
        <f>Q93*H93</f>
        <v>0.10117120000000002</v>
      </c>
      <c r="S93" s="216">
        <v>0</v>
      </c>
      <c r="T93" s="217">
        <f>S93*H93</f>
        <v>0</v>
      </c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R93" s="218" t="s">
        <v>139</v>
      </c>
      <c r="AT93" s="218" t="s">
        <v>134</v>
      </c>
      <c r="AU93" s="218" t="s">
        <v>81</v>
      </c>
      <c r="AY93" s="20" t="s">
        <v>131</v>
      </c>
      <c r="BE93" s="219">
        <f>IF(N93="základní",J93,0)</f>
        <v>0</v>
      </c>
      <c r="BF93" s="219">
        <f>IF(N93="snížená",J93,0)</f>
        <v>0</v>
      </c>
      <c r="BG93" s="219">
        <f>IF(N93="zákl. přenesená",J93,0)</f>
        <v>0</v>
      </c>
      <c r="BH93" s="219">
        <f>IF(N93="sníž. přenesená",J93,0)</f>
        <v>0</v>
      </c>
      <c r="BI93" s="219">
        <f>IF(N93="nulová",J93,0)</f>
        <v>0</v>
      </c>
      <c r="BJ93" s="20" t="s">
        <v>79</v>
      </c>
      <c r="BK93" s="219">
        <f>ROUND(I93*H93,2)</f>
        <v>0</v>
      </c>
      <c r="BL93" s="20" t="s">
        <v>139</v>
      </c>
      <c r="BM93" s="218" t="s">
        <v>968</v>
      </c>
    </row>
    <row r="94" spans="1:47" s="2" customFormat="1" ht="12">
      <c r="A94" s="41"/>
      <c r="B94" s="42"/>
      <c r="C94" s="43"/>
      <c r="D94" s="220" t="s">
        <v>141</v>
      </c>
      <c r="E94" s="43"/>
      <c r="F94" s="221" t="s">
        <v>171</v>
      </c>
      <c r="G94" s="43"/>
      <c r="H94" s="43"/>
      <c r="I94" s="222"/>
      <c r="J94" s="43"/>
      <c r="K94" s="43"/>
      <c r="L94" s="47"/>
      <c r="M94" s="223"/>
      <c r="N94" s="224"/>
      <c r="O94" s="87"/>
      <c r="P94" s="87"/>
      <c r="Q94" s="87"/>
      <c r="R94" s="87"/>
      <c r="S94" s="87"/>
      <c r="T94" s="88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T94" s="20" t="s">
        <v>141</v>
      </c>
      <c r="AU94" s="20" t="s">
        <v>81</v>
      </c>
    </row>
    <row r="95" spans="1:51" s="15" customFormat="1" ht="12">
      <c r="A95" s="15"/>
      <c r="B95" s="248"/>
      <c r="C95" s="249"/>
      <c r="D95" s="227" t="s">
        <v>143</v>
      </c>
      <c r="E95" s="250" t="s">
        <v>19</v>
      </c>
      <c r="F95" s="251" t="s">
        <v>969</v>
      </c>
      <c r="G95" s="249"/>
      <c r="H95" s="250" t="s">
        <v>19</v>
      </c>
      <c r="I95" s="252"/>
      <c r="J95" s="249"/>
      <c r="K95" s="249"/>
      <c r="L95" s="253"/>
      <c r="M95" s="254"/>
      <c r="N95" s="255"/>
      <c r="O95" s="255"/>
      <c r="P95" s="255"/>
      <c r="Q95" s="255"/>
      <c r="R95" s="255"/>
      <c r="S95" s="255"/>
      <c r="T95" s="256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T95" s="257" t="s">
        <v>143</v>
      </c>
      <c r="AU95" s="257" t="s">
        <v>81</v>
      </c>
      <c r="AV95" s="15" t="s">
        <v>79</v>
      </c>
      <c r="AW95" s="15" t="s">
        <v>32</v>
      </c>
      <c r="AX95" s="15" t="s">
        <v>71</v>
      </c>
      <c r="AY95" s="257" t="s">
        <v>131</v>
      </c>
    </row>
    <row r="96" spans="1:51" s="13" customFormat="1" ht="12">
      <c r="A96" s="13"/>
      <c r="B96" s="225"/>
      <c r="C96" s="226"/>
      <c r="D96" s="227" t="s">
        <v>143</v>
      </c>
      <c r="E96" s="228" t="s">
        <v>19</v>
      </c>
      <c r="F96" s="229" t="s">
        <v>970</v>
      </c>
      <c r="G96" s="226"/>
      <c r="H96" s="230">
        <v>4.94</v>
      </c>
      <c r="I96" s="231"/>
      <c r="J96" s="226"/>
      <c r="K96" s="226"/>
      <c r="L96" s="232"/>
      <c r="M96" s="233"/>
      <c r="N96" s="234"/>
      <c r="O96" s="234"/>
      <c r="P96" s="234"/>
      <c r="Q96" s="234"/>
      <c r="R96" s="234"/>
      <c r="S96" s="234"/>
      <c r="T96" s="235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6" t="s">
        <v>143</v>
      </c>
      <c r="AU96" s="236" t="s">
        <v>81</v>
      </c>
      <c r="AV96" s="13" t="s">
        <v>81</v>
      </c>
      <c r="AW96" s="13" t="s">
        <v>32</v>
      </c>
      <c r="AX96" s="13" t="s">
        <v>79</v>
      </c>
      <c r="AY96" s="236" t="s">
        <v>131</v>
      </c>
    </row>
    <row r="97" spans="1:65" s="2" customFormat="1" ht="16.5" customHeight="1">
      <c r="A97" s="41"/>
      <c r="B97" s="42"/>
      <c r="C97" s="207" t="s">
        <v>184</v>
      </c>
      <c r="D97" s="207" t="s">
        <v>134</v>
      </c>
      <c r="E97" s="208" t="s">
        <v>185</v>
      </c>
      <c r="F97" s="209" t="s">
        <v>186</v>
      </c>
      <c r="G97" s="210" t="s">
        <v>137</v>
      </c>
      <c r="H97" s="211">
        <v>5.138</v>
      </c>
      <c r="I97" s="212"/>
      <c r="J97" s="213">
        <f>ROUND(I97*H97,2)</f>
        <v>0</v>
      </c>
      <c r="K97" s="209" t="s">
        <v>138</v>
      </c>
      <c r="L97" s="47"/>
      <c r="M97" s="214" t="s">
        <v>19</v>
      </c>
      <c r="N97" s="215" t="s">
        <v>42</v>
      </c>
      <c r="O97" s="87"/>
      <c r="P97" s="216">
        <f>O97*H97</f>
        <v>0</v>
      </c>
      <c r="Q97" s="216">
        <v>0.00026</v>
      </c>
      <c r="R97" s="216">
        <f>Q97*H97</f>
        <v>0.0013358799999999998</v>
      </c>
      <c r="S97" s="216">
        <v>0</v>
      </c>
      <c r="T97" s="217">
        <f>S97*H97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18" t="s">
        <v>139</v>
      </c>
      <c r="AT97" s="218" t="s">
        <v>134</v>
      </c>
      <c r="AU97" s="218" t="s">
        <v>81</v>
      </c>
      <c r="AY97" s="20" t="s">
        <v>131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20" t="s">
        <v>79</v>
      </c>
      <c r="BK97" s="219">
        <f>ROUND(I97*H97,2)</f>
        <v>0</v>
      </c>
      <c r="BL97" s="20" t="s">
        <v>139</v>
      </c>
      <c r="BM97" s="218" t="s">
        <v>971</v>
      </c>
    </row>
    <row r="98" spans="1:47" s="2" customFormat="1" ht="12">
      <c r="A98" s="41"/>
      <c r="B98" s="42"/>
      <c r="C98" s="43"/>
      <c r="D98" s="220" t="s">
        <v>141</v>
      </c>
      <c r="E98" s="43"/>
      <c r="F98" s="221" t="s">
        <v>188</v>
      </c>
      <c r="G98" s="43"/>
      <c r="H98" s="43"/>
      <c r="I98" s="222"/>
      <c r="J98" s="43"/>
      <c r="K98" s="43"/>
      <c r="L98" s="47"/>
      <c r="M98" s="223"/>
      <c r="N98" s="224"/>
      <c r="O98" s="87"/>
      <c r="P98" s="87"/>
      <c r="Q98" s="87"/>
      <c r="R98" s="87"/>
      <c r="S98" s="87"/>
      <c r="T98" s="88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T98" s="20" t="s">
        <v>141</v>
      </c>
      <c r="AU98" s="20" t="s">
        <v>81</v>
      </c>
    </row>
    <row r="99" spans="1:51" s="15" customFormat="1" ht="12">
      <c r="A99" s="15"/>
      <c r="B99" s="248"/>
      <c r="C99" s="249"/>
      <c r="D99" s="227" t="s">
        <v>143</v>
      </c>
      <c r="E99" s="250" t="s">
        <v>19</v>
      </c>
      <c r="F99" s="251" t="s">
        <v>972</v>
      </c>
      <c r="G99" s="249"/>
      <c r="H99" s="250" t="s">
        <v>19</v>
      </c>
      <c r="I99" s="252"/>
      <c r="J99" s="249"/>
      <c r="K99" s="249"/>
      <c r="L99" s="253"/>
      <c r="M99" s="254"/>
      <c r="N99" s="255"/>
      <c r="O99" s="255"/>
      <c r="P99" s="255"/>
      <c r="Q99" s="255"/>
      <c r="R99" s="255"/>
      <c r="S99" s="255"/>
      <c r="T99" s="256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T99" s="257" t="s">
        <v>143</v>
      </c>
      <c r="AU99" s="257" t="s">
        <v>81</v>
      </c>
      <c r="AV99" s="15" t="s">
        <v>79</v>
      </c>
      <c r="AW99" s="15" t="s">
        <v>32</v>
      </c>
      <c r="AX99" s="15" t="s">
        <v>71</v>
      </c>
      <c r="AY99" s="257" t="s">
        <v>131</v>
      </c>
    </row>
    <row r="100" spans="1:51" s="13" customFormat="1" ht="12">
      <c r="A100" s="13"/>
      <c r="B100" s="225"/>
      <c r="C100" s="226"/>
      <c r="D100" s="227" t="s">
        <v>143</v>
      </c>
      <c r="E100" s="228" t="s">
        <v>19</v>
      </c>
      <c r="F100" s="229" t="s">
        <v>973</v>
      </c>
      <c r="G100" s="226"/>
      <c r="H100" s="230">
        <v>4.641</v>
      </c>
      <c r="I100" s="231"/>
      <c r="J100" s="226"/>
      <c r="K100" s="226"/>
      <c r="L100" s="232"/>
      <c r="M100" s="233"/>
      <c r="N100" s="234"/>
      <c r="O100" s="234"/>
      <c r="P100" s="234"/>
      <c r="Q100" s="234"/>
      <c r="R100" s="234"/>
      <c r="S100" s="234"/>
      <c r="T100" s="235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6" t="s">
        <v>143</v>
      </c>
      <c r="AU100" s="236" t="s">
        <v>81</v>
      </c>
      <c r="AV100" s="13" t="s">
        <v>81</v>
      </c>
      <c r="AW100" s="13" t="s">
        <v>32</v>
      </c>
      <c r="AX100" s="13" t="s">
        <v>71</v>
      </c>
      <c r="AY100" s="236" t="s">
        <v>131</v>
      </c>
    </row>
    <row r="101" spans="1:51" s="13" customFormat="1" ht="12">
      <c r="A101" s="13"/>
      <c r="B101" s="225"/>
      <c r="C101" s="226"/>
      <c r="D101" s="227" t="s">
        <v>143</v>
      </c>
      <c r="E101" s="228" t="s">
        <v>19</v>
      </c>
      <c r="F101" s="229" t="s">
        <v>974</v>
      </c>
      <c r="G101" s="226"/>
      <c r="H101" s="230">
        <v>0.497</v>
      </c>
      <c r="I101" s="231"/>
      <c r="J101" s="226"/>
      <c r="K101" s="226"/>
      <c r="L101" s="232"/>
      <c r="M101" s="233"/>
      <c r="N101" s="234"/>
      <c r="O101" s="234"/>
      <c r="P101" s="234"/>
      <c r="Q101" s="234"/>
      <c r="R101" s="234"/>
      <c r="S101" s="234"/>
      <c r="T101" s="235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6" t="s">
        <v>143</v>
      </c>
      <c r="AU101" s="236" t="s">
        <v>81</v>
      </c>
      <c r="AV101" s="13" t="s">
        <v>81</v>
      </c>
      <c r="AW101" s="13" t="s">
        <v>32</v>
      </c>
      <c r="AX101" s="13" t="s">
        <v>71</v>
      </c>
      <c r="AY101" s="236" t="s">
        <v>131</v>
      </c>
    </row>
    <row r="102" spans="1:51" s="14" customFormat="1" ht="12">
      <c r="A102" s="14"/>
      <c r="B102" s="237"/>
      <c r="C102" s="238"/>
      <c r="D102" s="227" t="s">
        <v>143</v>
      </c>
      <c r="E102" s="239" t="s">
        <v>19</v>
      </c>
      <c r="F102" s="240" t="s">
        <v>147</v>
      </c>
      <c r="G102" s="238"/>
      <c r="H102" s="241">
        <v>5.138</v>
      </c>
      <c r="I102" s="242"/>
      <c r="J102" s="238"/>
      <c r="K102" s="238"/>
      <c r="L102" s="243"/>
      <c r="M102" s="244"/>
      <c r="N102" s="245"/>
      <c r="O102" s="245"/>
      <c r="P102" s="245"/>
      <c r="Q102" s="245"/>
      <c r="R102" s="245"/>
      <c r="S102" s="245"/>
      <c r="T102" s="246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7" t="s">
        <v>143</v>
      </c>
      <c r="AU102" s="247" t="s">
        <v>81</v>
      </c>
      <c r="AV102" s="14" t="s">
        <v>139</v>
      </c>
      <c r="AW102" s="14" t="s">
        <v>32</v>
      </c>
      <c r="AX102" s="14" t="s">
        <v>79</v>
      </c>
      <c r="AY102" s="247" t="s">
        <v>131</v>
      </c>
    </row>
    <row r="103" spans="1:65" s="2" customFormat="1" ht="16.5" customHeight="1">
      <c r="A103" s="41"/>
      <c r="B103" s="42"/>
      <c r="C103" s="207" t="s">
        <v>193</v>
      </c>
      <c r="D103" s="207" t="s">
        <v>134</v>
      </c>
      <c r="E103" s="208" t="s">
        <v>194</v>
      </c>
      <c r="F103" s="209" t="s">
        <v>195</v>
      </c>
      <c r="G103" s="210" t="s">
        <v>137</v>
      </c>
      <c r="H103" s="211">
        <v>5.138</v>
      </c>
      <c r="I103" s="212"/>
      <c r="J103" s="213">
        <f>ROUND(I103*H103,2)</f>
        <v>0</v>
      </c>
      <c r="K103" s="209" t="s">
        <v>138</v>
      </c>
      <c r="L103" s="47"/>
      <c r="M103" s="214" t="s">
        <v>19</v>
      </c>
      <c r="N103" s="215" t="s">
        <v>42</v>
      </c>
      <c r="O103" s="87"/>
      <c r="P103" s="216">
        <f>O103*H103</f>
        <v>0</v>
      </c>
      <c r="Q103" s="216">
        <v>0.004</v>
      </c>
      <c r="R103" s="216">
        <f>Q103*H103</f>
        <v>0.020552</v>
      </c>
      <c r="S103" s="216">
        <v>0</v>
      </c>
      <c r="T103" s="217">
        <f>S103*H103</f>
        <v>0</v>
      </c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R103" s="218" t="s">
        <v>139</v>
      </c>
      <c r="AT103" s="218" t="s">
        <v>134</v>
      </c>
      <c r="AU103" s="218" t="s">
        <v>81</v>
      </c>
      <c r="AY103" s="20" t="s">
        <v>131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20" t="s">
        <v>79</v>
      </c>
      <c r="BK103" s="219">
        <f>ROUND(I103*H103,2)</f>
        <v>0</v>
      </c>
      <c r="BL103" s="20" t="s">
        <v>139</v>
      </c>
      <c r="BM103" s="218" t="s">
        <v>975</v>
      </c>
    </row>
    <row r="104" spans="1:47" s="2" customFormat="1" ht="12">
      <c r="A104" s="41"/>
      <c r="B104" s="42"/>
      <c r="C104" s="43"/>
      <c r="D104" s="220" t="s">
        <v>141</v>
      </c>
      <c r="E104" s="43"/>
      <c r="F104" s="221" t="s">
        <v>197</v>
      </c>
      <c r="G104" s="43"/>
      <c r="H104" s="43"/>
      <c r="I104" s="222"/>
      <c r="J104" s="43"/>
      <c r="K104" s="43"/>
      <c r="L104" s="47"/>
      <c r="M104" s="223"/>
      <c r="N104" s="224"/>
      <c r="O104" s="87"/>
      <c r="P104" s="87"/>
      <c r="Q104" s="87"/>
      <c r="R104" s="87"/>
      <c r="S104" s="87"/>
      <c r="T104" s="88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T104" s="20" t="s">
        <v>141</v>
      </c>
      <c r="AU104" s="20" t="s">
        <v>81</v>
      </c>
    </row>
    <row r="105" spans="1:63" s="12" customFormat="1" ht="22.8" customHeight="1">
      <c r="A105" s="12"/>
      <c r="B105" s="191"/>
      <c r="C105" s="192"/>
      <c r="D105" s="193" t="s">
        <v>70</v>
      </c>
      <c r="E105" s="205" t="s">
        <v>198</v>
      </c>
      <c r="F105" s="205" t="s">
        <v>208</v>
      </c>
      <c r="G105" s="192"/>
      <c r="H105" s="192"/>
      <c r="I105" s="195"/>
      <c r="J105" s="206">
        <f>BK105</f>
        <v>0</v>
      </c>
      <c r="K105" s="192"/>
      <c r="L105" s="197"/>
      <c r="M105" s="198"/>
      <c r="N105" s="199"/>
      <c r="O105" s="199"/>
      <c r="P105" s="200">
        <f>SUM(P106:P117)</f>
        <v>0</v>
      </c>
      <c r="Q105" s="199"/>
      <c r="R105" s="200">
        <f>SUM(R106:R117)</f>
        <v>0.00079441</v>
      </c>
      <c r="S105" s="199"/>
      <c r="T105" s="201">
        <f>SUM(T106:T117)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02" t="s">
        <v>79</v>
      </c>
      <c r="AT105" s="203" t="s">
        <v>70</v>
      </c>
      <c r="AU105" s="203" t="s">
        <v>79</v>
      </c>
      <c r="AY105" s="202" t="s">
        <v>131</v>
      </c>
      <c r="BK105" s="204">
        <f>SUM(BK106:BK117)</f>
        <v>0</v>
      </c>
    </row>
    <row r="106" spans="1:65" s="2" customFormat="1" ht="16.5" customHeight="1">
      <c r="A106" s="41"/>
      <c r="B106" s="42"/>
      <c r="C106" s="207" t="s">
        <v>8</v>
      </c>
      <c r="D106" s="207" t="s">
        <v>134</v>
      </c>
      <c r="E106" s="208" t="s">
        <v>215</v>
      </c>
      <c r="F106" s="209" t="s">
        <v>216</v>
      </c>
      <c r="G106" s="210" t="s">
        <v>137</v>
      </c>
      <c r="H106" s="211">
        <v>4.673</v>
      </c>
      <c r="I106" s="212"/>
      <c r="J106" s="213">
        <f>ROUND(I106*H106,2)</f>
        <v>0</v>
      </c>
      <c r="K106" s="209" t="s">
        <v>138</v>
      </c>
      <c r="L106" s="47"/>
      <c r="M106" s="214" t="s">
        <v>19</v>
      </c>
      <c r="N106" s="215" t="s">
        <v>42</v>
      </c>
      <c r="O106" s="87"/>
      <c r="P106" s="216">
        <f>O106*H106</f>
        <v>0</v>
      </c>
      <c r="Q106" s="216">
        <v>0</v>
      </c>
      <c r="R106" s="216">
        <f>Q106*H106</f>
        <v>0</v>
      </c>
      <c r="S106" s="216">
        <v>0</v>
      </c>
      <c r="T106" s="217">
        <f>S106*H106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18" t="s">
        <v>139</v>
      </c>
      <c r="AT106" s="218" t="s">
        <v>134</v>
      </c>
      <c r="AU106" s="218" t="s">
        <v>81</v>
      </c>
      <c r="AY106" s="20" t="s">
        <v>131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20" t="s">
        <v>79</v>
      </c>
      <c r="BK106" s="219">
        <f>ROUND(I106*H106,2)</f>
        <v>0</v>
      </c>
      <c r="BL106" s="20" t="s">
        <v>139</v>
      </c>
      <c r="BM106" s="218" t="s">
        <v>976</v>
      </c>
    </row>
    <row r="107" spans="1:47" s="2" customFormat="1" ht="12">
      <c r="A107" s="41"/>
      <c r="B107" s="42"/>
      <c r="C107" s="43"/>
      <c r="D107" s="220" t="s">
        <v>141</v>
      </c>
      <c r="E107" s="43"/>
      <c r="F107" s="221" t="s">
        <v>218</v>
      </c>
      <c r="G107" s="43"/>
      <c r="H107" s="43"/>
      <c r="I107" s="222"/>
      <c r="J107" s="43"/>
      <c r="K107" s="43"/>
      <c r="L107" s="47"/>
      <c r="M107" s="223"/>
      <c r="N107" s="224"/>
      <c r="O107" s="87"/>
      <c r="P107" s="87"/>
      <c r="Q107" s="87"/>
      <c r="R107" s="87"/>
      <c r="S107" s="87"/>
      <c r="T107" s="88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T107" s="20" t="s">
        <v>141</v>
      </c>
      <c r="AU107" s="20" t="s">
        <v>81</v>
      </c>
    </row>
    <row r="108" spans="1:51" s="13" customFormat="1" ht="12">
      <c r="A108" s="13"/>
      <c r="B108" s="225"/>
      <c r="C108" s="226"/>
      <c r="D108" s="227" t="s">
        <v>143</v>
      </c>
      <c r="E108" s="228" t="s">
        <v>19</v>
      </c>
      <c r="F108" s="229" t="s">
        <v>977</v>
      </c>
      <c r="G108" s="226"/>
      <c r="H108" s="230">
        <v>4.173</v>
      </c>
      <c r="I108" s="231"/>
      <c r="J108" s="226"/>
      <c r="K108" s="226"/>
      <c r="L108" s="232"/>
      <c r="M108" s="233"/>
      <c r="N108" s="234"/>
      <c r="O108" s="234"/>
      <c r="P108" s="234"/>
      <c r="Q108" s="234"/>
      <c r="R108" s="234"/>
      <c r="S108" s="234"/>
      <c r="T108" s="235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6" t="s">
        <v>143</v>
      </c>
      <c r="AU108" s="236" t="s">
        <v>81</v>
      </c>
      <c r="AV108" s="13" t="s">
        <v>81</v>
      </c>
      <c r="AW108" s="13" t="s">
        <v>32</v>
      </c>
      <c r="AX108" s="13" t="s">
        <v>71</v>
      </c>
      <c r="AY108" s="236" t="s">
        <v>131</v>
      </c>
    </row>
    <row r="109" spans="1:51" s="13" customFormat="1" ht="12">
      <c r="A109" s="13"/>
      <c r="B109" s="225"/>
      <c r="C109" s="226"/>
      <c r="D109" s="227" t="s">
        <v>143</v>
      </c>
      <c r="E109" s="228" t="s">
        <v>19</v>
      </c>
      <c r="F109" s="229" t="s">
        <v>978</v>
      </c>
      <c r="G109" s="226"/>
      <c r="H109" s="230">
        <v>0.5</v>
      </c>
      <c r="I109" s="231"/>
      <c r="J109" s="226"/>
      <c r="K109" s="226"/>
      <c r="L109" s="232"/>
      <c r="M109" s="233"/>
      <c r="N109" s="234"/>
      <c r="O109" s="234"/>
      <c r="P109" s="234"/>
      <c r="Q109" s="234"/>
      <c r="R109" s="234"/>
      <c r="S109" s="234"/>
      <c r="T109" s="235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6" t="s">
        <v>143</v>
      </c>
      <c r="AU109" s="236" t="s">
        <v>81</v>
      </c>
      <c r="AV109" s="13" t="s">
        <v>81</v>
      </c>
      <c r="AW109" s="13" t="s">
        <v>32</v>
      </c>
      <c r="AX109" s="13" t="s">
        <v>71</v>
      </c>
      <c r="AY109" s="236" t="s">
        <v>131</v>
      </c>
    </row>
    <row r="110" spans="1:51" s="14" customFormat="1" ht="12">
      <c r="A110" s="14"/>
      <c r="B110" s="237"/>
      <c r="C110" s="238"/>
      <c r="D110" s="227" t="s">
        <v>143</v>
      </c>
      <c r="E110" s="239" t="s">
        <v>19</v>
      </c>
      <c r="F110" s="240" t="s">
        <v>147</v>
      </c>
      <c r="G110" s="238"/>
      <c r="H110" s="241">
        <v>4.673</v>
      </c>
      <c r="I110" s="242"/>
      <c r="J110" s="238"/>
      <c r="K110" s="238"/>
      <c r="L110" s="243"/>
      <c r="M110" s="244"/>
      <c r="N110" s="245"/>
      <c r="O110" s="245"/>
      <c r="P110" s="245"/>
      <c r="Q110" s="245"/>
      <c r="R110" s="245"/>
      <c r="S110" s="245"/>
      <c r="T110" s="246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7" t="s">
        <v>143</v>
      </c>
      <c r="AU110" s="247" t="s">
        <v>81</v>
      </c>
      <c r="AV110" s="14" t="s">
        <v>139</v>
      </c>
      <c r="AW110" s="14" t="s">
        <v>32</v>
      </c>
      <c r="AX110" s="14" t="s">
        <v>79</v>
      </c>
      <c r="AY110" s="247" t="s">
        <v>131</v>
      </c>
    </row>
    <row r="111" spans="1:65" s="2" customFormat="1" ht="16.5" customHeight="1">
      <c r="A111" s="41"/>
      <c r="B111" s="42"/>
      <c r="C111" s="207" t="s">
        <v>219</v>
      </c>
      <c r="D111" s="207" t="s">
        <v>134</v>
      </c>
      <c r="E111" s="208" t="s">
        <v>220</v>
      </c>
      <c r="F111" s="209" t="s">
        <v>221</v>
      </c>
      <c r="G111" s="210" t="s">
        <v>137</v>
      </c>
      <c r="H111" s="211">
        <v>9.346</v>
      </c>
      <c r="I111" s="212"/>
      <c r="J111" s="213">
        <f>ROUND(I111*H111,2)</f>
        <v>0</v>
      </c>
      <c r="K111" s="209" t="s">
        <v>138</v>
      </c>
      <c r="L111" s="47"/>
      <c r="M111" s="214" t="s">
        <v>19</v>
      </c>
      <c r="N111" s="215" t="s">
        <v>42</v>
      </c>
      <c r="O111" s="87"/>
      <c r="P111" s="216">
        <f>O111*H111</f>
        <v>0</v>
      </c>
      <c r="Q111" s="216">
        <v>0</v>
      </c>
      <c r="R111" s="216">
        <f>Q111*H111</f>
        <v>0</v>
      </c>
      <c r="S111" s="216">
        <v>0</v>
      </c>
      <c r="T111" s="217">
        <f>S111*H111</f>
        <v>0</v>
      </c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R111" s="218" t="s">
        <v>139</v>
      </c>
      <c r="AT111" s="218" t="s">
        <v>134</v>
      </c>
      <c r="AU111" s="218" t="s">
        <v>81</v>
      </c>
      <c r="AY111" s="20" t="s">
        <v>131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20" t="s">
        <v>79</v>
      </c>
      <c r="BK111" s="219">
        <f>ROUND(I111*H111,2)</f>
        <v>0</v>
      </c>
      <c r="BL111" s="20" t="s">
        <v>139</v>
      </c>
      <c r="BM111" s="218" t="s">
        <v>979</v>
      </c>
    </row>
    <row r="112" spans="1:47" s="2" customFormat="1" ht="12">
      <c r="A112" s="41"/>
      <c r="B112" s="42"/>
      <c r="C112" s="43"/>
      <c r="D112" s="220" t="s">
        <v>141</v>
      </c>
      <c r="E112" s="43"/>
      <c r="F112" s="221" t="s">
        <v>223</v>
      </c>
      <c r="G112" s="43"/>
      <c r="H112" s="43"/>
      <c r="I112" s="222"/>
      <c r="J112" s="43"/>
      <c r="K112" s="43"/>
      <c r="L112" s="47"/>
      <c r="M112" s="223"/>
      <c r="N112" s="224"/>
      <c r="O112" s="87"/>
      <c r="P112" s="87"/>
      <c r="Q112" s="87"/>
      <c r="R112" s="87"/>
      <c r="S112" s="87"/>
      <c r="T112" s="88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T112" s="20" t="s">
        <v>141</v>
      </c>
      <c r="AU112" s="20" t="s">
        <v>81</v>
      </c>
    </row>
    <row r="113" spans="1:51" s="13" customFormat="1" ht="12">
      <c r="A113" s="13"/>
      <c r="B113" s="225"/>
      <c r="C113" s="226"/>
      <c r="D113" s="227" t="s">
        <v>143</v>
      </c>
      <c r="E113" s="228" t="s">
        <v>19</v>
      </c>
      <c r="F113" s="229" t="s">
        <v>980</v>
      </c>
      <c r="G113" s="226"/>
      <c r="H113" s="230">
        <v>9.346</v>
      </c>
      <c r="I113" s="231"/>
      <c r="J113" s="226"/>
      <c r="K113" s="226"/>
      <c r="L113" s="232"/>
      <c r="M113" s="233"/>
      <c r="N113" s="234"/>
      <c r="O113" s="234"/>
      <c r="P113" s="234"/>
      <c r="Q113" s="234"/>
      <c r="R113" s="234"/>
      <c r="S113" s="234"/>
      <c r="T113" s="235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6" t="s">
        <v>143</v>
      </c>
      <c r="AU113" s="236" t="s">
        <v>81</v>
      </c>
      <c r="AV113" s="13" t="s">
        <v>81</v>
      </c>
      <c r="AW113" s="13" t="s">
        <v>32</v>
      </c>
      <c r="AX113" s="13" t="s">
        <v>79</v>
      </c>
      <c r="AY113" s="236" t="s">
        <v>131</v>
      </c>
    </row>
    <row r="114" spans="1:65" s="2" customFormat="1" ht="24.15" customHeight="1">
      <c r="A114" s="41"/>
      <c r="B114" s="42"/>
      <c r="C114" s="207" t="s">
        <v>691</v>
      </c>
      <c r="D114" s="207" t="s">
        <v>134</v>
      </c>
      <c r="E114" s="208" t="s">
        <v>912</v>
      </c>
      <c r="F114" s="209" t="s">
        <v>913</v>
      </c>
      <c r="G114" s="210" t="s">
        <v>137</v>
      </c>
      <c r="H114" s="211">
        <v>4.673</v>
      </c>
      <c r="I114" s="212"/>
      <c r="J114" s="213">
        <f>ROUND(I114*H114,2)</f>
        <v>0</v>
      </c>
      <c r="K114" s="209" t="s">
        <v>138</v>
      </c>
      <c r="L114" s="47"/>
      <c r="M114" s="214" t="s">
        <v>19</v>
      </c>
      <c r="N114" s="215" t="s">
        <v>42</v>
      </c>
      <c r="O114" s="87"/>
      <c r="P114" s="216">
        <f>O114*H114</f>
        <v>0</v>
      </c>
      <c r="Q114" s="216">
        <v>0.00013</v>
      </c>
      <c r="R114" s="216">
        <f>Q114*H114</f>
        <v>0.0006074899999999999</v>
      </c>
      <c r="S114" s="216">
        <v>0</v>
      </c>
      <c r="T114" s="217">
        <f>S114*H114</f>
        <v>0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18" t="s">
        <v>139</v>
      </c>
      <c r="AT114" s="218" t="s">
        <v>134</v>
      </c>
      <c r="AU114" s="218" t="s">
        <v>81</v>
      </c>
      <c r="AY114" s="20" t="s">
        <v>131</v>
      </c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20" t="s">
        <v>79</v>
      </c>
      <c r="BK114" s="219">
        <f>ROUND(I114*H114,2)</f>
        <v>0</v>
      </c>
      <c r="BL114" s="20" t="s">
        <v>139</v>
      </c>
      <c r="BM114" s="218" t="s">
        <v>981</v>
      </c>
    </row>
    <row r="115" spans="1:47" s="2" customFormat="1" ht="12">
      <c r="A115" s="41"/>
      <c r="B115" s="42"/>
      <c r="C115" s="43"/>
      <c r="D115" s="220" t="s">
        <v>141</v>
      </c>
      <c r="E115" s="43"/>
      <c r="F115" s="221" t="s">
        <v>915</v>
      </c>
      <c r="G115" s="43"/>
      <c r="H115" s="43"/>
      <c r="I115" s="222"/>
      <c r="J115" s="43"/>
      <c r="K115" s="43"/>
      <c r="L115" s="47"/>
      <c r="M115" s="223"/>
      <c r="N115" s="224"/>
      <c r="O115" s="87"/>
      <c r="P115" s="87"/>
      <c r="Q115" s="87"/>
      <c r="R115" s="87"/>
      <c r="S115" s="87"/>
      <c r="T115" s="88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T115" s="20" t="s">
        <v>141</v>
      </c>
      <c r="AU115" s="20" t="s">
        <v>81</v>
      </c>
    </row>
    <row r="116" spans="1:65" s="2" customFormat="1" ht="24.15" customHeight="1">
      <c r="A116" s="41"/>
      <c r="B116" s="42"/>
      <c r="C116" s="207" t="s">
        <v>696</v>
      </c>
      <c r="D116" s="207" t="s">
        <v>134</v>
      </c>
      <c r="E116" s="208" t="s">
        <v>916</v>
      </c>
      <c r="F116" s="209" t="s">
        <v>917</v>
      </c>
      <c r="G116" s="210" t="s">
        <v>137</v>
      </c>
      <c r="H116" s="211">
        <v>4.673</v>
      </c>
      <c r="I116" s="212"/>
      <c r="J116" s="213">
        <f>ROUND(I116*H116,2)</f>
        <v>0</v>
      </c>
      <c r="K116" s="209" t="s">
        <v>138</v>
      </c>
      <c r="L116" s="47"/>
      <c r="M116" s="214" t="s">
        <v>19</v>
      </c>
      <c r="N116" s="215" t="s">
        <v>42</v>
      </c>
      <c r="O116" s="87"/>
      <c r="P116" s="216">
        <f>O116*H116</f>
        <v>0</v>
      </c>
      <c r="Q116" s="216">
        <v>4E-05</v>
      </c>
      <c r="R116" s="216">
        <f>Q116*H116</f>
        <v>0.00018692</v>
      </c>
      <c r="S116" s="216">
        <v>0</v>
      </c>
      <c r="T116" s="217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18" t="s">
        <v>139</v>
      </c>
      <c r="AT116" s="218" t="s">
        <v>134</v>
      </c>
      <c r="AU116" s="218" t="s">
        <v>81</v>
      </c>
      <c r="AY116" s="20" t="s">
        <v>131</v>
      </c>
      <c r="BE116" s="219">
        <f>IF(N116="základní",J116,0)</f>
        <v>0</v>
      </c>
      <c r="BF116" s="219">
        <f>IF(N116="snížená",J116,0)</f>
        <v>0</v>
      </c>
      <c r="BG116" s="219">
        <f>IF(N116="zákl. přenesená",J116,0)</f>
        <v>0</v>
      </c>
      <c r="BH116" s="219">
        <f>IF(N116="sníž. přenesená",J116,0)</f>
        <v>0</v>
      </c>
      <c r="BI116" s="219">
        <f>IF(N116="nulová",J116,0)</f>
        <v>0</v>
      </c>
      <c r="BJ116" s="20" t="s">
        <v>79</v>
      </c>
      <c r="BK116" s="219">
        <f>ROUND(I116*H116,2)</f>
        <v>0</v>
      </c>
      <c r="BL116" s="20" t="s">
        <v>139</v>
      </c>
      <c r="BM116" s="218" t="s">
        <v>982</v>
      </c>
    </row>
    <row r="117" spans="1:47" s="2" customFormat="1" ht="12">
      <c r="A117" s="41"/>
      <c r="B117" s="42"/>
      <c r="C117" s="43"/>
      <c r="D117" s="220" t="s">
        <v>141</v>
      </c>
      <c r="E117" s="43"/>
      <c r="F117" s="221" t="s">
        <v>919</v>
      </c>
      <c r="G117" s="43"/>
      <c r="H117" s="43"/>
      <c r="I117" s="222"/>
      <c r="J117" s="43"/>
      <c r="K117" s="43"/>
      <c r="L117" s="47"/>
      <c r="M117" s="223"/>
      <c r="N117" s="224"/>
      <c r="O117" s="87"/>
      <c r="P117" s="87"/>
      <c r="Q117" s="87"/>
      <c r="R117" s="87"/>
      <c r="S117" s="87"/>
      <c r="T117" s="88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T117" s="20" t="s">
        <v>141</v>
      </c>
      <c r="AU117" s="20" t="s">
        <v>81</v>
      </c>
    </row>
    <row r="118" spans="1:63" s="12" customFormat="1" ht="22.8" customHeight="1">
      <c r="A118" s="12"/>
      <c r="B118" s="191"/>
      <c r="C118" s="192"/>
      <c r="D118" s="193" t="s">
        <v>70</v>
      </c>
      <c r="E118" s="205" t="s">
        <v>241</v>
      </c>
      <c r="F118" s="205" t="s">
        <v>242</v>
      </c>
      <c r="G118" s="192"/>
      <c r="H118" s="192"/>
      <c r="I118" s="195"/>
      <c r="J118" s="206">
        <f>BK118</f>
        <v>0</v>
      </c>
      <c r="K118" s="192"/>
      <c r="L118" s="197"/>
      <c r="M118" s="198"/>
      <c r="N118" s="199"/>
      <c r="O118" s="199"/>
      <c r="P118" s="200">
        <f>SUM(P119:P129)</f>
        <v>0</v>
      </c>
      <c r="Q118" s="199"/>
      <c r="R118" s="200">
        <f>SUM(R119:R129)</f>
        <v>0</v>
      </c>
      <c r="S118" s="199"/>
      <c r="T118" s="201">
        <f>SUM(T119:T129)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02" t="s">
        <v>79</v>
      </c>
      <c r="AT118" s="203" t="s">
        <v>70</v>
      </c>
      <c r="AU118" s="203" t="s">
        <v>79</v>
      </c>
      <c r="AY118" s="202" t="s">
        <v>131</v>
      </c>
      <c r="BK118" s="204">
        <f>SUM(BK119:BK129)</f>
        <v>0</v>
      </c>
    </row>
    <row r="119" spans="1:65" s="2" customFormat="1" ht="16.5" customHeight="1">
      <c r="A119" s="41"/>
      <c r="B119" s="42"/>
      <c r="C119" s="207" t="s">
        <v>243</v>
      </c>
      <c r="D119" s="207" t="s">
        <v>134</v>
      </c>
      <c r="E119" s="208" t="s">
        <v>244</v>
      </c>
      <c r="F119" s="209" t="s">
        <v>245</v>
      </c>
      <c r="G119" s="210" t="s">
        <v>246</v>
      </c>
      <c r="H119" s="211">
        <v>0.301</v>
      </c>
      <c r="I119" s="212"/>
      <c r="J119" s="213">
        <f>ROUND(I119*H119,2)</f>
        <v>0</v>
      </c>
      <c r="K119" s="209" t="s">
        <v>138</v>
      </c>
      <c r="L119" s="47"/>
      <c r="M119" s="214" t="s">
        <v>19</v>
      </c>
      <c r="N119" s="215" t="s">
        <v>42</v>
      </c>
      <c r="O119" s="87"/>
      <c r="P119" s="216">
        <f>O119*H119</f>
        <v>0</v>
      </c>
      <c r="Q119" s="216">
        <v>0</v>
      </c>
      <c r="R119" s="216">
        <f>Q119*H119</f>
        <v>0</v>
      </c>
      <c r="S119" s="216">
        <v>0</v>
      </c>
      <c r="T119" s="217">
        <f>S119*H119</f>
        <v>0</v>
      </c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R119" s="218" t="s">
        <v>139</v>
      </c>
      <c r="AT119" s="218" t="s">
        <v>134</v>
      </c>
      <c r="AU119" s="218" t="s">
        <v>81</v>
      </c>
      <c r="AY119" s="20" t="s">
        <v>131</v>
      </c>
      <c r="BE119" s="219">
        <f>IF(N119="základní",J119,0)</f>
        <v>0</v>
      </c>
      <c r="BF119" s="219">
        <f>IF(N119="snížená",J119,0)</f>
        <v>0</v>
      </c>
      <c r="BG119" s="219">
        <f>IF(N119="zákl. přenesená",J119,0)</f>
        <v>0</v>
      </c>
      <c r="BH119" s="219">
        <f>IF(N119="sníž. přenesená",J119,0)</f>
        <v>0</v>
      </c>
      <c r="BI119" s="219">
        <f>IF(N119="nulová",J119,0)</f>
        <v>0</v>
      </c>
      <c r="BJ119" s="20" t="s">
        <v>79</v>
      </c>
      <c r="BK119" s="219">
        <f>ROUND(I119*H119,2)</f>
        <v>0</v>
      </c>
      <c r="BL119" s="20" t="s">
        <v>139</v>
      </c>
      <c r="BM119" s="218" t="s">
        <v>983</v>
      </c>
    </row>
    <row r="120" spans="1:47" s="2" customFormat="1" ht="12">
      <c r="A120" s="41"/>
      <c r="B120" s="42"/>
      <c r="C120" s="43"/>
      <c r="D120" s="220" t="s">
        <v>141</v>
      </c>
      <c r="E120" s="43"/>
      <c r="F120" s="221" t="s">
        <v>248</v>
      </c>
      <c r="G120" s="43"/>
      <c r="H120" s="43"/>
      <c r="I120" s="222"/>
      <c r="J120" s="43"/>
      <c r="K120" s="43"/>
      <c r="L120" s="47"/>
      <c r="M120" s="223"/>
      <c r="N120" s="224"/>
      <c r="O120" s="87"/>
      <c r="P120" s="87"/>
      <c r="Q120" s="87"/>
      <c r="R120" s="87"/>
      <c r="S120" s="87"/>
      <c r="T120" s="88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T120" s="20" t="s">
        <v>141</v>
      </c>
      <c r="AU120" s="20" t="s">
        <v>81</v>
      </c>
    </row>
    <row r="121" spans="1:65" s="2" customFormat="1" ht="24.15" customHeight="1">
      <c r="A121" s="41"/>
      <c r="B121" s="42"/>
      <c r="C121" s="207" t="s">
        <v>249</v>
      </c>
      <c r="D121" s="207" t="s">
        <v>134</v>
      </c>
      <c r="E121" s="208" t="s">
        <v>250</v>
      </c>
      <c r="F121" s="209" t="s">
        <v>251</v>
      </c>
      <c r="G121" s="210" t="s">
        <v>246</v>
      </c>
      <c r="H121" s="211">
        <v>0.301</v>
      </c>
      <c r="I121" s="212"/>
      <c r="J121" s="213">
        <f>ROUND(I121*H121,2)</f>
        <v>0</v>
      </c>
      <c r="K121" s="209" t="s">
        <v>138</v>
      </c>
      <c r="L121" s="47"/>
      <c r="M121" s="214" t="s">
        <v>19</v>
      </c>
      <c r="N121" s="215" t="s">
        <v>42</v>
      </c>
      <c r="O121" s="87"/>
      <c r="P121" s="216">
        <f>O121*H121</f>
        <v>0</v>
      </c>
      <c r="Q121" s="216">
        <v>0</v>
      </c>
      <c r="R121" s="216">
        <f>Q121*H121</f>
        <v>0</v>
      </c>
      <c r="S121" s="216">
        <v>0</v>
      </c>
      <c r="T121" s="217">
        <f>S121*H121</f>
        <v>0</v>
      </c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R121" s="218" t="s">
        <v>139</v>
      </c>
      <c r="AT121" s="218" t="s">
        <v>134</v>
      </c>
      <c r="AU121" s="218" t="s">
        <v>81</v>
      </c>
      <c r="AY121" s="20" t="s">
        <v>131</v>
      </c>
      <c r="BE121" s="219">
        <f>IF(N121="základní",J121,0)</f>
        <v>0</v>
      </c>
      <c r="BF121" s="219">
        <f>IF(N121="snížená",J121,0)</f>
        <v>0</v>
      </c>
      <c r="BG121" s="219">
        <f>IF(N121="zákl. přenesená",J121,0)</f>
        <v>0</v>
      </c>
      <c r="BH121" s="219">
        <f>IF(N121="sníž. přenesená",J121,0)</f>
        <v>0</v>
      </c>
      <c r="BI121" s="219">
        <f>IF(N121="nulová",J121,0)</f>
        <v>0</v>
      </c>
      <c r="BJ121" s="20" t="s">
        <v>79</v>
      </c>
      <c r="BK121" s="219">
        <f>ROUND(I121*H121,2)</f>
        <v>0</v>
      </c>
      <c r="BL121" s="20" t="s">
        <v>139</v>
      </c>
      <c r="BM121" s="218" t="s">
        <v>984</v>
      </c>
    </row>
    <row r="122" spans="1:47" s="2" customFormat="1" ht="12">
      <c r="A122" s="41"/>
      <c r="B122" s="42"/>
      <c r="C122" s="43"/>
      <c r="D122" s="220" t="s">
        <v>141</v>
      </c>
      <c r="E122" s="43"/>
      <c r="F122" s="221" t="s">
        <v>253</v>
      </c>
      <c r="G122" s="43"/>
      <c r="H122" s="43"/>
      <c r="I122" s="222"/>
      <c r="J122" s="43"/>
      <c r="K122" s="43"/>
      <c r="L122" s="47"/>
      <c r="M122" s="223"/>
      <c r="N122" s="224"/>
      <c r="O122" s="87"/>
      <c r="P122" s="87"/>
      <c r="Q122" s="87"/>
      <c r="R122" s="87"/>
      <c r="S122" s="87"/>
      <c r="T122" s="88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T122" s="20" t="s">
        <v>141</v>
      </c>
      <c r="AU122" s="20" t="s">
        <v>81</v>
      </c>
    </row>
    <row r="123" spans="1:65" s="2" customFormat="1" ht="21.75" customHeight="1">
      <c r="A123" s="41"/>
      <c r="B123" s="42"/>
      <c r="C123" s="207" t="s">
        <v>254</v>
      </c>
      <c r="D123" s="207" t="s">
        <v>134</v>
      </c>
      <c r="E123" s="208" t="s">
        <v>255</v>
      </c>
      <c r="F123" s="209" t="s">
        <v>256</v>
      </c>
      <c r="G123" s="210" t="s">
        <v>246</v>
      </c>
      <c r="H123" s="211">
        <v>0.301</v>
      </c>
      <c r="I123" s="212"/>
      <c r="J123" s="213">
        <f>ROUND(I123*H123,2)</f>
        <v>0</v>
      </c>
      <c r="K123" s="209" t="s">
        <v>138</v>
      </c>
      <c r="L123" s="47"/>
      <c r="M123" s="214" t="s">
        <v>19</v>
      </c>
      <c r="N123" s="215" t="s">
        <v>42</v>
      </c>
      <c r="O123" s="87"/>
      <c r="P123" s="216">
        <f>O123*H123</f>
        <v>0</v>
      </c>
      <c r="Q123" s="216">
        <v>0</v>
      </c>
      <c r="R123" s="216">
        <f>Q123*H123</f>
        <v>0</v>
      </c>
      <c r="S123" s="216">
        <v>0</v>
      </c>
      <c r="T123" s="217">
        <f>S123*H123</f>
        <v>0</v>
      </c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R123" s="218" t="s">
        <v>139</v>
      </c>
      <c r="AT123" s="218" t="s">
        <v>134</v>
      </c>
      <c r="AU123" s="218" t="s">
        <v>81</v>
      </c>
      <c r="AY123" s="20" t="s">
        <v>131</v>
      </c>
      <c r="BE123" s="219">
        <f>IF(N123="základní",J123,0)</f>
        <v>0</v>
      </c>
      <c r="BF123" s="219">
        <f>IF(N123="snížená",J123,0)</f>
        <v>0</v>
      </c>
      <c r="BG123" s="219">
        <f>IF(N123="zákl. přenesená",J123,0)</f>
        <v>0</v>
      </c>
      <c r="BH123" s="219">
        <f>IF(N123="sníž. přenesená",J123,0)</f>
        <v>0</v>
      </c>
      <c r="BI123" s="219">
        <f>IF(N123="nulová",J123,0)</f>
        <v>0</v>
      </c>
      <c r="BJ123" s="20" t="s">
        <v>79</v>
      </c>
      <c r="BK123" s="219">
        <f>ROUND(I123*H123,2)</f>
        <v>0</v>
      </c>
      <c r="BL123" s="20" t="s">
        <v>139</v>
      </c>
      <c r="BM123" s="218" t="s">
        <v>985</v>
      </c>
    </row>
    <row r="124" spans="1:47" s="2" customFormat="1" ht="12">
      <c r="A124" s="41"/>
      <c r="B124" s="42"/>
      <c r="C124" s="43"/>
      <c r="D124" s="220" t="s">
        <v>141</v>
      </c>
      <c r="E124" s="43"/>
      <c r="F124" s="221" t="s">
        <v>258</v>
      </c>
      <c r="G124" s="43"/>
      <c r="H124" s="43"/>
      <c r="I124" s="222"/>
      <c r="J124" s="43"/>
      <c r="K124" s="43"/>
      <c r="L124" s="47"/>
      <c r="M124" s="223"/>
      <c r="N124" s="224"/>
      <c r="O124" s="87"/>
      <c r="P124" s="87"/>
      <c r="Q124" s="87"/>
      <c r="R124" s="87"/>
      <c r="S124" s="87"/>
      <c r="T124" s="88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T124" s="20" t="s">
        <v>141</v>
      </c>
      <c r="AU124" s="20" t="s">
        <v>81</v>
      </c>
    </row>
    <row r="125" spans="1:65" s="2" customFormat="1" ht="24.15" customHeight="1">
      <c r="A125" s="41"/>
      <c r="B125" s="42"/>
      <c r="C125" s="207" t="s">
        <v>259</v>
      </c>
      <c r="D125" s="207" t="s">
        <v>134</v>
      </c>
      <c r="E125" s="208" t="s">
        <v>260</v>
      </c>
      <c r="F125" s="209" t="s">
        <v>261</v>
      </c>
      <c r="G125" s="210" t="s">
        <v>246</v>
      </c>
      <c r="H125" s="211">
        <v>30.8</v>
      </c>
      <c r="I125" s="212"/>
      <c r="J125" s="213">
        <f>ROUND(I125*H125,2)</f>
        <v>0</v>
      </c>
      <c r="K125" s="209" t="s">
        <v>138</v>
      </c>
      <c r="L125" s="47"/>
      <c r="M125" s="214" t="s">
        <v>19</v>
      </c>
      <c r="N125" s="215" t="s">
        <v>42</v>
      </c>
      <c r="O125" s="87"/>
      <c r="P125" s="216">
        <f>O125*H125</f>
        <v>0</v>
      </c>
      <c r="Q125" s="216">
        <v>0</v>
      </c>
      <c r="R125" s="216">
        <f>Q125*H125</f>
        <v>0</v>
      </c>
      <c r="S125" s="216">
        <v>0</v>
      </c>
      <c r="T125" s="217">
        <f>S125*H125</f>
        <v>0</v>
      </c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R125" s="218" t="s">
        <v>139</v>
      </c>
      <c r="AT125" s="218" t="s">
        <v>134</v>
      </c>
      <c r="AU125" s="218" t="s">
        <v>81</v>
      </c>
      <c r="AY125" s="20" t="s">
        <v>131</v>
      </c>
      <c r="BE125" s="219">
        <f>IF(N125="základní",J125,0)</f>
        <v>0</v>
      </c>
      <c r="BF125" s="219">
        <f>IF(N125="snížená",J125,0)</f>
        <v>0</v>
      </c>
      <c r="BG125" s="219">
        <f>IF(N125="zákl. přenesená",J125,0)</f>
        <v>0</v>
      </c>
      <c r="BH125" s="219">
        <f>IF(N125="sníž. přenesená",J125,0)</f>
        <v>0</v>
      </c>
      <c r="BI125" s="219">
        <f>IF(N125="nulová",J125,0)</f>
        <v>0</v>
      </c>
      <c r="BJ125" s="20" t="s">
        <v>79</v>
      </c>
      <c r="BK125" s="219">
        <f>ROUND(I125*H125,2)</f>
        <v>0</v>
      </c>
      <c r="BL125" s="20" t="s">
        <v>139</v>
      </c>
      <c r="BM125" s="218" t="s">
        <v>986</v>
      </c>
    </row>
    <row r="126" spans="1:47" s="2" customFormat="1" ht="12">
      <c r="A126" s="41"/>
      <c r="B126" s="42"/>
      <c r="C126" s="43"/>
      <c r="D126" s="220" t="s">
        <v>141</v>
      </c>
      <c r="E126" s="43"/>
      <c r="F126" s="221" t="s">
        <v>263</v>
      </c>
      <c r="G126" s="43"/>
      <c r="H126" s="43"/>
      <c r="I126" s="222"/>
      <c r="J126" s="43"/>
      <c r="K126" s="43"/>
      <c r="L126" s="47"/>
      <c r="M126" s="223"/>
      <c r="N126" s="224"/>
      <c r="O126" s="87"/>
      <c r="P126" s="87"/>
      <c r="Q126" s="87"/>
      <c r="R126" s="87"/>
      <c r="S126" s="87"/>
      <c r="T126" s="88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T126" s="20" t="s">
        <v>141</v>
      </c>
      <c r="AU126" s="20" t="s">
        <v>81</v>
      </c>
    </row>
    <row r="127" spans="1:51" s="13" customFormat="1" ht="12">
      <c r="A127" s="13"/>
      <c r="B127" s="225"/>
      <c r="C127" s="226"/>
      <c r="D127" s="227" t="s">
        <v>143</v>
      </c>
      <c r="E127" s="228" t="s">
        <v>19</v>
      </c>
      <c r="F127" s="229" t="s">
        <v>264</v>
      </c>
      <c r="G127" s="226"/>
      <c r="H127" s="230">
        <v>30.8</v>
      </c>
      <c r="I127" s="231"/>
      <c r="J127" s="226"/>
      <c r="K127" s="226"/>
      <c r="L127" s="232"/>
      <c r="M127" s="233"/>
      <c r="N127" s="234"/>
      <c r="O127" s="234"/>
      <c r="P127" s="234"/>
      <c r="Q127" s="234"/>
      <c r="R127" s="234"/>
      <c r="S127" s="234"/>
      <c r="T127" s="23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6" t="s">
        <v>143</v>
      </c>
      <c r="AU127" s="236" t="s">
        <v>81</v>
      </c>
      <c r="AV127" s="13" t="s">
        <v>81</v>
      </c>
      <c r="AW127" s="13" t="s">
        <v>32</v>
      </c>
      <c r="AX127" s="13" t="s">
        <v>79</v>
      </c>
      <c r="AY127" s="236" t="s">
        <v>131</v>
      </c>
    </row>
    <row r="128" spans="1:65" s="2" customFormat="1" ht="24.15" customHeight="1">
      <c r="A128" s="41"/>
      <c r="B128" s="42"/>
      <c r="C128" s="207" t="s">
        <v>7</v>
      </c>
      <c r="D128" s="207" t="s">
        <v>134</v>
      </c>
      <c r="E128" s="208" t="s">
        <v>265</v>
      </c>
      <c r="F128" s="209" t="s">
        <v>266</v>
      </c>
      <c r="G128" s="210" t="s">
        <v>246</v>
      </c>
      <c r="H128" s="211">
        <v>0.301</v>
      </c>
      <c r="I128" s="212"/>
      <c r="J128" s="213">
        <f>ROUND(I128*H128,2)</f>
        <v>0</v>
      </c>
      <c r="K128" s="209" t="s">
        <v>138</v>
      </c>
      <c r="L128" s="47"/>
      <c r="M128" s="214" t="s">
        <v>19</v>
      </c>
      <c r="N128" s="215" t="s">
        <v>42</v>
      </c>
      <c r="O128" s="87"/>
      <c r="P128" s="216">
        <f>O128*H128</f>
        <v>0</v>
      </c>
      <c r="Q128" s="216">
        <v>0</v>
      </c>
      <c r="R128" s="216">
        <f>Q128*H128</f>
        <v>0</v>
      </c>
      <c r="S128" s="216">
        <v>0</v>
      </c>
      <c r="T128" s="217">
        <f>S128*H128</f>
        <v>0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R128" s="218" t="s">
        <v>139</v>
      </c>
      <c r="AT128" s="218" t="s">
        <v>134</v>
      </c>
      <c r="AU128" s="218" t="s">
        <v>81</v>
      </c>
      <c r="AY128" s="20" t="s">
        <v>131</v>
      </c>
      <c r="BE128" s="219">
        <f>IF(N128="základní",J128,0)</f>
        <v>0</v>
      </c>
      <c r="BF128" s="219">
        <f>IF(N128="snížená",J128,0)</f>
        <v>0</v>
      </c>
      <c r="BG128" s="219">
        <f>IF(N128="zákl. přenesená",J128,0)</f>
        <v>0</v>
      </c>
      <c r="BH128" s="219">
        <f>IF(N128="sníž. přenesená",J128,0)</f>
        <v>0</v>
      </c>
      <c r="BI128" s="219">
        <f>IF(N128="nulová",J128,0)</f>
        <v>0</v>
      </c>
      <c r="BJ128" s="20" t="s">
        <v>79</v>
      </c>
      <c r="BK128" s="219">
        <f>ROUND(I128*H128,2)</f>
        <v>0</v>
      </c>
      <c r="BL128" s="20" t="s">
        <v>139</v>
      </c>
      <c r="BM128" s="218" t="s">
        <v>987</v>
      </c>
    </row>
    <row r="129" spans="1:47" s="2" customFormat="1" ht="12">
      <c r="A129" s="41"/>
      <c r="B129" s="42"/>
      <c r="C129" s="43"/>
      <c r="D129" s="220" t="s">
        <v>141</v>
      </c>
      <c r="E129" s="43"/>
      <c r="F129" s="221" t="s">
        <v>268</v>
      </c>
      <c r="G129" s="43"/>
      <c r="H129" s="43"/>
      <c r="I129" s="222"/>
      <c r="J129" s="43"/>
      <c r="K129" s="43"/>
      <c r="L129" s="47"/>
      <c r="M129" s="223"/>
      <c r="N129" s="224"/>
      <c r="O129" s="87"/>
      <c r="P129" s="87"/>
      <c r="Q129" s="87"/>
      <c r="R129" s="87"/>
      <c r="S129" s="87"/>
      <c r="T129" s="88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T129" s="20" t="s">
        <v>141</v>
      </c>
      <c r="AU129" s="20" t="s">
        <v>81</v>
      </c>
    </row>
    <row r="130" spans="1:63" s="12" customFormat="1" ht="22.8" customHeight="1">
      <c r="A130" s="12"/>
      <c r="B130" s="191"/>
      <c r="C130" s="192"/>
      <c r="D130" s="193" t="s">
        <v>70</v>
      </c>
      <c r="E130" s="205" t="s">
        <v>269</v>
      </c>
      <c r="F130" s="205" t="s">
        <v>270</v>
      </c>
      <c r="G130" s="192"/>
      <c r="H130" s="192"/>
      <c r="I130" s="195"/>
      <c r="J130" s="206">
        <f>BK130</f>
        <v>0</v>
      </c>
      <c r="K130" s="192"/>
      <c r="L130" s="197"/>
      <c r="M130" s="198"/>
      <c r="N130" s="199"/>
      <c r="O130" s="199"/>
      <c r="P130" s="200">
        <f>SUM(P131:P132)</f>
        <v>0</v>
      </c>
      <c r="Q130" s="199"/>
      <c r="R130" s="200">
        <f>SUM(R131:R132)</f>
        <v>0</v>
      </c>
      <c r="S130" s="199"/>
      <c r="T130" s="201">
        <f>SUM(T131:T132)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02" t="s">
        <v>79</v>
      </c>
      <c r="AT130" s="203" t="s">
        <v>70</v>
      </c>
      <c r="AU130" s="203" t="s">
        <v>79</v>
      </c>
      <c r="AY130" s="202" t="s">
        <v>131</v>
      </c>
      <c r="BK130" s="204">
        <f>SUM(BK131:BK132)</f>
        <v>0</v>
      </c>
    </row>
    <row r="131" spans="1:65" s="2" customFormat="1" ht="33" customHeight="1">
      <c r="A131" s="41"/>
      <c r="B131" s="42"/>
      <c r="C131" s="207" t="s">
        <v>271</v>
      </c>
      <c r="D131" s="207" t="s">
        <v>134</v>
      </c>
      <c r="E131" s="208" t="s">
        <v>272</v>
      </c>
      <c r="F131" s="209" t="s">
        <v>273</v>
      </c>
      <c r="G131" s="210" t="s">
        <v>246</v>
      </c>
      <c r="H131" s="211">
        <v>0.124</v>
      </c>
      <c r="I131" s="212"/>
      <c r="J131" s="213">
        <f>ROUND(I131*H131,2)</f>
        <v>0</v>
      </c>
      <c r="K131" s="209" t="s">
        <v>138</v>
      </c>
      <c r="L131" s="47"/>
      <c r="M131" s="214" t="s">
        <v>19</v>
      </c>
      <c r="N131" s="215" t="s">
        <v>42</v>
      </c>
      <c r="O131" s="87"/>
      <c r="P131" s="216">
        <f>O131*H131</f>
        <v>0</v>
      </c>
      <c r="Q131" s="216">
        <v>0</v>
      </c>
      <c r="R131" s="216">
        <f>Q131*H131</f>
        <v>0</v>
      </c>
      <c r="S131" s="216">
        <v>0</v>
      </c>
      <c r="T131" s="217">
        <f>S131*H131</f>
        <v>0</v>
      </c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R131" s="218" t="s">
        <v>139</v>
      </c>
      <c r="AT131" s="218" t="s">
        <v>134</v>
      </c>
      <c r="AU131" s="218" t="s">
        <v>81</v>
      </c>
      <c r="AY131" s="20" t="s">
        <v>131</v>
      </c>
      <c r="BE131" s="219">
        <f>IF(N131="základní",J131,0)</f>
        <v>0</v>
      </c>
      <c r="BF131" s="219">
        <f>IF(N131="snížená",J131,0)</f>
        <v>0</v>
      </c>
      <c r="BG131" s="219">
        <f>IF(N131="zákl. přenesená",J131,0)</f>
        <v>0</v>
      </c>
      <c r="BH131" s="219">
        <f>IF(N131="sníž. přenesená",J131,0)</f>
        <v>0</v>
      </c>
      <c r="BI131" s="219">
        <f>IF(N131="nulová",J131,0)</f>
        <v>0</v>
      </c>
      <c r="BJ131" s="20" t="s">
        <v>79</v>
      </c>
      <c r="BK131" s="219">
        <f>ROUND(I131*H131,2)</f>
        <v>0</v>
      </c>
      <c r="BL131" s="20" t="s">
        <v>139</v>
      </c>
      <c r="BM131" s="218" t="s">
        <v>988</v>
      </c>
    </row>
    <row r="132" spans="1:47" s="2" customFormat="1" ht="12">
      <c r="A132" s="41"/>
      <c r="B132" s="42"/>
      <c r="C132" s="43"/>
      <c r="D132" s="220" t="s">
        <v>141</v>
      </c>
      <c r="E132" s="43"/>
      <c r="F132" s="221" t="s">
        <v>275</v>
      </c>
      <c r="G132" s="43"/>
      <c r="H132" s="43"/>
      <c r="I132" s="222"/>
      <c r="J132" s="43"/>
      <c r="K132" s="43"/>
      <c r="L132" s="47"/>
      <c r="M132" s="223"/>
      <c r="N132" s="224"/>
      <c r="O132" s="87"/>
      <c r="P132" s="87"/>
      <c r="Q132" s="87"/>
      <c r="R132" s="87"/>
      <c r="S132" s="87"/>
      <c r="T132" s="88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T132" s="20" t="s">
        <v>141</v>
      </c>
      <c r="AU132" s="20" t="s">
        <v>81</v>
      </c>
    </row>
    <row r="133" spans="1:63" s="12" customFormat="1" ht="25.9" customHeight="1">
      <c r="A133" s="12"/>
      <c r="B133" s="191"/>
      <c r="C133" s="192"/>
      <c r="D133" s="193" t="s">
        <v>70</v>
      </c>
      <c r="E133" s="194" t="s">
        <v>276</v>
      </c>
      <c r="F133" s="194" t="s">
        <v>277</v>
      </c>
      <c r="G133" s="192"/>
      <c r="H133" s="192"/>
      <c r="I133" s="195"/>
      <c r="J133" s="196">
        <f>BK133</f>
        <v>0</v>
      </c>
      <c r="K133" s="192"/>
      <c r="L133" s="197"/>
      <c r="M133" s="198"/>
      <c r="N133" s="199"/>
      <c r="O133" s="199"/>
      <c r="P133" s="200">
        <f>P134+P138+P168+P191</f>
        <v>0</v>
      </c>
      <c r="Q133" s="199"/>
      <c r="R133" s="200">
        <f>R134+R138+R168+R191</f>
        <v>0.31985314</v>
      </c>
      <c r="S133" s="199"/>
      <c r="T133" s="201">
        <f>T134+T138+T168+T191</f>
        <v>0.30109451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02" t="s">
        <v>81</v>
      </c>
      <c r="AT133" s="203" t="s">
        <v>70</v>
      </c>
      <c r="AU133" s="203" t="s">
        <v>71</v>
      </c>
      <c r="AY133" s="202" t="s">
        <v>131</v>
      </c>
      <c r="BK133" s="204">
        <f>BK134+BK138+BK168+BK191</f>
        <v>0</v>
      </c>
    </row>
    <row r="134" spans="1:63" s="12" customFormat="1" ht="22.8" customHeight="1">
      <c r="A134" s="12"/>
      <c r="B134" s="191"/>
      <c r="C134" s="192"/>
      <c r="D134" s="193" t="s">
        <v>70</v>
      </c>
      <c r="E134" s="205" t="s">
        <v>420</v>
      </c>
      <c r="F134" s="205" t="s">
        <v>421</v>
      </c>
      <c r="G134" s="192"/>
      <c r="H134" s="192"/>
      <c r="I134" s="195"/>
      <c r="J134" s="206">
        <f>BK134</f>
        <v>0</v>
      </c>
      <c r="K134" s="192"/>
      <c r="L134" s="197"/>
      <c r="M134" s="198"/>
      <c r="N134" s="199"/>
      <c r="O134" s="199"/>
      <c r="P134" s="200">
        <f>SUM(P135:P137)</f>
        <v>0</v>
      </c>
      <c r="Q134" s="199"/>
      <c r="R134" s="200">
        <f>SUM(R135:R137)</f>
        <v>0</v>
      </c>
      <c r="S134" s="199"/>
      <c r="T134" s="201">
        <f>SUM(T135:T137)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02" t="s">
        <v>81</v>
      </c>
      <c r="AT134" s="203" t="s">
        <v>70</v>
      </c>
      <c r="AU134" s="203" t="s">
        <v>79</v>
      </c>
      <c r="AY134" s="202" t="s">
        <v>131</v>
      </c>
      <c r="BK134" s="204">
        <f>SUM(BK135:BK137)</f>
        <v>0</v>
      </c>
    </row>
    <row r="135" spans="1:65" s="2" customFormat="1" ht="21.75" customHeight="1">
      <c r="A135" s="41"/>
      <c r="B135" s="42"/>
      <c r="C135" s="207" t="s">
        <v>422</v>
      </c>
      <c r="D135" s="207" t="s">
        <v>134</v>
      </c>
      <c r="E135" s="208" t="s">
        <v>423</v>
      </c>
      <c r="F135" s="209" t="s">
        <v>424</v>
      </c>
      <c r="G135" s="210" t="s">
        <v>156</v>
      </c>
      <c r="H135" s="211">
        <v>2</v>
      </c>
      <c r="I135" s="212"/>
      <c r="J135" s="213">
        <f>ROUND(I135*H135,2)</f>
        <v>0</v>
      </c>
      <c r="K135" s="209" t="s">
        <v>19</v>
      </c>
      <c r="L135" s="47"/>
      <c r="M135" s="214" t="s">
        <v>19</v>
      </c>
      <c r="N135" s="215" t="s">
        <v>42</v>
      </c>
      <c r="O135" s="87"/>
      <c r="P135" s="216">
        <f>O135*H135</f>
        <v>0</v>
      </c>
      <c r="Q135" s="216">
        <v>0</v>
      </c>
      <c r="R135" s="216">
        <f>Q135*H135</f>
        <v>0</v>
      </c>
      <c r="S135" s="216">
        <v>0</v>
      </c>
      <c r="T135" s="217">
        <f>S135*H135</f>
        <v>0</v>
      </c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R135" s="218" t="s">
        <v>236</v>
      </c>
      <c r="AT135" s="218" t="s">
        <v>134</v>
      </c>
      <c r="AU135" s="218" t="s">
        <v>81</v>
      </c>
      <c r="AY135" s="20" t="s">
        <v>131</v>
      </c>
      <c r="BE135" s="219">
        <f>IF(N135="základní",J135,0)</f>
        <v>0</v>
      </c>
      <c r="BF135" s="219">
        <f>IF(N135="snížená",J135,0)</f>
        <v>0</v>
      </c>
      <c r="BG135" s="219">
        <f>IF(N135="zákl. přenesená",J135,0)</f>
        <v>0</v>
      </c>
      <c r="BH135" s="219">
        <f>IF(N135="sníž. přenesená",J135,0)</f>
        <v>0</v>
      </c>
      <c r="BI135" s="219">
        <f>IF(N135="nulová",J135,0)</f>
        <v>0</v>
      </c>
      <c r="BJ135" s="20" t="s">
        <v>79</v>
      </c>
      <c r="BK135" s="219">
        <f>ROUND(I135*H135,2)</f>
        <v>0</v>
      </c>
      <c r="BL135" s="20" t="s">
        <v>236</v>
      </c>
      <c r="BM135" s="218" t="s">
        <v>989</v>
      </c>
    </row>
    <row r="136" spans="1:65" s="2" customFormat="1" ht="24.15" customHeight="1">
      <c r="A136" s="41"/>
      <c r="B136" s="42"/>
      <c r="C136" s="207" t="s">
        <v>438</v>
      </c>
      <c r="D136" s="207" t="s">
        <v>134</v>
      </c>
      <c r="E136" s="208" t="s">
        <v>439</v>
      </c>
      <c r="F136" s="209" t="s">
        <v>440</v>
      </c>
      <c r="G136" s="210" t="s">
        <v>405</v>
      </c>
      <c r="H136" s="268"/>
      <c r="I136" s="212"/>
      <c r="J136" s="213">
        <f>ROUND(I136*H136,2)</f>
        <v>0</v>
      </c>
      <c r="K136" s="209" t="s">
        <v>138</v>
      </c>
      <c r="L136" s="47"/>
      <c r="M136" s="214" t="s">
        <v>19</v>
      </c>
      <c r="N136" s="215" t="s">
        <v>42</v>
      </c>
      <c r="O136" s="87"/>
      <c r="P136" s="216">
        <f>O136*H136</f>
        <v>0</v>
      </c>
      <c r="Q136" s="216">
        <v>0</v>
      </c>
      <c r="R136" s="216">
        <f>Q136*H136</f>
        <v>0</v>
      </c>
      <c r="S136" s="216">
        <v>0</v>
      </c>
      <c r="T136" s="217">
        <f>S136*H136</f>
        <v>0</v>
      </c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R136" s="218" t="s">
        <v>236</v>
      </c>
      <c r="AT136" s="218" t="s">
        <v>134</v>
      </c>
      <c r="AU136" s="218" t="s">
        <v>81</v>
      </c>
      <c r="AY136" s="20" t="s">
        <v>131</v>
      </c>
      <c r="BE136" s="219">
        <f>IF(N136="základní",J136,0)</f>
        <v>0</v>
      </c>
      <c r="BF136" s="219">
        <f>IF(N136="snížená",J136,0)</f>
        <v>0</v>
      </c>
      <c r="BG136" s="219">
        <f>IF(N136="zákl. přenesená",J136,0)</f>
        <v>0</v>
      </c>
      <c r="BH136" s="219">
        <f>IF(N136="sníž. přenesená",J136,0)</f>
        <v>0</v>
      </c>
      <c r="BI136" s="219">
        <f>IF(N136="nulová",J136,0)</f>
        <v>0</v>
      </c>
      <c r="BJ136" s="20" t="s">
        <v>79</v>
      </c>
      <c r="BK136" s="219">
        <f>ROUND(I136*H136,2)</f>
        <v>0</v>
      </c>
      <c r="BL136" s="20" t="s">
        <v>236</v>
      </c>
      <c r="BM136" s="218" t="s">
        <v>990</v>
      </c>
    </row>
    <row r="137" spans="1:47" s="2" customFormat="1" ht="12">
      <c r="A137" s="41"/>
      <c r="B137" s="42"/>
      <c r="C137" s="43"/>
      <c r="D137" s="220" t="s">
        <v>141</v>
      </c>
      <c r="E137" s="43"/>
      <c r="F137" s="221" t="s">
        <v>442</v>
      </c>
      <c r="G137" s="43"/>
      <c r="H137" s="43"/>
      <c r="I137" s="222"/>
      <c r="J137" s="43"/>
      <c r="K137" s="43"/>
      <c r="L137" s="47"/>
      <c r="M137" s="223"/>
      <c r="N137" s="224"/>
      <c r="O137" s="87"/>
      <c r="P137" s="87"/>
      <c r="Q137" s="87"/>
      <c r="R137" s="87"/>
      <c r="S137" s="87"/>
      <c r="T137" s="88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T137" s="20" t="s">
        <v>141</v>
      </c>
      <c r="AU137" s="20" t="s">
        <v>81</v>
      </c>
    </row>
    <row r="138" spans="1:63" s="12" customFormat="1" ht="22.8" customHeight="1">
      <c r="A138" s="12"/>
      <c r="B138" s="191"/>
      <c r="C138" s="192"/>
      <c r="D138" s="193" t="s">
        <v>70</v>
      </c>
      <c r="E138" s="205" t="s">
        <v>510</v>
      </c>
      <c r="F138" s="205" t="s">
        <v>511</v>
      </c>
      <c r="G138" s="192"/>
      <c r="H138" s="192"/>
      <c r="I138" s="195"/>
      <c r="J138" s="206">
        <f>BK138</f>
        <v>0</v>
      </c>
      <c r="K138" s="192"/>
      <c r="L138" s="197"/>
      <c r="M138" s="198"/>
      <c r="N138" s="199"/>
      <c r="O138" s="199"/>
      <c r="P138" s="200">
        <f>SUM(P139:P167)</f>
        <v>0</v>
      </c>
      <c r="Q138" s="199"/>
      <c r="R138" s="200">
        <f>SUM(R139:R167)</f>
        <v>0.21461021999999996</v>
      </c>
      <c r="S138" s="199"/>
      <c r="T138" s="201">
        <f>SUM(T139:T167)</f>
        <v>0.1649569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2" t="s">
        <v>81</v>
      </c>
      <c r="AT138" s="203" t="s">
        <v>70</v>
      </c>
      <c r="AU138" s="203" t="s">
        <v>79</v>
      </c>
      <c r="AY138" s="202" t="s">
        <v>131</v>
      </c>
      <c r="BK138" s="204">
        <f>SUM(BK139:BK167)</f>
        <v>0</v>
      </c>
    </row>
    <row r="139" spans="1:65" s="2" customFormat="1" ht="16.5" customHeight="1">
      <c r="A139" s="41"/>
      <c r="B139" s="42"/>
      <c r="C139" s="207" t="s">
        <v>512</v>
      </c>
      <c r="D139" s="207" t="s">
        <v>134</v>
      </c>
      <c r="E139" s="208" t="s">
        <v>513</v>
      </c>
      <c r="F139" s="209" t="s">
        <v>514</v>
      </c>
      <c r="G139" s="210" t="s">
        <v>137</v>
      </c>
      <c r="H139" s="211">
        <v>4.673</v>
      </c>
      <c r="I139" s="212"/>
      <c r="J139" s="213">
        <f>ROUND(I139*H139,2)</f>
        <v>0</v>
      </c>
      <c r="K139" s="209" t="s">
        <v>138</v>
      </c>
      <c r="L139" s="47"/>
      <c r="M139" s="214" t="s">
        <v>19</v>
      </c>
      <c r="N139" s="215" t="s">
        <v>42</v>
      </c>
      <c r="O139" s="87"/>
      <c r="P139" s="216">
        <f>O139*H139</f>
        <v>0</v>
      </c>
      <c r="Q139" s="216">
        <v>0</v>
      </c>
      <c r="R139" s="216">
        <f>Q139*H139</f>
        <v>0</v>
      </c>
      <c r="S139" s="216">
        <v>0.0353</v>
      </c>
      <c r="T139" s="217">
        <f>S139*H139</f>
        <v>0.1649569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18" t="s">
        <v>236</v>
      </c>
      <c r="AT139" s="218" t="s">
        <v>134</v>
      </c>
      <c r="AU139" s="218" t="s">
        <v>81</v>
      </c>
      <c r="AY139" s="20" t="s">
        <v>131</v>
      </c>
      <c r="BE139" s="219">
        <f>IF(N139="základní",J139,0)</f>
        <v>0</v>
      </c>
      <c r="BF139" s="219">
        <f>IF(N139="snížená",J139,0)</f>
        <v>0</v>
      </c>
      <c r="BG139" s="219">
        <f>IF(N139="zákl. přenesená",J139,0)</f>
        <v>0</v>
      </c>
      <c r="BH139" s="219">
        <f>IF(N139="sníž. přenesená",J139,0)</f>
        <v>0</v>
      </c>
      <c r="BI139" s="219">
        <f>IF(N139="nulová",J139,0)</f>
        <v>0</v>
      </c>
      <c r="BJ139" s="20" t="s">
        <v>79</v>
      </c>
      <c r="BK139" s="219">
        <f>ROUND(I139*H139,2)</f>
        <v>0</v>
      </c>
      <c r="BL139" s="20" t="s">
        <v>236</v>
      </c>
      <c r="BM139" s="218" t="s">
        <v>991</v>
      </c>
    </row>
    <row r="140" spans="1:47" s="2" customFormat="1" ht="12">
      <c r="A140" s="41"/>
      <c r="B140" s="42"/>
      <c r="C140" s="43"/>
      <c r="D140" s="220" t="s">
        <v>141</v>
      </c>
      <c r="E140" s="43"/>
      <c r="F140" s="221" t="s">
        <v>516</v>
      </c>
      <c r="G140" s="43"/>
      <c r="H140" s="43"/>
      <c r="I140" s="222"/>
      <c r="J140" s="43"/>
      <c r="K140" s="43"/>
      <c r="L140" s="47"/>
      <c r="M140" s="223"/>
      <c r="N140" s="224"/>
      <c r="O140" s="87"/>
      <c r="P140" s="87"/>
      <c r="Q140" s="87"/>
      <c r="R140" s="87"/>
      <c r="S140" s="87"/>
      <c r="T140" s="88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T140" s="20" t="s">
        <v>141</v>
      </c>
      <c r="AU140" s="20" t="s">
        <v>81</v>
      </c>
    </row>
    <row r="141" spans="1:51" s="13" customFormat="1" ht="12">
      <c r="A141" s="13"/>
      <c r="B141" s="225"/>
      <c r="C141" s="226"/>
      <c r="D141" s="227" t="s">
        <v>143</v>
      </c>
      <c r="E141" s="228" t="s">
        <v>19</v>
      </c>
      <c r="F141" s="229" t="s">
        <v>977</v>
      </c>
      <c r="G141" s="226"/>
      <c r="H141" s="230">
        <v>4.173</v>
      </c>
      <c r="I141" s="231"/>
      <c r="J141" s="226"/>
      <c r="K141" s="226"/>
      <c r="L141" s="232"/>
      <c r="M141" s="233"/>
      <c r="N141" s="234"/>
      <c r="O141" s="234"/>
      <c r="P141" s="234"/>
      <c r="Q141" s="234"/>
      <c r="R141" s="234"/>
      <c r="S141" s="234"/>
      <c r="T141" s="23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6" t="s">
        <v>143</v>
      </c>
      <c r="AU141" s="236" t="s">
        <v>81</v>
      </c>
      <c r="AV141" s="13" t="s">
        <v>81</v>
      </c>
      <c r="AW141" s="13" t="s">
        <v>32</v>
      </c>
      <c r="AX141" s="13" t="s">
        <v>71</v>
      </c>
      <c r="AY141" s="236" t="s">
        <v>131</v>
      </c>
    </row>
    <row r="142" spans="1:51" s="13" customFormat="1" ht="12">
      <c r="A142" s="13"/>
      <c r="B142" s="225"/>
      <c r="C142" s="226"/>
      <c r="D142" s="227" t="s">
        <v>143</v>
      </c>
      <c r="E142" s="228" t="s">
        <v>19</v>
      </c>
      <c r="F142" s="229" t="s">
        <v>978</v>
      </c>
      <c r="G142" s="226"/>
      <c r="H142" s="230">
        <v>0.5</v>
      </c>
      <c r="I142" s="231"/>
      <c r="J142" s="226"/>
      <c r="K142" s="226"/>
      <c r="L142" s="232"/>
      <c r="M142" s="233"/>
      <c r="N142" s="234"/>
      <c r="O142" s="234"/>
      <c r="P142" s="234"/>
      <c r="Q142" s="234"/>
      <c r="R142" s="234"/>
      <c r="S142" s="234"/>
      <c r="T142" s="23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6" t="s">
        <v>143</v>
      </c>
      <c r="AU142" s="236" t="s">
        <v>81</v>
      </c>
      <c r="AV142" s="13" t="s">
        <v>81</v>
      </c>
      <c r="AW142" s="13" t="s">
        <v>32</v>
      </c>
      <c r="AX142" s="13" t="s">
        <v>71</v>
      </c>
      <c r="AY142" s="236" t="s">
        <v>131</v>
      </c>
    </row>
    <row r="143" spans="1:51" s="14" customFormat="1" ht="12">
      <c r="A143" s="14"/>
      <c r="B143" s="237"/>
      <c r="C143" s="238"/>
      <c r="D143" s="227" t="s">
        <v>143</v>
      </c>
      <c r="E143" s="239" t="s">
        <v>19</v>
      </c>
      <c r="F143" s="240" t="s">
        <v>147</v>
      </c>
      <c r="G143" s="238"/>
      <c r="H143" s="241">
        <v>4.673</v>
      </c>
      <c r="I143" s="242"/>
      <c r="J143" s="238"/>
      <c r="K143" s="238"/>
      <c r="L143" s="243"/>
      <c r="M143" s="244"/>
      <c r="N143" s="245"/>
      <c r="O143" s="245"/>
      <c r="P143" s="245"/>
      <c r="Q143" s="245"/>
      <c r="R143" s="245"/>
      <c r="S143" s="245"/>
      <c r="T143" s="246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7" t="s">
        <v>143</v>
      </c>
      <c r="AU143" s="247" t="s">
        <v>81</v>
      </c>
      <c r="AV143" s="14" t="s">
        <v>139</v>
      </c>
      <c r="AW143" s="14" t="s">
        <v>32</v>
      </c>
      <c r="AX143" s="14" t="s">
        <v>79</v>
      </c>
      <c r="AY143" s="247" t="s">
        <v>131</v>
      </c>
    </row>
    <row r="144" spans="1:65" s="2" customFormat="1" ht="16.5" customHeight="1">
      <c r="A144" s="41"/>
      <c r="B144" s="42"/>
      <c r="C144" s="207" t="s">
        <v>521</v>
      </c>
      <c r="D144" s="207" t="s">
        <v>134</v>
      </c>
      <c r="E144" s="208" t="s">
        <v>522</v>
      </c>
      <c r="F144" s="209" t="s">
        <v>523</v>
      </c>
      <c r="G144" s="210" t="s">
        <v>137</v>
      </c>
      <c r="H144" s="211">
        <v>9.346</v>
      </c>
      <c r="I144" s="212"/>
      <c r="J144" s="213">
        <f>ROUND(I144*H144,2)</f>
        <v>0</v>
      </c>
      <c r="K144" s="209" t="s">
        <v>138</v>
      </c>
      <c r="L144" s="47"/>
      <c r="M144" s="214" t="s">
        <v>19</v>
      </c>
      <c r="N144" s="215" t="s">
        <v>42</v>
      </c>
      <c r="O144" s="87"/>
      <c r="P144" s="216">
        <f>O144*H144</f>
        <v>0</v>
      </c>
      <c r="Q144" s="216">
        <v>0.0003</v>
      </c>
      <c r="R144" s="216">
        <f>Q144*H144</f>
        <v>0.0028038</v>
      </c>
      <c r="S144" s="216">
        <v>0</v>
      </c>
      <c r="T144" s="217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18" t="s">
        <v>236</v>
      </c>
      <c r="AT144" s="218" t="s">
        <v>134</v>
      </c>
      <c r="AU144" s="218" t="s">
        <v>81</v>
      </c>
      <c r="AY144" s="20" t="s">
        <v>131</v>
      </c>
      <c r="BE144" s="219">
        <f>IF(N144="základní",J144,0)</f>
        <v>0</v>
      </c>
      <c r="BF144" s="219">
        <f>IF(N144="snížená",J144,0)</f>
        <v>0</v>
      </c>
      <c r="BG144" s="219">
        <f>IF(N144="zákl. přenesená",J144,0)</f>
        <v>0</v>
      </c>
      <c r="BH144" s="219">
        <f>IF(N144="sníž. přenesená",J144,0)</f>
        <v>0</v>
      </c>
      <c r="BI144" s="219">
        <f>IF(N144="nulová",J144,0)</f>
        <v>0</v>
      </c>
      <c r="BJ144" s="20" t="s">
        <v>79</v>
      </c>
      <c r="BK144" s="219">
        <f>ROUND(I144*H144,2)</f>
        <v>0</v>
      </c>
      <c r="BL144" s="20" t="s">
        <v>236</v>
      </c>
      <c r="BM144" s="218" t="s">
        <v>992</v>
      </c>
    </row>
    <row r="145" spans="1:47" s="2" customFormat="1" ht="12">
      <c r="A145" s="41"/>
      <c r="B145" s="42"/>
      <c r="C145" s="43"/>
      <c r="D145" s="220" t="s">
        <v>141</v>
      </c>
      <c r="E145" s="43"/>
      <c r="F145" s="221" t="s">
        <v>525</v>
      </c>
      <c r="G145" s="43"/>
      <c r="H145" s="43"/>
      <c r="I145" s="222"/>
      <c r="J145" s="43"/>
      <c r="K145" s="43"/>
      <c r="L145" s="47"/>
      <c r="M145" s="223"/>
      <c r="N145" s="224"/>
      <c r="O145" s="87"/>
      <c r="P145" s="87"/>
      <c r="Q145" s="87"/>
      <c r="R145" s="87"/>
      <c r="S145" s="87"/>
      <c r="T145" s="88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T145" s="20" t="s">
        <v>141</v>
      </c>
      <c r="AU145" s="20" t="s">
        <v>81</v>
      </c>
    </row>
    <row r="146" spans="1:51" s="15" customFormat="1" ht="12">
      <c r="A146" s="15"/>
      <c r="B146" s="248"/>
      <c r="C146" s="249"/>
      <c r="D146" s="227" t="s">
        <v>143</v>
      </c>
      <c r="E146" s="250" t="s">
        <v>19</v>
      </c>
      <c r="F146" s="251" t="s">
        <v>526</v>
      </c>
      <c r="G146" s="249"/>
      <c r="H146" s="250" t="s">
        <v>19</v>
      </c>
      <c r="I146" s="252"/>
      <c r="J146" s="249"/>
      <c r="K146" s="249"/>
      <c r="L146" s="253"/>
      <c r="M146" s="254"/>
      <c r="N146" s="255"/>
      <c r="O146" s="255"/>
      <c r="P146" s="255"/>
      <c r="Q146" s="255"/>
      <c r="R146" s="255"/>
      <c r="S146" s="255"/>
      <c r="T146" s="256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57" t="s">
        <v>143</v>
      </c>
      <c r="AU146" s="257" t="s">
        <v>81</v>
      </c>
      <c r="AV146" s="15" t="s">
        <v>79</v>
      </c>
      <c r="AW146" s="15" t="s">
        <v>32</v>
      </c>
      <c r="AX146" s="15" t="s">
        <v>71</v>
      </c>
      <c r="AY146" s="257" t="s">
        <v>131</v>
      </c>
    </row>
    <row r="147" spans="1:51" s="13" customFormat="1" ht="12">
      <c r="A147" s="13"/>
      <c r="B147" s="225"/>
      <c r="C147" s="226"/>
      <c r="D147" s="227" t="s">
        <v>143</v>
      </c>
      <c r="E147" s="228" t="s">
        <v>19</v>
      </c>
      <c r="F147" s="229" t="s">
        <v>993</v>
      </c>
      <c r="G147" s="226"/>
      <c r="H147" s="230">
        <v>4.673</v>
      </c>
      <c r="I147" s="231"/>
      <c r="J147" s="226"/>
      <c r="K147" s="226"/>
      <c r="L147" s="232"/>
      <c r="M147" s="233"/>
      <c r="N147" s="234"/>
      <c r="O147" s="234"/>
      <c r="P147" s="234"/>
      <c r="Q147" s="234"/>
      <c r="R147" s="234"/>
      <c r="S147" s="234"/>
      <c r="T147" s="23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6" t="s">
        <v>143</v>
      </c>
      <c r="AU147" s="236" t="s">
        <v>81</v>
      </c>
      <c r="AV147" s="13" t="s">
        <v>81</v>
      </c>
      <c r="AW147" s="13" t="s">
        <v>32</v>
      </c>
      <c r="AX147" s="13" t="s">
        <v>71</v>
      </c>
      <c r="AY147" s="236" t="s">
        <v>131</v>
      </c>
    </row>
    <row r="148" spans="1:51" s="16" customFormat="1" ht="12">
      <c r="A148" s="16"/>
      <c r="B148" s="269"/>
      <c r="C148" s="270"/>
      <c r="D148" s="227" t="s">
        <v>143</v>
      </c>
      <c r="E148" s="271" t="s">
        <v>19</v>
      </c>
      <c r="F148" s="272" t="s">
        <v>529</v>
      </c>
      <c r="G148" s="270"/>
      <c r="H148" s="273">
        <v>4.673</v>
      </c>
      <c r="I148" s="274"/>
      <c r="J148" s="270"/>
      <c r="K148" s="270"/>
      <c r="L148" s="275"/>
      <c r="M148" s="276"/>
      <c r="N148" s="277"/>
      <c r="O148" s="277"/>
      <c r="P148" s="277"/>
      <c r="Q148" s="277"/>
      <c r="R148" s="277"/>
      <c r="S148" s="277"/>
      <c r="T148" s="278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T148" s="279" t="s">
        <v>143</v>
      </c>
      <c r="AU148" s="279" t="s">
        <v>81</v>
      </c>
      <c r="AV148" s="16" t="s">
        <v>132</v>
      </c>
      <c r="AW148" s="16" t="s">
        <v>32</v>
      </c>
      <c r="AX148" s="16" t="s">
        <v>71</v>
      </c>
      <c r="AY148" s="279" t="s">
        <v>131</v>
      </c>
    </row>
    <row r="149" spans="1:51" s="15" customFormat="1" ht="12">
      <c r="A149" s="15"/>
      <c r="B149" s="248"/>
      <c r="C149" s="249"/>
      <c r="D149" s="227" t="s">
        <v>143</v>
      </c>
      <c r="E149" s="250" t="s">
        <v>19</v>
      </c>
      <c r="F149" s="251" t="s">
        <v>530</v>
      </c>
      <c r="G149" s="249"/>
      <c r="H149" s="250" t="s">
        <v>19</v>
      </c>
      <c r="I149" s="252"/>
      <c r="J149" s="249"/>
      <c r="K149" s="249"/>
      <c r="L149" s="253"/>
      <c r="M149" s="254"/>
      <c r="N149" s="255"/>
      <c r="O149" s="255"/>
      <c r="P149" s="255"/>
      <c r="Q149" s="255"/>
      <c r="R149" s="255"/>
      <c r="S149" s="255"/>
      <c r="T149" s="256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57" t="s">
        <v>143</v>
      </c>
      <c r="AU149" s="257" t="s">
        <v>81</v>
      </c>
      <c r="AV149" s="15" t="s">
        <v>79</v>
      </c>
      <c r="AW149" s="15" t="s">
        <v>32</v>
      </c>
      <c r="AX149" s="15" t="s">
        <v>71</v>
      </c>
      <c r="AY149" s="257" t="s">
        <v>131</v>
      </c>
    </row>
    <row r="150" spans="1:51" s="13" customFormat="1" ht="12">
      <c r="A150" s="13"/>
      <c r="B150" s="225"/>
      <c r="C150" s="226"/>
      <c r="D150" s="227" t="s">
        <v>143</v>
      </c>
      <c r="E150" s="228" t="s">
        <v>19</v>
      </c>
      <c r="F150" s="229" t="s">
        <v>993</v>
      </c>
      <c r="G150" s="226"/>
      <c r="H150" s="230">
        <v>4.673</v>
      </c>
      <c r="I150" s="231"/>
      <c r="J150" s="226"/>
      <c r="K150" s="226"/>
      <c r="L150" s="232"/>
      <c r="M150" s="233"/>
      <c r="N150" s="234"/>
      <c r="O150" s="234"/>
      <c r="P150" s="234"/>
      <c r="Q150" s="234"/>
      <c r="R150" s="234"/>
      <c r="S150" s="234"/>
      <c r="T150" s="23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6" t="s">
        <v>143</v>
      </c>
      <c r="AU150" s="236" t="s">
        <v>81</v>
      </c>
      <c r="AV150" s="13" t="s">
        <v>81</v>
      </c>
      <c r="AW150" s="13" t="s">
        <v>32</v>
      </c>
      <c r="AX150" s="13" t="s">
        <v>71</v>
      </c>
      <c r="AY150" s="236" t="s">
        <v>131</v>
      </c>
    </row>
    <row r="151" spans="1:51" s="16" customFormat="1" ht="12">
      <c r="A151" s="16"/>
      <c r="B151" s="269"/>
      <c r="C151" s="270"/>
      <c r="D151" s="227" t="s">
        <v>143</v>
      </c>
      <c r="E151" s="271" t="s">
        <v>19</v>
      </c>
      <c r="F151" s="272" t="s">
        <v>529</v>
      </c>
      <c r="G151" s="270"/>
      <c r="H151" s="273">
        <v>4.673</v>
      </c>
      <c r="I151" s="274"/>
      <c r="J151" s="270"/>
      <c r="K151" s="270"/>
      <c r="L151" s="275"/>
      <c r="M151" s="276"/>
      <c r="N151" s="277"/>
      <c r="O151" s="277"/>
      <c r="P151" s="277"/>
      <c r="Q151" s="277"/>
      <c r="R151" s="277"/>
      <c r="S151" s="277"/>
      <c r="T151" s="278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T151" s="279" t="s">
        <v>143</v>
      </c>
      <c r="AU151" s="279" t="s">
        <v>81</v>
      </c>
      <c r="AV151" s="16" t="s">
        <v>132</v>
      </c>
      <c r="AW151" s="16" t="s">
        <v>32</v>
      </c>
      <c r="AX151" s="16" t="s">
        <v>71</v>
      </c>
      <c r="AY151" s="279" t="s">
        <v>131</v>
      </c>
    </row>
    <row r="152" spans="1:51" s="14" customFormat="1" ht="12">
      <c r="A152" s="14"/>
      <c r="B152" s="237"/>
      <c r="C152" s="238"/>
      <c r="D152" s="227" t="s">
        <v>143</v>
      </c>
      <c r="E152" s="239" t="s">
        <v>19</v>
      </c>
      <c r="F152" s="240" t="s">
        <v>147</v>
      </c>
      <c r="G152" s="238"/>
      <c r="H152" s="241">
        <v>9.346</v>
      </c>
      <c r="I152" s="242"/>
      <c r="J152" s="238"/>
      <c r="K152" s="238"/>
      <c r="L152" s="243"/>
      <c r="M152" s="244"/>
      <c r="N152" s="245"/>
      <c r="O152" s="245"/>
      <c r="P152" s="245"/>
      <c r="Q152" s="245"/>
      <c r="R152" s="245"/>
      <c r="S152" s="245"/>
      <c r="T152" s="246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7" t="s">
        <v>143</v>
      </c>
      <c r="AU152" s="247" t="s">
        <v>81</v>
      </c>
      <c r="AV152" s="14" t="s">
        <v>139</v>
      </c>
      <c r="AW152" s="14" t="s">
        <v>32</v>
      </c>
      <c r="AX152" s="14" t="s">
        <v>79</v>
      </c>
      <c r="AY152" s="247" t="s">
        <v>131</v>
      </c>
    </row>
    <row r="153" spans="1:65" s="2" customFormat="1" ht="24.15" customHeight="1">
      <c r="A153" s="41"/>
      <c r="B153" s="42"/>
      <c r="C153" s="207" t="s">
        <v>532</v>
      </c>
      <c r="D153" s="207" t="s">
        <v>134</v>
      </c>
      <c r="E153" s="208" t="s">
        <v>533</v>
      </c>
      <c r="F153" s="209" t="s">
        <v>534</v>
      </c>
      <c r="G153" s="210" t="s">
        <v>137</v>
      </c>
      <c r="H153" s="211">
        <v>4.673</v>
      </c>
      <c r="I153" s="212"/>
      <c r="J153" s="213">
        <f>ROUND(I153*H153,2)</f>
        <v>0</v>
      </c>
      <c r="K153" s="209" t="s">
        <v>138</v>
      </c>
      <c r="L153" s="47"/>
      <c r="M153" s="214" t="s">
        <v>19</v>
      </c>
      <c r="N153" s="215" t="s">
        <v>42</v>
      </c>
      <c r="O153" s="87"/>
      <c r="P153" s="216">
        <f>O153*H153</f>
        <v>0</v>
      </c>
      <c r="Q153" s="216">
        <v>0.015</v>
      </c>
      <c r="R153" s="216">
        <f>Q153*H153</f>
        <v>0.070095</v>
      </c>
      <c r="S153" s="216">
        <v>0</v>
      </c>
      <c r="T153" s="217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18" t="s">
        <v>236</v>
      </c>
      <c r="AT153" s="218" t="s">
        <v>134</v>
      </c>
      <c r="AU153" s="218" t="s">
        <v>81</v>
      </c>
      <c r="AY153" s="20" t="s">
        <v>131</v>
      </c>
      <c r="BE153" s="219">
        <f>IF(N153="základní",J153,0)</f>
        <v>0</v>
      </c>
      <c r="BF153" s="219">
        <f>IF(N153="snížená",J153,0)</f>
        <v>0</v>
      </c>
      <c r="BG153" s="219">
        <f>IF(N153="zákl. přenesená",J153,0)</f>
        <v>0</v>
      </c>
      <c r="BH153" s="219">
        <f>IF(N153="sníž. přenesená",J153,0)</f>
        <v>0</v>
      </c>
      <c r="BI153" s="219">
        <f>IF(N153="nulová",J153,0)</f>
        <v>0</v>
      </c>
      <c r="BJ153" s="20" t="s">
        <v>79</v>
      </c>
      <c r="BK153" s="219">
        <f>ROUND(I153*H153,2)</f>
        <v>0</v>
      </c>
      <c r="BL153" s="20" t="s">
        <v>236</v>
      </c>
      <c r="BM153" s="218" t="s">
        <v>994</v>
      </c>
    </row>
    <row r="154" spans="1:47" s="2" customFormat="1" ht="12">
      <c r="A154" s="41"/>
      <c r="B154" s="42"/>
      <c r="C154" s="43"/>
      <c r="D154" s="220" t="s">
        <v>141</v>
      </c>
      <c r="E154" s="43"/>
      <c r="F154" s="221" t="s">
        <v>536</v>
      </c>
      <c r="G154" s="43"/>
      <c r="H154" s="43"/>
      <c r="I154" s="222"/>
      <c r="J154" s="43"/>
      <c r="K154" s="43"/>
      <c r="L154" s="47"/>
      <c r="M154" s="223"/>
      <c r="N154" s="224"/>
      <c r="O154" s="87"/>
      <c r="P154" s="87"/>
      <c r="Q154" s="87"/>
      <c r="R154" s="87"/>
      <c r="S154" s="87"/>
      <c r="T154" s="88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T154" s="20" t="s">
        <v>141</v>
      </c>
      <c r="AU154" s="20" t="s">
        <v>81</v>
      </c>
    </row>
    <row r="155" spans="1:65" s="2" customFormat="1" ht="24.15" customHeight="1">
      <c r="A155" s="41"/>
      <c r="B155" s="42"/>
      <c r="C155" s="207" t="s">
        <v>537</v>
      </c>
      <c r="D155" s="207" t="s">
        <v>134</v>
      </c>
      <c r="E155" s="208" t="s">
        <v>538</v>
      </c>
      <c r="F155" s="209" t="s">
        <v>539</v>
      </c>
      <c r="G155" s="210" t="s">
        <v>137</v>
      </c>
      <c r="H155" s="211">
        <v>4.673</v>
      </c>
      <c r="I155" s="212"/>
      <c r="J155" s="213">
        <f>ROUND(I155*H155,2)</f>
        <v>0</v>
      </c>
      <c r="K155" s="209" t="s">
        <v>138</v>
      </c>
      <c r="L155" s="47"/>
      <c r="M155" s="214" t="s">
        <v>19</v>
      </c>
      <c r="N155" s="215" t="s">
        <v>42</v>
      </c>
      <c r="O155" s="87"/>
      <c r="P155" s="216">
        <f>O155*H155</f>
        <v>0</v>
      </c>
      <c r="Q155" s="216">
        <v>0.006</v>
      </c>
      <c r="R155" s="216">
        <f>Q155*H155</f>
        <v>0.028038</v>
      </c>
      <c r="S155" s="216">
        <v>0</v>
      </c>
      <c r="T155" s="217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18" t="s">
        <v>236</v>
      </c>
      <c r="AT155" s="218" t="s">
        <v>134</v>
      </c>
      <c r="AU155" s="218" t="s">
        <v>81</v>
      </c>
      <c r="AY155" s="20" t="s">
        <v>131</v>
      </c>
      <c r="BE155" s="219">
        <f>IF(N155="základní",J155,0)</f>
        <v>0</v>
      </c>
      <c r="BF155" s="219">
        <f>IF(N155="snížená",J155,0)</f>
        <v>0</v>
      </c>
      <c r="BG155" s="219">
        <f>IF(N155="zákl. přenesená",J155,0)</f>
        <v>0</v>
      </c>
      <c r="BH155" s="219">
        <f>IF(N155="sníž. přenesená",J155,0)</f>
        <v>0</v>
      </c>
      <c r="BI155" s="219">
        <f>IF(N155="nulová",J155,0)</f>
        <v>0</v>
      </c>
      <c r="BJ155" s="20" t="s">
        <v>79</v>
      </c>
      <c r="BK155" s="219">
        <f>ROUND(I155*H155,2)</f>
        <v>0</v>
      </c>
      <c r="BL155" s="20" t="s">
        <v>236</v>
      </c>
      <c r="BM155" s="218" t="s">
        <v>995</v>
      </c>
    </row>
    <row r="156" spans="1:47" s="2" customFormat="1" ht="12">
      <c r="A156" s="41"/>
      <c r="B156" s="42"/>
      <c r="C156" s="43"/>
      <c r="D156" s="220" t="s">
        <v>141</v>
      </c>
      <c r="E156" s="43"/>
      <c r="F156" s="221" t="s">
        <v>541</v>
      </c>
      <c r="G156" s="43"/>
      <c r="H156" s="43"/>
      <c r="I156" s="222"/>
      <c r="J156" s="43"/>
      <c r="K156" s="43"/>
      <c r="L156" s="47"/>
      <c r="M156" s="223"/>
      <c r="N156" s="224"/>
      <c r="O156" s="87"/>
      <c r="P156" s="87"/>
      <c r="Q156" s="87"/>
      <c r="R156" s="87"/>
      <c r="S156" s="87"/>
      <c r="T156" s="88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T156" s="20" t="s">
        <v>141</v>
      </c>
      <c r="AU156" s="20" t="s">
        <v>81</v>
      </c>
    </row>
    <row r="157" spans="1:65" s="2" customFormat="1" ht="16.5" customHeight="1">
      <c r="A157" s="41"/>
      <c r="B157" s="42"/>
      <c r="C157" s="258" t="s">
        <v>542</v>
      </c>
      <c r="D157" s="258" t="s">
        <v>204</v>
      </c>
      <c r="E157" s="259" t="s">
        <v>543</v>
      </c>
      <c r="F157" s="260" t="s">
        <v>544</v>
      </c>
      <c r="G157" s="261" t="s">
        <v>137</v>
      </c>
      <c r="H157" s="262">
        <v>5.14</v>
      </c>
      <c r="I157" s="263"/>
      <c r="J157" s="264">
        <f>ROUND(I157*H157,2)</f>
        <v>0</v>
      </c>
      <c r="K157" s="260" t="s">
        <v>138</v>
      </c>
      <c r="L157" s="265"/>
      <c r="M157" s="266" t="s">
        <v>19</v>
      </c>
      <c r="N157" s="267" t="s">
        <v>42</v>
      </c>
      <c r="O157" s="87"/>
      <c r="P157" s="216">
        <f>O157*H157</f>
        <v>0</v>
      </c>
      <c r="Q157" s="216">
        <v>0.022</v>
      </c>
      <c r="R157" s="216">
        <f>Q157*H157</f>
        <v>0.11307999999999999</v>
      </c>
      <c r="S157" s="216">
        <v>0</v>
      </c>
      <c r="T157" s="217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18" t="s">
        <v>324</v>
      </c>
      <c r="AT157" s="218" t="s">
        <v>204</v>
      </c>
      <c r="AU157" s="218" t="s">
        <v>81</v>
      </c>
      <c r="AY157" s="20" t="s">
        <v>131</v>
      </c>
      <c r="BE157" s="219">
        <f>IF(N157="základní",J157,0)</f>
        <v>0</v>
      </c>
      <c r="BF157" s="219">
        <f>IF(N157="snížená",J157,0)</f>
        <v>0</v>
      </c>
      <c r="BG157" s="219">
        <f>IF(N157="zákl. přenesená",J157,0)</f>
        <v>0</v>
      </c>
      <c r="BH157" s="219">
        <f>IF(N157="sníž. přenesená",J157,0)</f>
        <v>0</v>
      </c>
      <c r="BI157" s="219">
        <f>IF(N157="nulová",J157,0)</f>
        <v>0</v>
      </c>
      <c r="BJ157" s="20" t="s">
        <v>79</v>
      </c>
      <c r="BK157" s="219">
        <f>ROUND(I157*H157,2)</f>
        <v>0</v>
      </c>
      <c r="BL157" s="20" t="s">
        <v>236</v>
      </c>
      <c r="BM157" s="218" t="s">
        <v>996</v>
      </c>
    </row>
    <row r="158" spans="1:51" s="13" customFormat="1" ht="12">
      <c r="A158" s="13"/>
      <c r="B158" s="225"/>
      <c r="C158" s="226"/>
      <c r="D158" s="227" t="s">
        <v>143</v>
      </c>
      <c r="E158" s="226"/>
      <c r="F158" s="229" t="s">
        <v>997</v>
      </c>
      <c r="G158" s="226"/>
      <c r="H158" s="230">
        <v>5.14</v>
      </c>
      <c r="I158" s="231"/>
      <c r="J158" s="226"/>
      <c r="K158" s="226"/>
      <c r="L158" s="232"/>
      <c r="M158" s="233"/>
      <c r="N158" s="234"/>
      <c r="O158" s="234"/>
      <c r="P158" s="234"/>
      <c r="Q158" s="234"/>
      <c r="R158" s="234"/>
      <c r="S158" s="234"/>
      <c r="T158" s="23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6" t="s">
        <v>143</v>
      </c>
      <c r="AU158" s="236" t="s">
        <v>81</v>
      </c>
      <c r="AV158" s="13" t="s">
        <v>81</v>
      </c>
      <c r="AW158" s="13" t="s">
        <v>4</v>
      </c>
      <c r="AX158" s="13" t="s">
        <v>79</v>
      </c>
      <c r="AY158" s="236" t="s">
        <v>131</v>
      </c>
    </row>
    <row r="159" spans="1:65" s="2" customFormat="1" ht="16.5" customHeight="1">
      <c r="A159" s="41"/>
      <c r="B159" s="42"/>
      <c r="C159" s="207" t="s">
        <v>547</v>
      </c>
      <c r="D159" s="207" t="s">
        <v>134</v>
      </c>
      <c r="E159" s="208" t="s">
        <v>548</v>
      </c>
      <c r="F159" s="209" t="s">
        <v>549</v>
      </c>
      <c r="G159" s="210" t="s">
        <v>150</v>
      </c>
      <c r="H159" s="211">
        <v>6.37</v>
      </c>
      <c r="I159" s="212"/>
      <c r="J159" s="213">
        <f>ROUND(I159*H159,2)</f>
        <v>0</v>
      </c>
      <c r="K159" s="209" t="s">
        <v>138</v>
      </c>
      <c r="L159" s="47"/>
      <c r="M159" s="214" t="s">
        <v>19</v>
      </c>
      <c r="N159" s="215" t="s">
        <v>42</v>
      </c>
      <c r="O159" s="87"/>
      <c r="P159" s="216">
        <f>O159*H159</f>
        <v>0</v>
      </c>
      <c r="Q159" s="216">
        <v>3E-05</v>
      </c>
      <c r="R159" s="216">
        <f>Q159*H159</f>
        <v>0.0001911</v>
      </c>
      <c r="S159" s="216">
        <v>0</v>
      </c>
      <c r="T159" s="217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18" t="s">
        <v>236</v>
      </c>
      <c r="AT159" s="218" t="s">
        <v>134</v>
      </c>
      <c r="AU159" s="218" t="s">
        <v>81</v>
      </c>
      <c r="AY159" s="20" t="s">
        <v>131</v>
      </c>
      <c r="BE159" s="219">
        <f>IF(N159="základní",J159,0)</f>
        <v>0</v>
      </c>
      <c r="BF159" s="219">
        <f>IF(N159="snížená",J159,0)</f>
        <v>0</v>
      </c>
      <c r="BG159" s="219">
        <f>IF(N159="zákl. přenesená",J159,0)</f>
        <v>0</v>
      </c>
      <c r="BH159" s="219">
        <f>IF(N159="sníž. přenesená",J159,0)</f>
        <v>0</v>
      </c>
      <c r="BI159" s="219">
        <f>IF(N159="nulová",J159,0)</f>
        <v>0</v>
      </c>
      <c r="BJ159" s="20" t="s">
        <v>79</v>
      </c>
      <c r="BK159" s="219">
        <f>ROUND(I159*H159,2)</f>
        <v>0</v>
      </c>
      <c r="BL159" s="20" t="s">
        <v>236</v>
      </c>
      <c r="BM159" s="218" t="s">
        <v>998</v>
      </c>
    </row>
    <row r="160" spans="1:47" s="2" customFormat="1" ht="12">
      <c r="A160" s="41"/>
      <c r="B160" s="42"/>
      <c r="C160" s="43"/>
      <c r="D160" s="220" t="s">
        <v>141</v>
      </c>
      <c r="E160" s="43"/>
      <c r="F160" s="221" t="s">
        <v>551</v>
      </c>
      <c r="G160" s="43"/>
      <c r="H160" s="43"/>
      <c r="I160" s="222"/>
      <c r="J160" s="43"/>
      <c r="K160" s="43"/>
      <c r="L160" s="47"/>
      <c r="M160" s="223"/>
      <c r="N160" s="224"/>
      <c r="O160" s="87"/>
      <c r="P160" s="87"/>
      <c r="Q160" s="87"/>
      <c r="R160" s="87"/>
      <c r="S160" s="87"/>
      <c r="T160" s="88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T160" s="20" t="s">
        <v>141</v>
      </c>
      <c r="AU160" s="20" t="s">
        <v>81</v>
      </c>
    </row>
    <row r="161" spans="1:51" s="13" customFormat="1" ht="12">
      <c r="A161" s="13"/>
      <c r="B161" s="225"/>
      <c r="C161" s="226"/>
      <c r="D161" s="227" t="s">
        <v>143</v>
      </c>
      <c r="E161" s="228" t="s">
        <v>19</v>
      </c>
      <c r="F161" s="229" t="s">
        <v>999</v>
      </c>
      <c r="G161" s="226"/>
      <c r="H161" s="230">
        <v>6.37</v>
      </c>
      <c r="I161" s="231"/>
      <c r="J161" s="226"/>
      <c r="K161" s="226"/>
      <c r="L161" s="232"/>
      <c r="M161" s="233"/>
      <c r="N161" s="234"/>
      <c r="O161" s="234"/>
      <c r="P161" s="234"/>
      <c r="Q161" s="234"/>
      <c r="R161" s="234"/>
      <c r="S161" s="234"/>
      <c r="T161" s="23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6" t="s">
        <v>143</v>
      </c>
      <c r="AU161" s="236" t="s">
        <v>81</v>
      </c>
      <c r="AV161" s="13" t="s">
        <v>81</v>
      </c>
      <c r="AW161" s="13" t="s">
        <v>32</v>
      </c>
      <c r="AX161" s="13" t="s">
        <v>79</v>
      </c>
      <c r="AY161" s="236" t="s">
        <v>131</v>
      </c>
    </row>
    <row r="162" spans="1:65" s="2" customFormat="1" ht="24.15" customHeight="1">
      <c r="A162" s="41"/>
      <c r="B162" s="42"/>
      <c r="C162" s="207" t="s">
        <v>553</v>
      </c>
      <c r="D162" s="207" t="s">
        <v>134</v>
      </c>
      <c r="E162" s="208" t="s">
        <v>554</v>
      </c>
      <c r="F162" s="209" t="s">
        <v>555</v>
      </c>
      <c r="G162" s="210" t="s">
        <v>150</v>
      </c>
      <c r="H162" s="211">
        <v>1.07</v>
      </c>
      <c r="I162" s="212"/>
      <c r="J162" s="213">
        <f>ROUND(I162*H162,2)</f>
        <v>0</v>
      </c>
      <c r="K162" s="209" t="s">
        <v>138</v>
      </c>
      <c r="L162" s="47"/>
      <c r="M162" s="214" t="s">
        <v>19</v>
      </c>
      <c r="N162" s="215" t="s">
        <v>42</v>
      </c>
      <c r="O162" s="87"/>
      <c r="P162" s="216">
        <f>O162*H162</f>
        <v>0</v>
      </c>
      <c r="Q162" s="216">
        <v>0.0002</v>
      </c>
      <c r="R162" s="216">
        <f>Q162*H162</f>
        <v>0.00021400000000000002</v>
      </c>
      <c r="S162" s="216">
        <v>0</v>
      </c>
      <c r="T162" s="217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18" t="s">
        <v>236</v>
      </c>
      <c r="AT162" s="218" t="s">
        <v>134</v>
      </c>
      <c r="AU162" s="218" t="s">
        <v>81</v>
      </c>
      <c r="AY162" s="20" t="s">
        <v>131</v>
      </c>
      <c r="BE162" s="219">
        <f>IF(N162="základní",J162,0)</f>
        <v>0</v>
      </c>
      <c r="BF162" s="219">
        <f>IF(N162="snížená",J162,0)</f>
        <v>0</v>
      </c>
      <c r="BG162" s="219">
        <f>IF(N162="zákl. přenesená",J162,0)</f>
        <v>0</v>
      </c>
      <c r="BH162" s="219">
        <f>IF(N162="sníž. přenesená",J162,0)</f>
        <v>0</v>
      </c>
      <c r="BI162" s="219">
        <f>IF(N162="nulová",J162,0)</f>
        <v>0</v>
      </c>
      <c r="BJ162" s="20" t="s">
        <v>79</v>
      </c>
      <c r="BK162" s="219">
        <f>ROUND(I162*H162,2)</f>
        <v>0</v>
      </c>
      <c r="BL162" s="20" t="s">
        <v>236</v>
      </c>
      <c r="BM162" s="218" t="s">
        <v>1000</v>
      </c>
    </row>
    <row r="163" spans="1:47" s="2" customFormat="1" ht="12">
      <c r="A163" s="41"/>
      <c r="B163" s="42"/>
      <c r="C163" s="43"/>
      <c r="D163" s="220" t="s">
        <v>141</v>
      </c>
      <c r="E163" s="43"/>
      <c r="F163" s="221" t="s">
        <v>557</v>
      </c>
      <c r="G163" s="43"/>
      <c r="H163" s="43"/>
      <c r="I163" s="222"/>
      <c r="J163" s="43"/>
      <c r="K163" s="43"/>
      <c r="L163" s="47"/>
      <c r="M163" s="223"/>
      <c r="N163" s="224"/>
      <c r="O163" s="87"/>
      <c r="P163" s="87"/>
      <c r="Q163" s="87"/>
      <c r="R163" s="87"/>
      <c r="S163" s="87"/>
      <c r="T163" s="88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T163" s="20" t="s">
        <v>141</v>
      </c>
      <c r="AU163" s="20" t="s">
        <v>81</v>
      </c>
    </row>
    <row r="164" spans="1:65" s="2" customFormat="1" ht="16.5" customHeight="1">
      <c r="A164" s="41"/>
      <c r="B164" s="42"/>
      <c r="C164" s="258" t="s">
        <v>558</v>
      </c>
      <c r="D164" s="258" t="s">
        <v>204</v>
      </c>
      <c r="E164" s="259" t="s">
        <v>559</v>
      </c>
      <c r="F164" s="260" t="s">
        <v>560</v>
      </c>
      <c r="G164" s="261" t="s">
        <v>150</v>
      </c>
      <c r="H164" s="262">
        <v>1.177</v>
      </c>
      <c r="I164" s="263"/>
      <c r="J164" s="264">
        <f>ROUND(I164*H164,2)</f>
        <v>0</v>
      </c>
      <c r="K164" s="260" t="s">
        <v>19</v>
      </c>
      <c r="L164" s="265"/>
      <c r="M164" s="266" t="s">
        <v>19</v>
      </c>
      <c r="N164" s="267" t="s">
        <v>42</v>
      </c>
      <c r="O164" s="87"/>
      <c r="P164" s="216">
        <f>O164*H164</f>
        <v>0</v>
      </c>
      <c r="Q164" s="216">
        <v>0.00016</v>
      </c>
      <c r="R164" s="216">
        <f>Q164*H164</f>
        <v>0.00018832</v>
      </c>
      <c r="S164" s="216">
        <v>0</v>
      </c>
      <c r="T164" s="217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18" t="s">
        <v>324</v>
      </c>
      <c r="AT164" s="218" t="s">
        <v>204</v>
      </c>
      <c r="AU164" s="218" t="s">
        <v>81</v>
      </c>
      <c r="AY164" s="20" t="s">
        <v>131</v>
      </c>
      <c r="BE164" s="219">
        <f>IF(N164="základní",J164,0)</f>
        <v>0</v>
      </c>
      <c r="BF164" s="219">
        <f>IF(N164="snížená",J164,0)</f>
        <v>0</v>
      </c>
      <c r="BG164" s="219">
        <f>IF(N164="zákl. přenesená",J164,0)</f>
        <v>0</v>
      </c>
      <c r="BH164" s="219">
        <f>IF(N164="sníž. přenesená",J164,0)</f>
        <v>0</v>
      </c>
      <c r="BI164" s="219">
        <f>IF(N164="nulová",J164,0)</f>
        <v>0</v>
      </c>
      <c r="BJ164" s="20" t="s">
        <v>79</v>
      </c>
      <c r="BK164" s="219">
        <f>ROUND(I164*H164,2)</f>
        <v>0</v>
      </c>
      <c r="BL164" s="20" t="s">
        <v>236</v>
      </c>
      <c r="BM164" s="218" t="s">
        <v>1001</v>
      </c>
    </row>
    <row r="165" spans="1:51" s="13" customFormat="1" ht="12">
      <c r="A165" s="13"/>
      <c r="B165" s="225"/>
      <c r="C165" s="226"/>
      <c r="D165" s="227" t="s">
        <v>143</v>
      </c>
      <c r="E165" s="226"/>
      <c r="F165" s="229" t="s">
        <v>1002</v>
      </c>
      <c r="G165" s="226"/>
      <c r="H165" s="230">
        <v>1.177</v>
      </c>
      <c r="I165" s="231"/>
      <c r="J165" s="226"/>
      <c r="K165" s="226"/>
      <c r="L165" s="232"/>
      <c r="M165" s="233"/>
      <c r="N165" s="234"/>
      <c r="O165" s="234"/>
      <c r="P165" s="234"/>
      <c r="Q165" s="234"/>
      <c r="R165" s="234"/>
      <c r="S165" s="234"/>
      <c r="T165" s="23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6" t="s">
        <v>143</v>
      </c>
      <c r="AU165" s="236" t="s">
        <v>81</v>
      </c>
      <c r="AV165" s="13" t="s">
        <v>81</v>
      </c>
      <c r="AW165" s="13" t="s">
        <v>4</v>
      </c>
      <c r="AX165" s="13" t="s">
        <v>79</v>
      </c>
      <c r="AY165" s="236" t="s">
        <v>131</v>
      </c>
    </row>
    <row r="166" spans="1:65" s="2" customFormat="1" ht="24.15" customHeight="1">
      <c r="A166" s="41"/>
      <c r="B166" s="42"/>
      <c r="C166" s="207" t="s">
        <v>563</v>
      </c>
      <c r="D166" s="207" t="s">
        <v>134</v>
      </c>
      <c r="E166" s="208" t="s">
        <v>564</v>
      </c>
      <c r="F166" s="209" t="s">
        <v>565</v>
      </c>
      <c r="G166" s="210" t="s">
        <v>405</v>
      </c>
      <c r="H166" s="268"/>
      <c r="I166" s="212"/>
      <c r="J166" s="213">
        <f>ROUND(I166*H166,2)</f>
        <v>0</v>
      </c>
      <c r="K166" s="209" t="s">
        <v>138</v>
      </c>
      <c r="L166" s="47"/>
      <c r="M166" s="214" t="s">
        <v>19</v>
      </c>
      <c r="N166" s="215" t="s">
        <v>42</v>
      </c>
      <c r="O166" s="87"/>
      <c r="P166" s="216">
        <f>O166*H166</f>
        <v>0</v>
      </c>
      <c r="Q166" s="216">
        <v>0</v>
      </c>
      <c r="R166" s="216">
        <f>Q166*H166</f>
        <v>0</v>
      </c>
      <c r="S166" s="216">
        <v>0</v>
      </c>
      <c r="T166" s="217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18" t="s">
        <v>236</v>
      </c>
      <c r="AT166" s="218" t="s">
        <v>134</v>
      </c>
      <c r="AU166" s="218" t="s">
        <v>81</v>
      </c>
      <c r="AY166" s="20" t="s">
        <v>131</v>
      </c>
      <c r="BE166" s="219">
        <f>IF(N166="základní",J166,0)</f>
        <v>0</v>
      </c>
      <c r="BF166" s="219">
        <f>IF(N166="snížená",J166,0)</f>
        <v>0</v>
      </c>
      <c r="BG166" s="219">
        <f>IF(N166="zákl. přenesená",J166,0)</f>
        <v>0</v>
      </c>
      <c r="BH166" s="219">
        <f>IF(N166="sníž. přenesená",J166,0)</f>
        <v>0</v>
      </c>
      <c r="BI166" s="219">
        <f>IF(N166="nulová",J166,0)</f>
        <v>0</v>
      </c>
      <c r="BJ166" s="20" t="s">
        <v>79</v>
      </c>
      <c r="BK166" s="219">
        <f>ROUND(I166*H166,2)</f>
        <v>0</v>
      </c>
      <c r="BL166" s="20" t="s">
        <v>236</v>
      </c>
      <c r="BM166" s="218" t="s">
        <v>1003</v>
      </c>
    </row>
    <row r="167" spans="1:47" s="2" customFormat="1" ht="12">
      <c r="A167" s="41"/>
      <c r="B167" s="42"/>
      <c r="C167" s="43"/>
      <c r="D167" s="220" t="s">
        <v>141</v>
      </c>
      <c r="E167" s="43"/>
      <c r="F167" s="221" t="s">
        <v>567</v>
      </c>
      <c r="G167" s="43"/>
      <c r="H167" s="43"/>
      <c r="I167" s="222"/>
      <c r="J167" s="43"/>
      <c r="K167" s="43"/>
      <c r="L167" s="47"/>
      <c r="M167" s="223"/>
      <c r="N167" s="224"/>
      <c r="O167" s="87"/>
      <c r="P167" s="87"/>
      <c r="Q167" s="87"/>
      <c r="R167" s="87"/>
      <c r="S167" s="87"/>
      <c r="T167" s="88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T167" s="20" t="s">
        <v>141</v>
      </c>
      <c r="AU167" s="20" t="s">
        <v>81</v>
      </c>
    </row>
    <row r="168" spans="1:63" s="12" customFormat="1" ht="22.8" customHeight="1">
      <c r="A168" s="12"/>
      <c r="B168" s="191"/>
      <c r="C168" s="192"/>
      <c r="D168" s="193" t="s">
        <v>70</v>
      </c>
      <c r="E168" s="205" t="s">
        <v>568</v>
      </c>
      <c r="F168" s="205" t="s">
        <v>569</v>
      </c>
      <c r="G168" s="192"/>
      <c r="H168" s="192"/>
      <c r="I168" s="195"/>
      <c r="J168" s="206">
        <f>BK168</f>
        <v>0</v>
      </c>
      <c r="K168" s="192"/>
      <c r="L168" s="197"/>
      <c r="M168" s="198"/>
      <c r="N168" s="199"/>
      <c r="O168" s="199"/>
      <c r="P168" s="200">
        <f>SUM(P169:P190)</f>
        <v>0</v>
      </c>
      <c r="Q168" s="199"/>
      <c r="R168" s="200">
        <f>SUM(R169:R190)</f>
        <v>0.09136328</v>
      </c>
      <c r="S168" s="199"/>
      <c r="T168" s="201">
        <f>SUM(T169:T190)</f>
        <v>0.13436800000000002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02" t="s">
        <v>81</v>
      </c>
      <c r="AT168" s="203" t="s">
        <v>70</v>
      </c>
      <c r="AU168" s="203" t="s">
        <v>79</v>
      </c>
      <c r="AY168" s="202" t="s">
        <v>131</v>
      </c>
      <c r="BK168" s="204">
        <f>SUM(BK169:BK190)</f>
        <v>0</v>
      </c>
    </row>
    <row r="169" spans="1:65" s="2" customFormat="1" ht="16.5" customHeight="1">
      <c r="A169" s="41"/>
      <c r="B169" s="42"/>
      <c r="C169" s="207" t="s">
        <v>570</v>
      </c>
      <c r="D169" s="207" t="s">
        <v>134</v>
      </c>
      <c r="E169" s="208" t="s">
        <v>571</v>
      </c>
      <c r="F169" s="209" t="s">
        <v>572</v>
      </c>
      <c r="G169" s="210" t="s">
        <v>137</v>
      </c>
      <c r="H169" s="211">
        <v>4.94</v>
      </c>
      <c r="I169" s="212"/>
      <c r="J169" s="213">
        <f>ROUND(I169*H169,2)</f>
        <v>0</v>
      </c>
      <c r="K169" s="209" t="s">
        <v>138</v>
      </c>
      <c r="L169" s="47"/>
      <c r="M169" s="214" t="s">
        <v>19</v>
      </c>
      <c r="N169" s="215" t="s">
        <v>42</v>
      </c>
      <c r="O169" s="87"/>
      <c r="P169" s="216">
        <f>O169*H169</f>
        <v>0</v>
      </c>
      <c r="Q169" s="216">
        <v>0</v>
      </c>
      <c r="R169" s="216">
        <f>Q169*H169</f>
        <v>0</v>
      </c>
      <c r="S169" s="216">
        <v>0.0272</v>
      </c>
      <c r="T169" s="217">
        <f>S169*H169</f>
        <v>0.13436800000000002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18" t="s">
        <v>236</v>
      </c>
      <c r="AT169" s="218" t="s">
        <v>134</v>
      </c>
      <c r="AU169" s="218" t="s">
        <v>81</v>
      </c>
      <c r="AY169" s="20" t="s">
        <v>131</v>
      </c>
      <c r="BE169" s="219">
        <f>IF(N169="základní",J169,0)</f>
        <v>0</v>
      </c>
      <c r="BF169" s="219">
        <f>IF(N169="snížená",J169,0)</f>
        <v>0</v>
      </c>
      <c r="BG169" s="219">
        <f>IF(N169="zákl. přenesená",J169,0)</f>
        <v>0</v>
      </c>
      <c r="BH169" s="219">
        <f>IF(N169="sníž. přenesená",J169,0)</f>
        <v>0</v>
      </c>
      <c r="BI169" s="219">
        <f>IF(N169="nulová",J169,0)</f>
        <v>0</v>
      </c>
      <c r="BJ169" s="20" t="s">
        <v>79</v>
      </c>
      <c r="BK169" s="219">
        <f>ROUND(I169*H169,2)</f>
        <v>0</v>
      </c>
      <c r="BL169" s="20" t="s">
        <v>236</v>
      </c>
      <c r="BM169" s="218" t="s">
        <v>1004</v>
      </c>
    </row>
    <row r="170" spans="1:47" s="2" customFormat="1" ht="12">
      <c r="A170" s="41"/>
      <c r="B170" s="42"/>
      <c r="C170" s="43"/>
      <c r="D170" s="220" t="s">
        <v>141</v>
      </c>
      <c r="E170" s="43"/>
      <c r="F170" s="221" t="s">
        <v>574</v>
      </c>
      <c r="G170" s="43"/>
      <c r="H170" s="43"/>
      <c r="I170" s="222"/>
      <c r="J170" s="43"/>
      <c r="K170" s="43"/>
      <c r="L170" s="47"/>
      <c r="M170" s="223"/>
      <c r="N170" s="224"/>
      <c r="O170" s="87"/>
      <c r="P170" s="87"/>
      <c r="Q170" s="87"/>
      <c r="R170" s="87"/>
      <c r="S170" s="87"/>
      <c r="T170" s="88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T170" s="20" t="s">
        <v>141</v>
      </c>
      <c r="AU170" s="20" t="s">
        <v>81</v>
      </c>
    </row>
    <row r="171" spans="1:51" s="13" customFormat="1" ht="12">
      <c r="A171" s="13"/>
      <c r="B171" s="225"/>
      <c r="C171" s="226"/>
      <c r="D171" s="227" t="s">
        <v>143</v>
      </c>
      <c r="E171" s="228" t="s">
        <v>19</v>
      </c>
      <c r="F171" s="229" t="s">
        <v>1005</v>
      </c>
      <c r="G171" s="226"/>
      <c r="H171" s="230">
        <v>4.94</v>
      </c>
      <c r="I171" s="231"/>
      <c r="J171" s="226"/>
      <c r="K171" s="226"/>
      <c r="L171" s="232"/>
      <c r="M171" s="233"/>
      <c r="N171" s="234"/>
      <c r="O171" s="234"/>
      <c r="P171" s="234"/>
      <c r="Q171" s="234"/>
      <c r="R171" s="234"/>
      <c r="S171" s="234"/>
      <c r="T171" s="23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6" t="s">
        <v>143</v>
      </c>
      <c r="AU171" s="236" t="s">
        <v>81</v>
      </c>
      <c r="AV171" s="13" t="s">
        <v>81</v>
      </c>
      <c r="AW171" s="13" t="s">
        <v>32</v>
      </c>
      <c r="AX171" s="13" t="s">
        <v>79</v>
      </c>
      <c r="AY171" s="236" t="s">
        <v>131</v>
      </c>
    </row>
    <row r="172" spans="1:65" s="2" customFormat="1" ht="16.5" customHeight="1">
      <c r="A172" s="41"/>
      <c r="B172" s="42"/>
      <c r="C172" s="207" t="s">
        <v>577</v>
      </c>
      <c r="D172" s="207" t="s">
        <v>134</v>
      </c>
      <c r="E172" s="208" t="s">
        <v>578</v>
      </c>
      <c r="F172" s="209" t="s">
        <v>579</v>
      </c>
      <c r="G172" s="210" t="s">
        <v>137</v>
      </c>
      <c r="H172" s="211">
        <v>4.94</v>
      </c>
      <c r="I172" s="212"/>
      <c r="J172" s="213">
        <f>ROUND(I172*H172,2)</f>
        <v>0</v>
      </c>
      <c r="K172" s="209" t="s">
        <v>138</v>
      </c>
      <c r="L172" s="47"/>
      <c r="M172" s="214" t="s">
        <v>19</v>
      </c>
      <c r="N172" s="215" t="s">
        <v>42</v>
      </c>
      <c r="O172" s="87"/>
      <c r="P172" s="216">
        <f>O172*H172</f>
        <v>0</v>
      </c>
      <c r="Q172" s="216">
        <v>0.0003</v>
      </c>
      <c r="R172" s="216">
        <f>Q172*H172</f>
        <v>0.001482</v>
      </c>
      <c r="S172" s="216">
        <v>0</v>
      </c>
      <c r="T172" s="217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18" t="s">
        <v>236</v>
      </c>
      <c r="AT172" s="218" t="s">
        <v>134</v>
      </c>
      <c r="AU172" s="218" t="s">
        <v>81</v>
      </c>
      <c r="AY172" s="20" t="s">
        <v>131</v>
      </c>
      <c r="BE172" s="219">
        <f>IF(N172="základní",J172,0)</f>
        <v>0</v>
      </c>
      <c r="BF172" s="219">
        <f>IF(N172="snížená",J172,0)</f>
        <v>0</v>
      </c>
      <c r="BG172" s="219">
        <f>IF(N172="zákl. přenesená",J172,0)</f>
        <v>0</v>
      </c>
      <c r="BH172" s="219">
        <f>IF(N172="sníž. přenesená",J172,0)</f>
        <v>0</v>
      </c>
      <c r="BI172" s="219">
        <f>IF(N172="nulová",J172,0)</f>
        <v>0</v>
      </c>
      <c r="BJ172" s="20" t="s">
        <v>79</v>
      </c>
      <c r="BK172" s="219">
        <f>ROUND(I172*H172,2)</f>
        <v>0</v>
      </c>
      <c r="BL172" s="20" t="s">
        <v>236</v>
      </c>
      <c r="BM172" s="218" t="s">
        <v>1006</v>
      </c>
    </row>
    <row r="173" spans="1:47" s="2" customFormat="1" ht="12">
      <c r="A173" s="41"/>
      <c r="B173" s="42"/>
      <c r="C173" s="43"/>
      <c r="D173" s="220" t="s">
        <v>141</v>
      </c>
      <c r="E173" s="43"/>
      <c r="F173" s="221" t="s">
        <v>581</v>
      </c>
      <c r="G173" s="43"/>
      <c r="H173" s="43"/>
      <c r="I173" s="222"/>
      <c r="J173" s="43"/>
      <c r="K173" s="43"/>
      <c r="L173" s="47"/>
      <c r="M173" s="223"/>
      <c r="N173" s="224"/>
      <c r="O173" s="87"/>
      <c r="P173" s="87"/>
      <c r="Q173" s="87"/>
      <c r="R173" s="87"/>
      <c r="S173" s="87"/>
      <c r="T173" s="88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T173" s="20" t="s">
        <v>141</v>
      </c>
      <c r="AU173" s="20" t="s">
        <v>81</v>
      </c>
    </row>
    <row r="174" spans="1:51" s="13" customFormat="1" ht="12">
      <c r="A174" s="13"/>
      <c r="B174" s="225"/>
      <c r="C174" s="226"/>
      <c r="D174" s="227" t="s">
        <v>143</v>
      </c>
      <c r="E174" s="228" t="s">
        <v>19</v>
      </c>
      <c r="F174" s="229" t="s">
        <v>1007</v>
      </c>
      <c r="G174" s="226"/>
      <c r="H174" s="230">
        <v>4.94</v>
      </c>
      <c r="I174" s="231"/>
      <c r="J174" s="226"/>
      <c r="K174" s="226"/>
      <c r="L174" s="232"/>
      <c r="M174" s="233"/>
      <c r="N174" s="234"/>
      <c r="O174" s="234"/>
      <c r="P174" s="234"/>
      <c r="Q174" s="234"/>
      <c r="R174" s="234"/>
      <c r="S174" s="234"/>
      <c r="T174" s="23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6" t="s">
        <v>143</v>
      </c>
      <c r="AU174" s="236" t="s">
        <v>81</v>
      </c>
      <c r="AV174" s="13" t="s">
        <v>81</v>
      </c>
      <c r="AW174" s="13" t="s">
        <v>32</v>
      </c>
      <c r="AX174" s="13" t="s">
        <v>79</v>
      </c>
      <c r="AY174" s="236" t="s">
        <v>131</v>
      </c>
    </row>
    <row r="175" spans="1:65" s="2" customFormat="1" ht="21.75" customHeight="1">
      <c r="A175" s="41"/>
      <c r="B175" s="42"/>
      <c r="C175" s="207" t="s">
        <v>585</v>
      </c>
      <c r="D175" s="207" t="s">
        <v>134</v>
      </c>
      <c r="E175" s="208" t="s">
        <v>586</v>
      </c>
      <c r="F175" s="209" t="s">
        <v>587</v>
      </c>
      <c r="G175" s="210" t="s">
        <v>137</v>
      </c>
      <c r="H175" s="211">
        <v>4.94</v>
      </c>
      <c r="I175" s="212"/>
      <c r="J175" s="213">
        <f>ROUND(I175*H175,2)</f>
        <v>0</v>
      </c>
      <c r="K175" s="209" t="s">
        <v>138</v>
      </c>
      <c r="L175" s="47"/>
      <c r="M175" s="214" t="s">
        <v>19</v>
      </c>
      <c r="N175" s="215" t="s">
        <v>42</v>
      </c>
      <c r="O175" s="87"/>
      <c r="P175" s="216">
        <f>O175*H175</f>
        <v>0</v>
      </c>
      <c r="Q175" s="216">
        <v>0.00538</v>
      </c>
      <c r="R175" s="216">
        <f>Q175*H175</f>
        <v>0.026577200000000002</v>
      </c>
      <c r="S175" s="216">
        <v>0</v>
      </c>
      <c r="T175" s="217">
        <f>S175*H175</f>
        <v>0</v>
      </c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R175" s="218" t="s">
        <v>236</v>
      </c>
      <c r="AT175" s="218" t="s">
        <v>134</v>
      </c>
      <c r="AU175" s="218" t="s">
        <v>81</v>
      </c>
      <c r="AY175" s="20" t="s">
        <v>131</v>
      </c>
      <c r="BE175" s="219">
        <f>IF(N175="základní",J175,0)</f>
        <v>0</v>
      </c>
      <c r="BF175" s="219">
        <f>IF(N175="snížená",J175,0)</f>
        <v>0</v>
      </c>
      <c r="BG175" s="219">
        <f>IF(N175="zákl. přenesená",J175,0)</f>
        <v>0</v>
      </c>
      <c r="BH175" s="219">
        <f>IF(N175="sníž. přenesená",J175,0)</f>
        <v>0</v>
      </c>
      <c r="BI175" s="219">
        <f>IF(N175="nulová",J175,0)</f>
        <v>0</v>
      </c>
      <c r="BJ175" s="20" t="s">
        <v>79</v>
      </c>
      <c r="BK175" s="219">
        <f>ROUND(I175*H175,2)</f>
        <v>0</v>
      </c>
      <c r="BL175" s="20" t="s">
        <v>236</v>
      </c>
      <c r="BM175" s="218" t="s">
        <v>1008</v>
      </c>
    </row>
    <row r="176" spans="1:47" s="2" customFormat="1" ht="12">
      <c r="A176" s="41"/>
      <c r="B176" s="42"/>
      <c r="C176" s="43"/>
      <c r="D176" s="220" t="s">
        <v>141</v>
      </c>
      <c r="E176" s="43"/>
      <c r="F176" s="221" t="s">
        <v>589</v>
      </c>
      <c r="G176" s="43"/>
      <c r="H176" s="43"/>
      <c r="I176" s="222"/>
      <c r="J176" s="43"/>
      <c r="K176" s="43"/>
      <c r="L176" s="47"/>
      <c r="M176" s="223"/>
      <c r="N176" s="224"/>
      <c r="O176" s="87"/>
      <c r="P176" s="87"/>
      <c r="Q176" s="87"/>
      <c r="R176" s="87"/>
      <c r="S176" s="87"/>
      <c r="T176" s="88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T176" s="20" t="s">
        <v>141</v>
      </c>
      <c r="AU176" s="20" t="s">
        <v>81</v>
      </c>
    </row>
    <row r="177" spans="1:51" s="13" customFormat="1" ht="12">
      <c r="A177" s="13"/>
      <c r="B177" s="225"/>
      <c r="C177" s="226"/>
      <c r="D177" s="227" t="s">
        <v>143</v>
      </c>
      <c r="E177" s="228" t="s">
        <v>19</v>
      </c>
      <c r="F177" s="229" t="s">
        <v>1007</v>
      </c>
      <c r="G177" s="226"/>
      <c r="H177" s="230">
        <v>4.94</v>
      </c>
      <c r="I177" s="231"/>
      <c r="J177" s="226"/>
      <c r="K177" s="226"/>
      <c r="L177" s="232"/>
      <c r="M177" s="233"/>
      <c r="N177" s="234"/>
      <c r="O177" s="234"/>
      <c r="P177" s="234"/>
      <c r="Q177" s="234"/>
      <c r="R177" s="234"/>
      <c r="S177" s="234"/>
      <c r="T177" s="23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6" t="s">
        <v>143</v>
      </c>
      <c r="AU177" s="236" t="s">
        <v>81</v>
      </c>
      <c r="AV177" s="13" t="s">
        <v>81</v>
      </c>
      <c r="AW177" s="13" t="s">
        <v>32</v>
      </c>
      <c r="AX177" s="13" t="s">
        <v>79</v>
      </c>
      <c r="AY177" s="236" t="s">
        <v>131</v>
      </c>
    </row>
    <row r="178" spans="1:65" s="2" customFormat="1" ht="16.5" customHeight="1">
      <c r="A178" s="41"/>
      <c r="B178" s="42"/>
      <c r="C178" s="258" t="s">
        <v>601</v>
      </c>
      <c r="D178" s="258" t="s">
        <v>204</v>
      </c>
      <c r="E178" s="259" t="s">
        <v>602</v>
      </c>
      <c r="F178" s="260" t="s">
        <v>603</v>
      </c>
      <c r="G178" s="261" t="s">
        <v>137</v>
      </c>
      <c r="H178" s="262">
        <v>5.562</v>
      </c>
      <c r="I178" s="263"/>
      <c r="J178" s="264">
        <f>ROUND(I178*H178,2)</f>
        <v>0</v>
      </c>
      <c r="K178" s="260" t="s">
        <v>138</v>
      </c>
      <c r="L178" s="265"/>
      <c r="M178" s="266" t="s">
        <v>19</v>
      </c>
      <c r="N178" s="267" t="s">
        <v>42</v>
      </c>
      <c r="O178" s="87"/>
      <c r="P178" s="216">
        <f>O178*H178</f>
        <v>0</v>
      </c>
      <c r="Q178" s="216">
        <v>0.01112</v>
      </c>
      <c r="R178" s="216">
        <f>Q178*H178</f>
        <v>0.06184944</v>
      </c>
      <c r="S178" s="216">
        <v>0</v>
      </c>
      <c r="T178" s="217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18" t="s">
        <v>324</v>
      </c>
      <c r="AT178" s="218" t="s">
        <v>204</v>
      </c>
      <c r="AU178" s="218" t="s">
        <v>81</v>
      </c>
      <c r="AY178" s="20" t="s">
        <v>131</v>
      </c>
      <c r="BE178" s="219">
        <f>IF(N178="základní",J178,0)</f>
        <v>0</v>
      </c>
      <c r="BF178" s="219">
        <f>IF(N178="snížená",J178,0)</f>
        <v>0</v>
      </c>
      <c r="BG178" s="219">
        <f>IF(N178="zákl. přenesená",J178,0)</f>
        <v>0</v>
      </c>
      <c r="BH178" s="219">
        <f>IF(N178="sníž. přenesená",J178,0)</f>
        <v>0</v>
      </c>
      <c r="BI178" s="219">
        <f>IF(N178="nulová",J178,0)</f>
        <v>0</v>
      </c>
      <c r="BJ178" s="20" t="s">
        <v>79</v>
      </c>
      <c r="BK178" s="219">
        <f>ROUND(I178*H178,2)</f>
        <v>0</v>
      </c>
      <c r="BL178" s="20" t="s">
        <v>236</v>
      </c>
      <c r="BM178" s="218" t="s">
        <v>1009</v>
      </c>
    </row>
    <row r="179" spans="1:51" s="13" customFormat="1" ht="12">
      <c r="A179" s="13"/>
      <c r="B179" s="225"/>
      <c r="C179" s="226"/>
      <c r="D179" s="227" t="s">
        <v>143</v>
      </c>
      <c r="E179" s="226"/>
      <c r="F179" s="229" t="s">
        <v>1010</v>
      </c>
      <c r="G179" s="226"/>
      <c r="H179" s="230">
        <v>5.562</v>
      </c>
      <c r="I179" s="231"/>
      <c r="J179" s="226"/>
      <c r="K179" s="226"/>
      <c r="L179" s="232"/>
      <c r="M179" s="233"/>
      <c r="N179" s="234"/>
      <c r="O179" s="234"/>
      <c r="P179" s="234"/>
      <c r="Q179" s="234"/>
      <c r="R179" s="234"/>
      <c r="S179" s="234"/>
      <c r="T179" s="23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6" t="s">
        <v>143</v>
      </c>
      <c r="AU179" s="236" t="s">
        <v>81</v>
      </c>
      <c r="AV179" s="13" t="s">
        <v>81</v>
      </c>
      <c r="AW179" s="13" t="s">
        <v>4</v>
      </c>
      <c r="AX179" s="13" t="s">
        <v>79</v>
      </c>
      <c r="AY179" s="236" t="s">
        <v>131</v>
      </c>
    </row>
    <row r="180" spans="1:65" s="2" customFormat="1" ht="16.5" customHeight="1">
      <c r="A180" s="41"/>
      <c r="B180" s="42"/>
      <c r="C180" s="207" t="s">
        <v>612</v>
      </c>
      <c r="D180" s="207" t="s">
        <v>134</v>
      </c>
      <c r="E180" s="208" t="s">
        <v>613</v>
      </c>
      <c r="F180" s="209" t="s">
        <v>614</v>
      </c>
      <c r="G180" s="210" t="s">
        <v>150</v>
      </c>
      <c r="H180" s="211">
        <v>4.47</v>
      </c>
      <c r="I180" s="212"/>
      <c r="J180" s="213">
        <f>ROUND(I180*H180,2)</f>
        <v>0</v>
      </c>
      <c r="K180" s="209" t="s">
        <v>138</v>
      </c>
      <c r="L180" s="47"/>
      <c r="M180" s="214" t="s">
        <v>19</v>
      </c>
      <c r="N180" s="215" t="s">
        <v>42</v>
      </c>
      <c r="O180" s="87"/>
      <c r="P180" s="216">
        <f>O180*H180</f>
        <v>0</v>
      </c>
      <c r="Q180" s="216">
        <v>0.00018</v>
      </c>
      <c r="R180" s="216">
        <f>Q180*H180</f>
        <v>0.0008046</v>
      </c>
      <c r="S180" s="216">
        <v>0</v>
      </c>
      <c r="T180" s="217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18" t="s">
        <v>236</v>
      </c>
      <c r="AT180" s="218" t="s">
        <v>134</v>
      </c>
      <c r="AU180" s="218" t="s">
        <v>81</v>
      </c>
      <c r="AY180" s="20" t="s">
        <v>131</v>
      </c>
      <c r="BE180" s="219">
        <f>IF(N180="základní",J180,0)</f>
        <v>0</v>
      </c>
      <c r="BF180" s="219">
        <f>IF(N180="snížená",J180,0)</f>
        <v>0</v>
      </c>
      <c r="BG180" s="219">
        <f>IF(N180="zákl. přenesená",J180,0)</f>
        <v>0</v>
      </c>
      <c r="BH180" s="219">
        <f>IF(N180="sníž. přenesená",J180,0)</f>
        <v>0</v>
      </c>
      <c r="BI180" s="219">
        <f>IF(N180="nulová",J180,0)</f>
        <v>0</v>
      </c>
      <c r="BJ180" s="20" t="s">
        <v>79</v>
      </c>
      <c r="BK180" s="219">
        <f>ROUND(I180*H180,2)</f>
        <v>0</v>
      </c>
      <c r="BL180" s="20" t="s">
        <v>236</v>
      </c>
      <c r="BM180" s="218" t="s">
        <v>1011</v>
      </c>
    </row>
    <row r="181" spans="1:47" s="2" customFormat="1" ht="12">
      <c r="A181" s="41"/>
      <c r="B181" s="42"/>
      <c r="C181" s="43"/>
      <c r="D181" s="220" t="s">
        <v>141</v>
      </c>
      <c r="E181" s="43"/>
      <c r="F181" s="221" t="s">
        <v>616</v>
      </c>
      <c r="G181" s="43"/>
      <c r="H181" s="43"/>
      <c r="I181" s="222"/>
      <c r="J181" s="43"/>
      <c r="K181" s="43"/>
      <c r="L181" s="47"/>
      <c r="M181" s="223"/>
      <c r="N181" s="224"/>
      <c r="O181" s="87"/>
      <c r="P181" s="87"/>
      <c r="Q181" s="87"/>
      <c r="R181" s="87"/>
      <c r="S181" s="87"/>
      <c r="T181" s="88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T181" s="20" t="s">
        <v>141</v>
      </c>
      <c r="AU181" s="20" t="s">
        <v>81</v>
      </c>
    </row>
    <row r="182" spans="1:51" s="13" customFormat="1" ht="12">
      <c r="A182" s="13"/>
      <c r="B182" s="225"/>
      <c r="C182" s="226"/>
      <c r="D182" s="227" t="s">
        <v>143</v>
      </c>
      <c r="E182" s="228" t="s">
        <v>19</v>
      </c>
      <c r="F182" s="229" t="s">
        <v>1012</v>
      </c>
      <c r="G182" s="226"/>
      <c r="H182" s="230">
        <v>4.47</v>
      </c>
      <c r="I182" s="231"/>
      <c r="J182" s="226"/>
      <c r="K182" s="226"/>
      <c r="L182" s="232"/>
      <c r="M182" s="233"/>
      <c r="N182" s="234"/>
      <c r="O182" s="234"/>
      <c r="P182" s="234"/>
      <c r="Q182" s="234"/>
      <c r="R182" s="234"/>
      <c r="S182" s="234"/>
      <c r="T182" s="23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6" t="s">
        <v>143</v>
      </c>
      <c r="AU182" s="236" t="s">
        <v>81</v>
      </c>
      <c r="AV182" s="13" t="s">
        <v>81</v>
      </c>
      <c r="AW182" s="13" t="s">
        <v>32</v>
      </c>
      <c r="AX182" s="13" t="s">
        <v>79</v>
      </c>
      <c r="AY182" s="236" t="s">
        <v>131</v>
      </c>
    </row>
    <row r="183" spans="1:65" s="2" customFormat="1" ht="16.5" customHeight="1">
      <c r="A183" s="41"/>
      <c r="B183" s="42"/>
      <c r="C183" s="258" t="s">
        <v>618</v>
      </c>
      <c r="D183" s="258" t="s">
        <v>204</v>
      </c>
      <c r="E183" s="259" t="s">
        <v>619</v>
      </c>
      <c r="F183" s="260" t="s">
        <v>620</v>
      </c>
      <c r="G183" s="261" t="s">
        <v>150</v>
      </c>
      <c r="H183" s="262">
        <v>4.917</v>
      </c>
      <c r="I183" s="263"/>
      <c r="J183" s="264">
        <f>ROUND(I183*H183,2)</f>
        <v>0</v>
      </c>
      <c r="K183" s="260" t="s">
        <v>138</v>
      </c>
      <c r="L183" s="265"/>
      <c r="M183" s="266" t="s">
        <v>19</v>
      </c>
      <c r="N183" s="267" t="s">
        <v>42</v>
      </c>
      <c r="O183" s="87"/>
      <c r="P183" s="216">
        <f>O183*H183</f>
        <v>0</v>
      </c>
      <c r="Q183" s="216">
        <v>0.00012</v>
      </c>
      <c r="R183" s="216">
        <f>Q183*H183</f>
        <v>0.00059004</v>
      </c>
      <c r="S183" s="216">
        <v>0</v>
      </c>
      <c r="T183" s="217">
        <f>S183*H183</f>
        <v>0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18" t="s">
        <v>324</v>
      </c>
      <c r="AT183" s="218" t="s">
        <v>204</v>
      </c>
      <c r="AU183" s="218" t="s">
        <v>81</v>
      </c>
      <c r="AY183" s="20" t="s">
        <v>131</v>
      </c>
      <c r="BE183" s="219">
        <f>IF(N183="základní",J183,0)</f>
        <v>0</v>
      </c>
      <c r="BF183" s="219">
        <f>IF(N183="snížená",J183,0)</f>
        <v>0</v>
      </c>
      <c r="BG183" s="219">
        <f>IF(N183="zákl. přenesená",J183,0)</f>
        <v>0</v>
      </c>
      <c r="BH183" s="219">
        <f>IF(N183="sníž. přenesená",J183,0)</f>
        <v>0</v>
      </c>
      <c r="BI183" s="219">
        <f>IF(N183="nulová",J183,0)</f>
        <v>0</v>
      </c>
      <c r="BJ183" s="20" t="s">
        <v>79</v>
      </c>
      <c r="BK183" s="219">
        <f>ROUND(I183*H183,2)</f>
        <v>0</v>
      </c>
      <c r="BL183" s="20" t="s">
        <v>236</v>
      </c>
      <c r="BM183" s="218" t="s">
        <v>1013</v>
      </c>
    </row>
    <row r="184" spans="1:51" s="13" customFormat="1" ht="12">
      <c r="A184" s="13"/>
      <c r="B184" s="225"/>
      <c r="C184" s="226"/>
      <c r="D184" s="227" t="s">
        <v>143</v>
      </c>
      <c r="E184" s="228" t="s">
        <v>19</v>
      </c>
      <c r="F184" s="229" t="s">
        <v>1014</v>
      </c>
      <c r="G184" s="226"/>
      <c r="H184" s="230">
        <v>4.47</v>
      </c>
      <c r="I184" s="231"/>
      <c r="J184" s="226"/>
      <c r="K184" s="226"/>
      <c r="L184" s="232"/>
      <c r="M184" s="233"/>
      <c r="N184" s="234"/>
      <c r="O184" s="234"/>
      <c r="P184" s="234"/>
      <c r="Q184" s="234"/>
      <c r="R184" s="234"/>
      <c r="S184" s="234"/>
      <c r="T184" s="23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6" t="s">
        <v>143</v>
      </c>
      <c r="AU184" s="236" t="s">
        <v>81</v>
      </c>
      <c r="AV184" s="13" t="s">
        <v>81</v>
      </c>
      <c r="AW184" s="13" t="s">
        <v>32</v>
      </c>
      <c r="AX184" s="13" t="s">
        <v>79</v>
      </c>
      <c r="AY184" s="236" t="s">
        <v>131</v>
      </c>
    </row>
    <row r="185" spans="1:51" s="13" customFormat="1" ht="12">
      <c r="A185" s="13"/>
      <c r="B185" s="225"/>
      <c r="C185" s="226"/>
      <c r="D185" s="227" t="s">
        <v>143</v>
      </c>
      <c r="E185" s="226"/>
      <c r="F185" s="229" t="s">
        <v>1015</v>
      </c>
      <c r="G185" s="226"/>
      <c r="H185" s="230">
        <v>4.917</v>
      </c>
      <c r="I185" s="231"/>
      <c r="J185" s="226"/>
      <c r="K185" s="226"/>
      <c r="L185" s="232"/>
      <c r="M185" s="233"/>
      <c r="N185" s="234"/>
      <c r="O185" s="234"/>
      <c r="P185" s="234"/>
      <c r="Q185" s="234"/>
      <c r="R185" s="234"/>
      <c r="S185" s="234"/>
      <c r="T185" s="23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6" t="s">
        <v>143</v>
      </c>
      <c r="AU185" s="236" t="s">
        <v>81</v>
      </c>
      <c r="AV185" s="13" t="s">
        <v>81</v>
      </c>
      <c r="AW185" s="13" t="s">
        <v>4</v>
      </c>
      <c r="AX185" s="13" t="s">
        <v>79</v>
      </c>
      <c r="AY185" s="236" t="s">
        <v>131</v>
      </c>
    </row>
    <row r="186" spans="1:65" s="2" customFormat="1" ht="16.5" customHeight="1">
      <c r="A186" s="41"/>
      <c r="B186" s="42"/>
      <c r="C186" s="207" t="s">
        <v>624</v>
      </c>
      <c r="D186" s="207" t="s">
        <v>134</v>
      </c>
      <c r="E186" s="208" t="s">
        <v>625</v>
      </c>
      <c r="F186" s="209" t="s">
        <v>626</v>
      </c>
      <c r="G186" s="210" t="s">
        <v>150</v>
      </c>
      <c r="H186" s="211">
        <v>2</v>
      </c>
      <c r="I186" s="212"/>
      <c r="J186" s="213">
        <f>ROUND(I186*H186,2)</f>
        <v>0</v>
      </c>
      <c r="K186" s="209" t="s">
        <v>138</v>
      </c>
      <c r="L186" s="47"/>
      <c r="M186" s="214" t="s">
        <v>19</v>
      </c>
      <c r="N186" s="215" t="s">
        <v>42</v>
      </c>
      <c r="O186" s="87"/>
      <c r="P186" s="216">
        <f>O186*H186</f>
        <v>0</v>
      </c>
      <c r="Q186" s="216">
        <v>3E-05</v>
      </c>
      <c r="R186" s="216">
        <f>Q186*H186</f>
        <v>6E-05</v>
      </c>
      <c r="S186" s="216">
        <v>0</v>
      </c>
      <c r="T186" s="217">
        <f>S186*H186</f>
        <v>0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18" t="s">
        <v>236</v>
      </c>
      <c r="AT186" s="218" t="s">
        <v>134</v>
      </c>
      <c r="AU186" s="218" t="s">
        <v>81</v>
      </c>
      <c r="AY186" s="20" t="s">
        <v>131</v>
      </c>
      <c r="BE186" s="219">
        <f>IF(N186="základní",J186,0)</f>
        <v>0</v>
      </c>
      <c r="BF186" s="219">
        <f>IF(N186="snížená",J186,0)</f>
        <v>0</v>
      </c>
      <c r="BG186" s="219">
        <f>IF(N186="zákl. přenesená",J186,0)</f>
        <v>0</v>
      </c>
      <c r="BH186" s="219">
        <f>IF(N186="sníž. přenesená",J186,0)</f>
        <v>0</v>
      </c>
      <c r="BI186" s="219">
        <f>IF(N186="nulová",J186,0)</f>
        <v>0</v>
      </c>
      <c r="BJ186" s="20" t="s">
        <v>79</v>
      </c>
      <c r="BK186" s="219">
        <f>ROUND(I186*H186,2)</f>
        <v>0</v>
      </c>
      <c r="BL186" s="20" t="s">
        <v>236</v>
      </c>
      <c r="BM186" s="218" t="s">
        <v>1016</v>
      </c>
    </row>
    <row r="187" spans="1:47" s="2" customFormat="1" ht="12">
      <c r="A187" s="41"/>
      <c r="B187" s="42"/>
      <c r="C187" s="43"/>
      <c r="D187" s="220" t="s">
        <v>141</v>
      </c>
      <c r="E187" s="43"/>
      <c r="F187" s="221" t="s">
        <v>628</v>
      </c>
      <c r="G187" s="43"/>
      <c r="H187" s="43"/>
      <c r="I187" s="222"/>
      <c r="J187" s="43"/>
      <c r="K187" s="43"/>
      <c r="L187" s="47"/>
      <c r="M187" s="223"/>
      <c r="N187" s="224"/>
      <c r="O187" s="87"/>
      <c r="P187" s="87"/>
      <c r="Q187" s="87"/>
      <c r="R187" s="87"/>
      <c r="S187" s="87"/>
      <c r="T187" s="88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T187" s="20" t="s">
        <v>141</v>
      </c>
      <c r="AU187" s="20" t="s">
        <v>81</v>
      </c>
    </row>
    <row r="188" spans="1:51" s="13" customFormat="1" ht="12">
      <c r="A188" s="13"/>
      <c r="B188" s="225"/>
      <c r="C188" s="226"/>
      <c r="D188" s="227" t="s">
        <v>143</v>
      </c>
      <c r="E188" s="228" t="s">
        <v>19</v>
      </c>
      <c r="F188" s="229" t="s">
        <v>81</v>
      </c>
      <c r="G188" s="226"/>
      <c r="H188" s="230">
        <v>2</v>
      </c>
      <c r="I188" s="231"/>
      <c r="J188" s="226"/>
      <c r="K188" s="226"/>
      <c r="L188" s="232"/>
      <c r="M188" s="233"/>
      <c r="N188" s="234"/>
      <c r="O188" s="234"/>
      <c r="P188" s="234"/>
      <c r="Q188" s="234"/>
      <c r="R188" s="234"/>
      <c r="S188" s="234"/>
      <c r="T188" s="23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6" t="s">
        <v>143</v>
      </c>
      <c r="AU188" s="236" t="s">
        <v>81</v>
      </c>
      <c r="AV188" s="13" t="s">
        <v>81</v>
      </c>
      <c r="AW188" s="13" t="s">
        <v>32</v>
      </c>
      <c r="AX188" s="13" t="s">
        <v>79</v>
      </c>
      <c r="AY188" s="236" t="s">
        <v>131</v>
      </c>
    </row>
    <row r="189" spans="1:65" s="2" customFormat="1" ht="24.15" customHeight="1">
      <c r="A189" s="41"/>
      <c r="B189" s="42"/>
      <c r="C189" s="207" t="s">
        <v>641</v>
      </c>
      <c r="D189" s="207" t="s">
        <v>134</v>
      </c>
      <c r="E189" s="208" t="s">
        <v>642</v>
      </c>
      <c r="F189" s="209" t="s">
        <v>643</v>
      </c>
      <c r="G189" s="210" t="s">
        <v>405</v>
      </c>
      <c r="H189" s="268"/>
      <c r="I189" s="212"/>
      <c r="J189" s="213">
        <f>ROUND(I189*H189,2)</f>
        <v>0</v>
      </c>
      <c r="K189" s="209" t="s">
        <v>138</v>
      </c>
      <c r="L189" s="47"/>
      <c r="M189" s="214" t="s">
        <v>19</v>
      </c>
      <c r="N189" s="215" t="s">
        <v>42</v>
      </c>
      <c r="O189" s="87"/>
      <c r="P189" s="216">
        <f>O189*H189</f>
        <v>0</v>
      </c>
      <c r="Q189" s="216">
        <v>0</v>
      </c>
      <c r="R189" s="216">
        <f>Q189*H189</f>
        <v>0</v>
      </c>
      <c r="S189" s="216">
        <v>0</v>
      </c>
      <c r="T189" s="217">
        <f>S189*H189</f>
        <v>0</v>
      </c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R189" s="218" t="s">
        <v>236</v>
      </c>
      <c r="AT189" s="218" t="s">
        <v>134</v>
      </c>
      <c r="AU189" s="218" t="s">
        <v>81</v>
      </c>
      <c r="AY189" s="20" t="s">
        <v>131</v>
      </c>
      <c r="BE189" s="219">
        <f>IF(N189="základní",J189,0)</f>
        <v>0</v>
      </c>
      <c r="BF189" s="219">
        <f>IF(N189="snížená",J189,0)</f>
        <v>0</v>
      </c>
      <c r="BG189" s="219">
        <f>IF(N189="zákl. přenesená",J189,0)</f>
        <v>0</v>
      </c>
      <c r="BH189" s="219">
        <f>IF(N189="sníž. přenesená",J189,0)</f>
        <v>0</v>
      </c>
      <c r="BI189" s="219">
        <f>IF(N189="nulová",J189,0)</f>
        <v>0</v>
      </c>
      <c r="BJ189" s="20" t="s">
        <v>79</v>
      </c>
      <c r="BK189" s="219">
        <f>ROUND(I189*H189,2)</f>
        <v>0</v>
      </c>
      <c r="BL189" s="20" t="s">
        <v>236</v>
      </c>
      <c r="BM189" s="218" t="s">
        <v>1017</v>
      </c>
    </row>
    <row r="190" spans="1:47" s="2" customFormat="1" ht="12">
      <c r="A190" s="41"/>
      <c r="B190" s="42"/>
      <c r="C190" s="43"/>
      <c r="D190" s="220" t="s">
        <v>141</v>
      </c>
      <c r="E190" s="43"/>
      <c r="F190" s="221" t="s">
        <v>645</v>
      </c>
      <c r="G190" s="43"/>
      <c r="H190" s="43"/>
      <c r="I190" s="222"/>
      <c r="J190" s="43"/>
      <c r="K190" s="43"/>
      <c r="L190" s="47"/>
      <c r="M190" s="223"/>
      <c r="N190" s="224"/>
      <c r="O190" s="87"/>
      <c r="P190" s="87"/>
      <c r="Q190" s="87"/>
      <c r="R190" s="87"/>
      <c r="S190" s="87"/>
      <c r="T190" s="88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T190" s="20" t="s">
        <v>141</v>
      </c>
      <c r="AU190" s="20" t="s">
        <v>81</v>
      </c>
    </row>
    <row r="191" spans="1:63" s="12" customFormat="1" ht="22.8" customHeight="1">
      <c r="A191" s="12"/>
      <c r="B191" s="191"/>
      <c r="C191" s="192"/>
      <c r="D191" s="193" t="s">
        <v>70</v>
      </c>
      <c r="E191" s="205" t="s">
        <v>671</v>
      </c>
      <c r="F191" s="205" t="s">
        <v>672</v>
      </c>
      <c r="G191" s="192"/>
      <c r="H191" s="192"/>
      <c r="I191" s="195"/>
      <c r="J191" s="206">
        <f>BK191</f>
        <v>0</v>
      </c>
      <c r="K191" s="192"/>
      <c r="L191" s="197"/>
      <c r="M191" s="198"/>
      <c r="N191" s="199"/>
      <c r="O191" s="199"/>
      <c r="P191" s="200">
        <f>SUM(P192:P225)</f>
        <v>0</v>
      </c>
      <c r="Q191" s="199"/>
      <c r="R191" s="200">
        <f>SUM(R192:R225)</f>
        <v>0.013879639999999999</v>
      </c>
      <c r="S191" s="199"/>
      <c r="T191" s="201">
        <f>SUM(T192:T225)</f>
        <v>0.00176961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02" t="s">
        <v>81</v>
      </c>
      <c r="AT191" s="203" t="s">
        <v>70</v>
      </c>
      <c r="AU191" s="203" t="s">
        <v>79</v>
      </c>
      <c r="AY191" s="202" t="s">
        <v>131</v>
      </c>
      <c r="BK191" s="204">
        <f>SUM(BK192:BK225)</f>
        <v>0</v>
      </c>
    </row>
    <row r="192" spans="1:65" s="2" customFormat="1" ht="24.15" customHeight="1">
      <c r="A192" s="41"/>
      <c r="B192" s="42"/>
      <c r="C192" s="207" t="s">
        <v>1018</v>
      </c>
      <c r="D192" s="207" t="s">
        <v>134</v>
      </c>
      <c r="E192" s="208" t="s">
        <v>1019</v>
      </c>
      <c r="F192" s="209" t="s">
        <v>1020</v>
      </c>
      <c r="G192" s="210" t="s">
        <v>150</v>
      </c>
      <c r="H192" s="211">
        <v>27.6</v>
      </c>
      <c r="I192" s="212"/>
      <c r="J192" s="213">
        <f>ROUND(I192*H192,2)</f>
        <v>0</v>
      </c>
      <c r="K192" s="209" t="s">
        <v>138</v>
      </c>
      <c r="L192" s="47"/>
      <c r="M192" s="214" t="s">
        <v>19</v>
      </c>
      <c r="N192" s="215" t="s">
        <v>42</v>
      </c>
      <c r="O192" s="87"/>
      <c r="P192" s="216">
        <f>O192*H192</f>
        <v>0</v>
      </c>
      <c r="Q192" s="216">
        <v>0</v>
      </c>
      <c r="R192" s="216">
        <f>Q192*H192</f>
        <v>0</v>
      </c>
      <c r="S192" s="216">
        <v>0</v>
      </c>
      <c r="T192" s="217">
        <f>S192*H192</f>
        <v>0</v>
      </c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R192" s="218" t="s">
        <v>236</v>
      </c>
      <c r="AT192" s="218" t="s">
        <v>134</v>
      </c>
      <c r="AU192" s="218" t="s">
        <v>81</v>
      </c>
      <c r="AY192" s="20" t="s">
        <v>131</v>
      </c>
      <c r="BE192" s="219">
        <f>IF(N192="základní",J192,0)</f>
        <v>0</v>
      </c>
      <c r="BF192" s="219">
        <f>IF(N192="snížená",J192,0)</f>
        <v>0</v>
      </c>
      <c r="BG192" s="219">
        <f>IF(N192="zákl. přenesená",J192,0)</f>
        <v>0</v>
      </c>
      <c r="BH192" s="219">
        <f>IF(N192="sníž. přenesená",J192,0)</f>
        <v>0</v>
      </c>
      <c r="BI192" s="219">
        <f>IF(N192="nulová",J192,0)</f>
        <v>0</v>
      </c>
      <c r="BJ192" s="20" t="s">
        <v>79</v>
      </c>
      <c r="BK192" s="219">
        <f>ROUND(I192*H192,2)</f>
        <v>0</v>
      </c>
      <c r="BL192" s="20" t="s">
        <v>236</v>
      </c>
      <c r="BM192" s="218" t="s">
        <v>1021</v>
      </c>
    </row>
    <row r="193" spans="1:47" s="2" customFormat="1" ht="12">
      <c r="A193" s="41"/>
      <c r="B193" s="42"/>
      <c r="C193" s="43"/>
      <c r="D193" s="220" t="s">
        <v>141</v>
      </c>
      <c r="E193" s="43"/>
      <c r="F193" s="221" t="s">
        <v>1022</v>
      </c>
      <c r="G193" s="43"/>
      <c r="H193" s="43"/>
      <c r="I193" s="222"/>
      <c r="J193" s="43"/>
      <c r="K193" s="43"/>
      <c r="L193" s="47"/>
      <c r="M193" s="223"/>
      <c r="N193" s="224"/>
      <c r="O193" s="87"/>
      <c r="P193" s="87"/>
      <c r="Q193" s="87"/>
      <c r="R193" s="87"/>
      <c r="S193" s="87"/>
      <c r="T193" s="88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T193" s="20" t="s">
        <v>141</v>
      </c>
      <c r="AU193" s="20" t="s">
        <v>81</v>
      </c>
    </row>
    <row r="194" spans="1:51" s="13" customFormat="1" ht="12">
      <c r="A194" s="13"/>
      <c r="B194" s="225"/>
      <c r="C194" s="226"/>
      <c r="D194" s="227" t="s">
        <v>143</v>
      </c>
      <c r="E194" s="228" t="s">
        <v>19</v>
      </c>
      <c r="F194" s="229" t="s">
        <v>1023</v>
      </c>
      <c r="G194" s="226"/>
      <c r="H194" s="230">
        <v>27.6</v>
      </c>
      <c r="I194" s="231"/>
      <c r="J194" s="226"/>
      <c r="K194" s="226"/>
      <c r="L194" s="232"/>
      <c r="M194" s="233"/>
      <c r="N194" s="234"/>
      <c r="O194" s="234"/>
      <c r="P194" s="234"/>
      <c r="Q194" s="234"/>
      <c r="R194" s="234"/>
      <c r="S194" s="234"/>
      <c r="T194" s="23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6" t="s">
        <v>143</v>
      </c>
      <c r="AU194" s="236" t="s">
        <v>81</v>
      </c>
      <c r="AV194" s="13" t="s">
        <v>81</v>
      </c>
      <c r="AW194" s="13" t="s">
        <v>32</v>
      </c>
      <c r="AX194" s="13" t="s">
        <v>79</v>
      </c>
      <c r="AY194" s="236" t="s">
        <v>131</v>
      </c>
    </row>
    <row r="195" spans="1:65" s="2" customFormat="1" ht="16.5" customHeight="1">
      <c r="A195" s="41"/>
      <c r="B195" s="42"/>
      <c r="C195" s="258" t="s">
        <v>1024</v>
      </c>
      <c r="D195" s="258" t="s">
        <v>204</v>
      </c>
      <c r="E195" s="259" t="s">
        <v>692</v>
      </c>
      <c r="F195" s="260" t="s">
        <v>693</v>
      </c>
      <c r="G195" s="261" t="s">
        <v>150</v>
      </c>
      <c r="H195" s="262">
        <v>33.12</v>
      </c>
      <c r="I195" s="263"/>
      <c r="J195" s="264">
        <f>ROUND(I195*H195,2)</f>
        <v>0</v>
      </c>
      <c r="K195" s="260" t="s">
        <v>138</v>
      </c>
      <c r="L195" s="265"/>
      <c r="M195" s="266" t="s">
        <v>19</v>
      </c>
      <c r="N195" s="267" t="s">
        <v>42</v>
      </c>
      <c r="O195" s="87"/>
      <c r="P195" s="216">
        <f>O195*H195</f>
        <v>0</v>
      </c>
      <c r="Q195" s="216">
        <v>0</v>
      </c>
      <c r="R195" s="216">
        <f>Q195*H195</f>
        <v>0</v>
      </c>
      <c r="S195" s="216">
        <v>0</v>
      </c>
      <c r="T195" s="217">
        <f>S195*H195</f>
        <v>0</v>
      </c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R195" s="218" t="s">
        <v>324</v>
      </c>
      <c r="AT195" s="218" t="s">
        <v>204</v>
      </c>
      <c r="AU195" s="218" t="s">
        <v>81</v>
      </c>
      <c r="AY195" s="20" t="s">
        <v>131</v>
      </c>
      <c r="BE195" s="219">
        <f>IF(N195="základní",J195,0)</f>
        <v>0</v>
      </c>
      <c r="BF195" s="219">
        <f>IF(N195="snížená",J195,0)</f>
        <v>0</v>
      </c>
      <c r="BG195" s="219">
        <f>IF(N195="zákl. přenesená",J195,0)</f>
        <v>0</v>
      </c>
      <c r="BH195" s="219">
        <f>IF(N195="sníž. přenesená",J195,0)</f>
        <v>0</v>
      </c>
      <c r="BI195" s="219">
        <f>IF(N195="nulová",J195,0)</f>
        <v>0</v>
      </c>
      <c r="BJ195" s="20" t="s">
        <v>79</v>
      </c>
      <c r="BK195" s="219">
        <f>ROUND(I195*H195,2)</f>
        <v>0</v>
      </c>
      <c r="BL195" s="20" t="s">
        <v>236</v>
      </c>
      <c r="BM195" s="218" t="s">
        <v>1025</v>
      </c>
    </row>
    <row r="196" spans="1:51" s="13" customFormat="1" ht="12">
      <c r="A196" s="13"/>
      <c r="B196" s="225"/>
      <c r="C196" s="226"/>
      <c r="D196" s="227" t="s">
        <v>143</v>
      </c>
      <c r="E196" s="226"/>
      <c r="F196" s="229" t="s">
        <v>1026</v>
      </c>
      <c r="G196" s="226"/>
      <c r="H196" s="230">
        <v>33.12</v>
      </c>
      <c r="I196" s="231"/>
      <c r="J196" s="226"/>
      <c r="K196" s="226"/>
      <c r="L196" s="232"/>
      <c r="M196" s="233"/>
      <c r="N196" s="234"/>
      <c r="O196" s="234"/>
      <c r="P196" s="234"/>
      <c r="Q196" s="234"/>
      <c r="R196" s="234"/>
      <c r="S196" s="234"/>
      <c r="T196" s="235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6" t="s">
        <v>143</v>
      </c>
      <c r="AU196" s="236" t="s">
        <v>81</v>
      </c>
      <c r="AV196" s="13" t="s">
        <v>81</v>
      </c>
      <c r="AW196" s="13" t="s">
        <v>4</v>
      </c>
      <c r="AX196" s="13" t="s">
        <v>79</v>
      </c>
      <c r="AY196" s="236" t="s">
        <v>131</v>
      </c>
    </row>
    <row r="197" spans="1:65" s="2" customFormat="1" ht="24.15" customHeight="1">
      <c r="A197" s="41"/>
      <c r="B197" s="42"/>
      <c r="C197" s="207" t="s">
        <v>728</v>
      </c>
      <c r="D197" s="207" t="s">
        <v>134</v>
      </c>
      <c r="E197" s="208" t="s">
        <v>1027</v>
      </c>
      <c r="F197" s="209" t="s">
        <v>1028</v>
      </c>
      <c r="G197" s="210" t="s">
        <v>137</v>
      </c>
      <c r="H197" s="211">
        <v>4.4</v>
      </c>
      <c r="I197" s="212"/>
      <c r="J197" s="213">
        <f>ROUND(I197*H197,2)</f>
        <v>0</v>
      </c>
      <c r="K197" s="209" t="s">
        <v>138</v>
      </c>
      <c r="L197" s="47"/>
      <c r="M197" s="214" t="s">
        <v>19</v>
      </c>
      <c r="N197" s="215" t="s">
        <v>42</v>
      </c>
      <c r="O197" s="87"/>
      <c r="P197" s="216">
        <f>O197*H197</f>
        <v>0</v>
      </c>
      <c r="Q197" s="216">
        <v>0</v>
      </c>
      <c r="R197" s="216">
        <f>Q197*H197</f>
        <v>0</v>
      </c>
      <c r="S197" s="216">
        <v>3E-05</v>
      </c>
      <c r="T197" s="217">
        <f>S197*H197</f>
        <v>0.000132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18" t="s">
        <v>236</v>
      </c>
      <c r="AT197" s="218" t="s">
        <v>134</v>
      </c>
      <c r="AU197" s="218" t="s">
        <v>81</v>
      </c>
      <c r="AY197" s="20" t="s">
        <v>131</v>
      </c>
      <c r="BE197" s="219">
        <f>IF(N197="základní",J197,0)</f>
        <v>0</v>
      </c>
      <c r="BF197" s="219">
        <f>IF(N197="snížená",J197,0)</f>
        <v>0</v>
      </c>
      <c r="BG197" s="219">
        <f>IF(N197="zákl. přenesená",J197,0)</f>
        <v>0</v>
      </c>
      <c r="BH197" s="219">
        <f>IF(N197="sníž. přenesená",J197,0)</f>
        <v>0</v>
      </c>
      <c r="BI197" s="219">
        <f>IF(N197="nulová",J197,0)</f>
        <v>0</v>
      </c>
      <c r="BJ197" s="20" t="s">
        <v>79</v>
      </c>
      <c r="BK197" s="219">
        <f>ROUND(I197*H197,2)</f>
        <v>0</v>
      </c>
      <c r="BL197" s="20" t="s">
        <v>236</v>
      </c>
      <c r="BM197" s="218" t="s">
        <v>1029</v>
      </c>
    </row>
    <row r="198" spans="1:47" s="2" customFormat="1" ht="12">
      <c r="A198" s="41"/>
      <c r="B198" s="42"/>
      <c r="C198" s="43"/>
      <c r="D198" s="220" t="s">
        <v>141</v>
      </c>
      <c r="E198" s="43"/>
      <c r="F198" s="221" t="s">
        <v>1030</v>
      </c>
      <c r="G198" s="43"/>
      <c r="H198" s="43"/>
      <c r="I198" s="222"/>
      <c r="J198" s="43"/>
      <c r="K198" s="43"/>
      <c r="L198" s="47"/>
      <c r="M198" s="223"/>
      <c r="N198" s="224"/>
      <c r="O198" s="87"/>
      <c r="P198" s="87"/>
      <c r="Q198" s="87"/>
      <c r="R198" s="87"/>
      <c r="S198" s="87"/>
      <c r="T198" s="88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T198" s="20" t="s">
        <v>141</v>
      </c>
      <c r="AU198" s="20" t="s">
        <v>81</v>
      </c>
    </row>
    <row r="199" spans="1:51" s="15" customFormat="1" ht="12">
      <c r="A199" s="15"/>
      <c r="B199" s="248"/>
      <c r="C199" s="249"/>
      <c r="D199" s="227" t="s">
        <v>143</v>
      </c>
      <c r="E199" s="250" t="s">
        <v>19</v>
      </c>
      <c r="F199" s="251" t="s">
        <v>1031</v>
      </c>
      <c r="G199" s="249"/>
      <c r="H199" s="250" t="s">
        <v>19</v>
      </c>
      <c r="I199" s="252"/>
      <c r="J199" s="249"/>
      <c r="K199" s="249"/>
      <c r="L199" s="253"/>
      <c r="M199" s="254"/>
      <c r="N199" s="255"/>
      <c r="O199" s="255"/>
      <c r="P199" s="255"/>
      <c r="Q199" s="255"/>
      <c r="R199" s="255"/>
      <c r="S199" s="255"/>
      <c r="T199" s="256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57" t="s">
        <v>143</v>
      </c>
      <c r="AU199" s="257" t="s">
        <v>81</v>
      </c>
      <c r="AV199" s="15" t="s">
        <v>79</v>
      </c>
      <c r="AW199" s="15" t="s">
        <v>32</v>
      </c>
      <c r="AX199" s="15" t="s">
        <v>71</v>
      </c>
      <c r="AY199" s="257" t="s">
        <v>131</v>
      </c>
    </row>
    <row r="200" spans="1:51" s="13" customFormat="1" ht="12">
      <c r="A200" s="13"/>
      <c r="B200" s="225"/>
      <c r="C200" s="226"/>
      <c r="D200" s="227" t="s">
        <v>143</v>
      </c>
      <c r="E200" s="228" t="s">
        <v>19</v>
      </c>
      <c r="F200" s="229" t="s">
        <v>1032</v>
      </c>
      <c r="G200" s="226"/>
      <c r="H200" s="230">
        <v>1.2</v>
      </c>
      <c r="I200" s="231"/>
      <c r="J200" s="226"/>
      <c r="K200" s="226"/>
      <c r="L200" s="232"/>
      <c r="M200" s="233"/>
      <c r="N200" s="234"/>
      <c r="O200" s="234"/>
      <c r="P200" s="234"/>
      <c r="Q200" s="234"/>
      <c r="R200" s="234"/>
      <c r="S200" s="234"/>
      <c r="T200" s="235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6" t="s">
        <v>143</v>
      </c>
      <c r="AU200" s="236" t="s">
        <v>81</v>
      </c>
      <c r="AV200" s="13" t="s">
        <v>81</v>
      </c>
      <c r="AW200" s="13" t="s">
        <v>32</v>
      </c>
      <c r="AX200" s="13" t="s">
        <v>71</v>
      </c>
      <c r="AY200" s="236" t="s">
        <v>131</v>
      </c>
    </row>
    <row r="201" spans="1:51" s="13" customFormat="1" ht="12">
      <c r="A201" s="13"/>
      <c r="B201" s="225"/>
      <c r="C201" s="226"/>
      <c r="D201" s="227" t="s">
        <v>143</v>
      </c>
      <c r="E201" s="228" t="s">
        <v>19</v>
      </c>
      <c r="F201" s="229" t="s">
        <v>1033</v>
      </c>
      <c r="G201" s="226"/>
      <c r="H201" s="230">
        <v>3.2</v>
      </c>
      <c r="I201" s="231"/>
      <c r="J201" s="226"/>
      <c r="K201" s="226"/>
      <c r="L201" s="232"/>
      <c r="M201" s="233"/>
      <c r="N201" s="234"/>
      <c r="O201" s="234"/>
      <c r="P201" s="234"/>
      <c r="Q201" s="234"/>
      <c r="R201" s="234"/>
      <c r="S201" s="234"/>
      <c r="T201" s="23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6" t="s">
        <v>143</v>
      </c>
      <c r="AU201" s="236" t="s">
        <v>81</v>
      </c>
      <c r="AV201" s="13" t="s">
        <v>81</v>
      </c>
      <c r="AW201" s="13" t="s">
        <v>32</v>
      </c>
      <c r="AX201" s="13" t="s">
        <v>71</v>
      </c>
      <c r="AY201" s="236" t="s">
        <v>131</v>
      </c>
    </row>
    <row r="202" spans="1:51" s="14" customFormat="1" ht="12">
      <c r="A202" s="14"/>
      <c r="B202" s="237"/>
      <c r="C202" s="238"/>
      <c r="D202" s="227" t="s">
        <v>143</v>
      </c>
      <c r="E202" s="239" t="s">
        <v>19</v>
      </c>
      <c r="F202" s="240" t="s">
        <v>147</v>
      </c>
      <c r="G202" s="238"/>
      <c r="H202" s="241">
        <v>4.4</v>
      </c>
      <c r="I202" s="242"/>
      <c r="J202" s="238"/>
      <c r="K202" s="238"/>
      <c r="L202" s="243"/>
      <c r="M202" s="244"/>
      <c r="N202" s="245"/>
      <c r="O202" s="245"/>
      <c r="P202" s="245"/>
      <c r="Q202" s="245"/>
      <c r="R202" s="245"/>
      <c r="S202" s="245"/>
      <c r="T202" s="246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7" t="s">
        <v>143</v>
      </c>
      <c r="AU202" s="247" t="s">
        <v>81</v>
      </c>
      <c r="AV202" s="14" t="s">
        <v>139</v>
      </c>
      <c r="AW202" s="14" t="s">
        <v>32</v>
      </c>
      <c r="AX202" s="14" t="s">
        <v>79</v>
      </c>
      <c r="AY202" s="247" t="s">
        <v>131</v>
      </c>
    </row>
    <row r="203" spans="1:65" s="2" customFormat="1" ht="16.5" customHeight="1">
      <c r="A203" s="41"/>
      <c r="B203" s="42"/>
      <c r="C203" s="258" t="s">
        <v>1034</v>
      </c>
      <c r="D203" s="258" t="s">
        <v>204</v>
      </c>
      <c r="E203" s="259" t="s">
        <v>704</v>
      </c>
      <c r="F203" s="260" t="s">
        <v>705</v>
      </c>
      <c r="G203" s="261" t="s">
        <v>137</v>
      </c>
      <c r="H203" s="262">
        <v>5.28</v>
      </c>
      <c r="I203" s="263"/>
      <c r="J203" s="264">
        <f>ROUND(I203*H203,2)</f>
        <v>0</v>
      </c>
      <c r="K203" s="260" t="s">
        <v>138</v>
      </c>
      <c r="L203" s="265"/>
      <c r="M203" s="266" t="s">
        <v>19</v>
      </c>
      <c r="N203" s="267" t="s">
        <v>42</v>
      </c>
      <c r="O203" s="87"/>
      <c r="P203" s="216">
        <f>O203*H203</f>
        <v>0</v>
      </c>
      <c r="Q203" s="216">
        <v>0</v>
      </c>
      <c r="R203" s="216">
        <f>Q203*H203</f>
        <v>0</v>
      </c>
      <c r="S203" s="216">
        <v>0</v>
      </c>
      <c r="T203" s="217">
        <f>S203*H203</f>
        <v>0</v>
      </c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R203" s="218" t="s">
        <v>324</v>
      </c>
      <c r="AT203" s="218" t="s">
        <v>204</v>
      </c>
      <c r="AU203" s="218" t="s">
        <v>81</v>
      </c>
      <c r="AY203" s="20" t="s">
        <v>131</v>
      </c>
      <c r="BE203" s="219">
        <f>IF(N203="základní",J203,0)</f>
        <v>0</v>
      </c>
      <c r="BF203" s="219">
        <f>IF(N203="snížená",J203,0)</f>
        <v>0</v>
      </c>
      <c r="BG203" s="219">
        <f>IF(N203="zákl. přenesená",J203,0)</f>
        <v>0</v>
      </c>
      <c r="BH203" s="219">
        <f>IF(N203="sníž. přenesená",J203,0)</f>
        <v>0</v>
      </c>
      <c r="BI203" s="219">
        <f>IF(N203="nulová",J203,0)</f>
        <v>0</v>
      </c>
      <c r="BJ203" s="20" t="s">
        <v>79</v>
      </c>
      <c r="BK203" s="219">
        <f>ROUND(I203*H203,2)</f>
        <v>0</v>
      </c>
      <c r="BL203" s="20" t="s">
        <v>236</v>
      </c>
      <c r="BM203" s="218" t="s">
        <v>1035</v>
      </c>
    </row>
    <row r="204" spans="1:51" s="13" customFormat="1" ht="12">
      <c r="A204" s="13"/>
      <c r="B204" s="225"/>
      <c r="C204" s="226"/>
      <c r="D204" s="227" t="s">
        <v>143</v>
      </c>
      <c r="E204" s="226"/>
      <c r="F204" s="229" t="s">
        <v>1036</v>
      </c>
      <c r="G204" s="226"/>
      <c r="H204" s="230">
        <v>5.28</v>
      </c>
      <c r="I204" s="231"/>
      <c r="J204" s="226"/>
      <c r="K204" s="226"/>
      <c r="L204" s="232"/>
      <c r="M204" s="233"/>
      <c r="N204" s="234"/>
      <c r="O204" s="234"/>
      <c r="P204" s="234"/>
      <c r="Q204" s="234"/>
      <c r="R204" s="234"/>
      <c r="S204" s="234"/>
      <c r="T204" s="23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6" t="s">
        <v>143</v>
      </c>
      <c r="AU204" s="236" t="s">
        <v>81</v>
      </c>
      <c r="AV204" s="13" t="s">
        <v>81</v>
      </c>
      <c r="AW204" s="13" t="s">
        <v>4</v>
      </c>
      <c r="AX204" s="13" t="s">
        <v>79</v>
      </c>
      <c r="AY204" s="236" t="s">
        <v>131</v>
      </c>
    </row>
    <row r="205" spans="1:65" s="2" customFormat="1" ht="24.15" customHeight="1">
      <c r="A205" s="41"/>
      <c r="B205" s="42"/>
      <c r="C205" s="207" t="s">
        <v>1037</v>
      </c>
      <c r="D205" s="207" t="s">
        <v>134</v>
      </c>
      <c r="E205" s="208" t="s">
        <v>1038</v>
      </c>
      <c r="F205" s="209" t="s">
        <v>1039</v>
      </c>
      <c r="G205" s="210" t="s">
        <v>137</v>
      </c>
      <c r="H205" s="211">
        <v>6.63</v>
      </c>
      <c r="I205" s="212"/>
      <c r="J205" s="213">
        <f>ROUND(I205*H205,2)</f>
        <v>0</v>
      </c>
      <c r="K205" s="209" t="s">
        <v>138</v>
      </c>
      <c r="L205" s="47"/>
      <c r="M205" s="214" t="s">
        <v>19</v>
      </c>
      <c r="N205" s="215" t="s">
        <v>42</v>
      </c>
      <c r="O205" s="87"/>
      <c r="P205" s="216">
        <f>O205*H205</f>
        <v>0</v>
      </c>
      <c r="Q205" s="216">
        <v>0</v>
      </c>
      <c r="R205" s="216">
        <f>Q205*H205</f>
        <v>0</v>
      </c>
      <c r="S205" s="216">
        <v>3E-05</v>
      </c>
      <c r="T205" s="217">
        <f>S205*H205</f>
        <v>0.0001989</v>
      </c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R205" s="218" t="s">
        <v>236</v>
      </c>
      <c r="AT205" s="218" t="s">
        <v>134</v>
      </c>
      <c r="AU205" s="218" t="s">
        <v>81</v>
      </c>
      <c r="AY205" s="20" t="s">
        <v>131</v>
      </c>
      <c r="BE205" s="219">
        <f>IF(N205="základní",J205,0)</f>
        <v>0</v>
      </c>
      <c r="BF205" s="219">
        <f>IF(N205="snížená",J205,0)</f>
        <v>0</v>
      </c>
      <c r="BG205" s="219">
        <f>IF(N205="zákl. přenesená",J205,0)</f>
        <v>0</v>
      </c>
      <c r="BH205" s="219">
        <f>IF(N205="sníž. přenesená",J205,0)</f>
        <v>0</v>
      </c>
      <c r="BI205" s="219">
        <f>IF(N205="nulová",J205,0)</f>
        <v>0</v>
      </c>
      <c r="BJ205" s="20" t="s">
        <v>79</v>
      </c>
      <c r="BK205" s="219">
        <f>ROUND(I205*H205,2)</f>
        <v>0</v>
      </c>
      <c r="BL205" s="20" t="s">
        <v>236</v>
      </c>
      <c r="BM205" s="218" t="s">
        <v>1040</v>
      </c>
    </row>
    <row r="206" spans="1:47" s="2" customFormat="1" ht="12">
      <c r="A206" s="41"/>
      <c r="B206" s="42"/>
      <c r="C206" s="43"/>
      <c r="D206" s="220" t="s">
        <v>141</v>
      </c>
      <c r="E206" s="43"/>
      <c r="F206" s="221" t="s">
        <v>1041</v>
      </c>
      <c r="G206" s="43"/>
      <c r="H206" s="43"/>
      <c r="I206" s="222"/>
      <c r="J206" s="43"/>
      <c r="K206" s="43"/>
      <c r="L206" s="47"/>
      <c r="M206" s="223"/>
      <c r="N206" s="224"/>
      <c r="O206" s="87"/>
      <c r="P206" s="87"/>
      <c r="Q206" s="87"/>
      <c r="R206" s="87"/>
      <c r="S206" s="87"/>
      <c r="T206" s="88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T206" s="20" t="s">
        <v>141</v>
      </c>
      <c r="AU206" s="20" t="s">
        <v>81</v>
      </c>
    </row>
    <row r="207" spans="1:51" s="15" customFormat="1" ht="12">
      <c r="A207" s="15"/>
      <c r="B207" s="248"/>
      <c r="C207" s="249"/>
      <c r="D207" s="227" t="s">
        <v>143</v>
      </c>
      <c r="E207" s="250" t="s">
        <v>19</v>
      </c>
      <c r="F207" s="251" t="s">
        <v>1042</v>
      </c>
      <c r="G207" s="249"/>
      <c r="H207" s="250" t="s">
        <v>19</v>
      </c>
      <c r="I207" s="252"/>
      <c r="J207" s="249"/>
      <c r="K207" s="249"/>
      <c r="L207" s="253"/>
      <c r="M207" s="254"/>
      <c r="N207" s="255"/>
      <c r="O207" s="255"/>
      <c r="P207" s="255"/>
      <c r="Q207" s="255"/>
      <c r="R207" s="255"/>
      <c r="S207" s="255"/>
      <c r="T207" s="256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57" t="s">
        <v>143</v>
      </c>
      <c r="AU207" s="257" t="s">
        <v>81</v>
      </c>
      <c r="AV207" s="15" t="s">
        <v>79</v>
      </c>
      <c r="AW207" s="15" t="s">
        <v>32</v>
      </c>
      <c r="AX207" s="15" t="s">
        <v>71</v>
      </c>
      <c r="AY207" s="257" t="s">
        <v>131</v>
      </c>
    </row>
    <row r="208" spans="1:51" s="13" customFormat="1" ht="12">
      <c r="A208" s="13"/>
      <c r="B208" s="225"/>
      <c r="C208" s="226"/>
      <c r="D208" s="227" t="s">
        <v>143</v>
      </c>
      <c r="E208" s="228" t="s">
        <v>19</v>
      </c>
      <c r="F208" s="229" t="s">
        <v>1043</v>
      </c>
      <c r="G208" s="226"/>
      <c r="H208" s="230">
        <v>6.63</v>
      </c>
      <c r="I208" s="231"/>
      <c r="J208" s="226"/>
      <c r="K208" s="226"/>
      <c r="L208" s="232"/>
      <c r="M208" s="233"/>
      <c r="N208" s="234"/>
      <c r="O208" s="234"/>
      <c r="P208" s="234"/>
      <c r="Q208" s="234"/>
      <c r="R208" s="234"/>
      <c r="S208" s="234"/>
      <c r="T208" s="235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6" t="s">
        <v>143</v>
      </c>
      <c r="AU208" s="236" t="s">
        <v>81</v>
      </c>
      <c r="AV208" s="13" t="s">
        <v>81</v>
      </c>
      <c r="AW208" s="13" t="s">
        <v>32</v>
      </c>
      <c r="AX208" s="13" t="s">
        <v>79</v>
      </c>
      <c r="AY208" s="236" t="s">
        <v>131</v>
      </c>
    </row>
    <row r="209" spans="1:65" s="2" customFormat="1" ht="16.5" customHeight="1">
      <c r="A209" s="41"/>
      <c r="B209" s="42"/>
      <c r="C209" s="258" t="s">
        <v>1044</v>
      </c>
      <c r="D209" s="258" t="s">
        <v>204</v>
      </c>
      <c r="E209" s="259" t="s">
        <v>704</v>
      </c>
      <c r="F209" s="260" t="s">
        <v>705</v>
      </c>
      <c r="G209" s="261" t="s">
        <v>137</v>
      </c>
      <c r="H209" s="262">
        <v>7.956</v>
      </c>
      <c r="I209" s="263"/>
      <c r="J209" s="264">
        <f>ROUND(I209*H209,2)</f>
        <v>0</v>
      </c>
      <c r="K209" s="260" t="s">
        <v>138</v>
      </c>
      <c r="L209" s="265"/>
      <c r="M209" s="266" t="s">
        <v>19</v>
      </c>
      <c r="N209" s="267" t="s">
        <v>42</v>
      </c>
      <c r="O209" s="87"/>
      <c r="P209" s="216">
        <f>O209*H209</f>
        <v>0</v>
      </c>
      <c r="Q209" s="216">
        <v>0</v>
      </c>
      <c r="R209" s="216">
        <f>Q209*H209</f>
        <v>0</v>
      </c>
      <c r="S209" s="216">
        <v>0</v>
      </c>
      <c r="T209" s="217">
        <f>S209*H209</f>
        <v>0</v>
      </c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R209" s="218" t="s">
        <v>324</v>
      </c>
      <c r="AT209" s="218" t="s">
        <v>204</v>
      </c>
      <c r="AU209" s="218" t="s">
        <v>81</v>
      </c>
      <c r="AY209" s="20" t="s">
        <v>131</v>
      </c>
      <c r="BE209" s="219">
        <f>IF(N209="základní",J209,0)</f>
        <v>0</v>
      </c>
      <c r="BF209" s="219">
        <f>IF(N209="snížená",J209,0)</f>
        <v>0</v>
      </c>
      <c r="BG209" s="219">
        <f>IF(N209="zákl. přenesená",J209,0)</f>
        <v>0</v>
      </c>
      <c r="BH209" s="219">
        <f>IF(N209="sníž. přenesená",J209,0)</f>
        <v>0</v>
      </c>
      <c r="BI209" s="219">
        <f>IF(N209="nulová",J209,0)</f>
        <v>0</v>
      </c>
      <c r="BJ209" s="20" t="s">
        <v>79</v>
      </c>
      <c r="BK209" s="219">
        <f>ROUND(I209*H209,2)</f>
        <v>0</v>
      </c>
      <c r="BL209" s="20" t="s">
        <v>236</v>
      </c>
      <c r="BM209" s="218" t="s">
        <v>1045</v>
      </c>
    </row>
    <row r="210" spans="1:51" s="13" customFormat="1" ht="12">
      <c r="A210" s="13"/>
      <c r="B210" s="225"/>
      <c r="C210" s="226"/>
      <c r="D210" s="227" t="s">
        <v>143</v>
      </c>
      <c r="E210" s="226"/>
      <c r="F210" s="229" t="s">
        <v>1046</v>
      </c>
      <c r="G210" s="226"/>
      <c r="H210" s="230">
        <v>7.956</v>
      </c>
      <c r="I210" s="231"/>
      <c r="J210" s="226"/>
      <c r="K210" s="226"/>
      <c r="L210" s="232"/>
      <c r="M210" s="233"/>
      <c r="N210" s="234"/>
      <c r="O210" s="234"/>
      <c r="P210" s="234"/>
      <c r="Q210" s="234"/>
      <c r="R210" s="234"/>
      <c r="S210" s="234"/>
      <c r="T210" s="23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6" t="s">
        <v>143</v>
      </c>
      <c r="AU210" s="236" t="s">
        <v>81</v>
      </c>
      <c r="AV210" s="13" t="s">
        <v>81</v>
      </c>
      <c r="AW210" s="13" t="s">
        <v>4</v>
      </c>
      <c r="AX210" s="13" t="s">
        <v>79</v>
      </c>
      <c r="AY210" s="236" t="s">
        <v>131</v>
      </c>
    </row>
    <row r="211" spans="1:65" s="2" customFormat="1" ht="16.5" customHeight="1">
      <c r="A211" s="41"/>
      <c r="B211" s="42"/>
      <c r="C211" s="207" t="s">
        <v>703</v>
      </c>
      <c r="D211" s="207" t="s">
        <v>134</v>
      </c>
      <c r="E211" s="208" t="s">
        <v>1047</v>
      </c>
      <c r="F211" s="209" t="s">
        <v>1048</v>
      </c>
      <c r="G211" s="210" t="s">
        <v>137</v>
      </c>
      <c r="H211" s="211">
        <v>20.084</v>
      </c>
      <c r="I211" s="212"/>
      <c r="J211" s="213">
        <f>ROUND(I211*H211,2)</f>
        <v>0</v>
      </c>
      <c r="K211" s="209" t="s">
        <v>138</v>
      </c>
      <c r="L211" s="47"/>
      <c r="M211" s="214" t="s">
        <v>19</v>
      </c>
      <c r="N211" s="215" t="s">
        <v>42</v>
      </c>
      <c r="O211" s="87"/>
      <c r="P211" s="216">
        <f>O211*H211</f>
        <v>0</v>
      </c>
      <c r="Q211" s="216">
        <v>0</v>
      </c>
      <c r="R211" s="216">
        <f>Q211*H211</f>
        <v>0</v>
      </c>
      <c r="S211" s="216">
        <v>0</v>
      </c>
      <c r="T211" s="217">
        <f>S211*H211</f>
        <v>0</v>
      </c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R211" s="218" t="s">
        <v>236</v>
      </c>
      <c r="AT211" s="218" t="s">
        <v>134</v>
      </c>
      <c r="AU211" s="218" t="s">
        <v>81</v>
      </c>
      <c r="AY211" s="20" t="s">
        <v>131</v>
      </c>
      <c r="BE211" s="219">
        <f>IF(N211="základní",J211,0)</f>
        <v>0</v>
      </c>
      <c r="BF211" s="219">
        <f>IF(N211="snížená",J211,0)</f>
        <v>0</v>
      </c>
      <c r="BG211" s="219">
        <f>IF(N211="zákl. přenesená",J211,0)</f>
        <v>0</v>
      </c>
      <c r="BH211" s="219">
        <f>IF(N211="sníž. přenesená",J211,0)</f>
        <v>0</v>
      </c>
      <c r="BI211" s="219">
        <f>IF(N211="nulová",J211,0)</f>
        <v>0</v>
      </c>
      <c r="BJ211" s="20" t="s">
        <v>79</v>
      </c>
      <c r="BK211" s="219">
        <f>ROUND(I211*H211,2)</f>
        <v>0</v>
      </c>
      <c r="BL211" s="20" t="s">
        <v>236</v>
      </c>
      <c r="BM211" s="218" t="s">
        <v>1049</v>
      </c>
    </row>
    <row r="212" spans="1:47" s="2" customFormat="1" ht="12">
      <c r="A212" s="41"/>
      <c r="B212" s="42"/>
      <c r="C212" s="43"/>
      <c r="D212" s="220" t="s">
        <v>141</v>
      </c>
      <c r="E212" s="43"/>
      <c r="F212" s="221" t="s">
        <v>1050</v>
      </c>
      <c r="G212" s="43"/>
      <c r="H212" s="43"/>
      <c r="I212" s="222"/>
      <c r="J212" s="43"/>
      <c r="K212" s="43"/>
      <c r="L212" s="47"/>
      <c r="M212" s="223"/>
      <c r="N212" s="224"/>
      <c r="O212" s="87"/>
      <c r="P212" s="87"/>
      <c r="Q212" s="87"/>
      <c r="R212" s="87"/>
      <c r="S212" s="87"/>
      <c r="T212" s="88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T212" s="20" t="s">
        <v>141</v>
      </c>
      <c r="AU212" s="20" t="s">
        <v>81</v>
      </c>
    </row>
    <row r="213" spans="1:51" s="13" customFormat="1" ht="12">
      <c r="A213" s="13"/>
      <c r="B213" s="225"/>
      <c r="C213" s="226"/>
      <c r="D213" s="227" t="s">
        <v>143</v>
      </c>
      <c r="E213" s="228" t="s">
        <v>19</v>
      </c>
      <c r="F213" s="229" t="s">
        <v>977</v>
      </c>
      <c r="G213" s="226"/>
      <c r="H213" s="230">
        <v>4.173</v>
      </c>
      <c r="I213" s="231"/>
      <c r="J213" s="226"/>
      <c r="K213" s="226"/>
      <c r="L213" s="232"/>
      <c r="M213" s="233"/>
      <c r="N213" s="234"/>
      <c r="O213" s="234"/>
      <c r="P213" s="234"/>
      <c r="Q213" s="234"/>
      <c r="R213" s="234"/>
      <c r="S213" s="234"/>
      <c r="T213" s="235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6" t="s">
        <v>143</v>
      </c>
      <c r="AU213" s="236" t="s">
        <v>81</v>
      </c>
      <c r="AV213" s="13" t="s">
        <v>81</v>
      </c>
      <c r="AW213" s="13" t="s">
        <v>32</v>
      </c>
      <c r="AX213" s="13" t="s">
        <v>71</v>
      </c>
      <c r="AY213" s="236" t="s">
        <v>131</v>
      </c>
    </row>
    <row r="214" spans="1:51" s="13" customFormat="1" ht="12">
      <c r="A214" s="13"/>
      <c r="B214" s="225"/>
      <c r="C214" s="226"/>
      <c r="D214" s="227" t="s">
        <v>143</v>
      </c>
      <c r="E214" s="228" t="s">
        <v>19</v>
      </c>
      <c r="F214" s="229" t="s">
        <v>973</v>
      </c>
      <c r="G214" s="226"/>
      <c r="H214" s="230">
        <v>4.641</v>
      </c>
      <c r="I214" s="231"/>
      <c r="J214" s="226"/>
      <c r="K214" s="226"/>
      <c r="L214" s="232"/>
      <c r="M214" s="233"/>
      <c r="N214" s="234"/>
      <c r="O214" s="234"/>
      <c r="P214" s="234"/>
      <c r="Q214" s="234"/>
      <c r="R214" s="234"/>
      <c r="S214" s="234"/>
      <c r="T214" s="235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6" t="s">
        <v>143</v>
      </c>
      <c r="AU214" s="236" t="s">
        <v>81</v>
      </c>
      <c r="AV214" s="13" t="s">
        <v>81</v>
      </c>
      <c r="AW214" s="13" t="s">
        <v>32</v>
      </c>
      <c r="AX214" s="13" t="s">
        <v>71</v>
      </c>
      <c r="AY214" s="236" t="s">
        <v>131</v>
      </c>
    </row>
    <row r="215" spans="1:51" s="13" customFormat="1" ht="12">
      <c r="A215" s="13"/>
      <c r="B215" s="225"/>
      <c r="C215" s="226"/>
      <c r="D215" s="227" t="s">
        <v>143</v>
      </c>
      <c r="E215" s="228" t="s">
        <v>19</v>
      </c>
      <c r="F215" s="229" t="s">
        <v>1051</v>
      </c>
      <c r="G215" s="226"/>
      <c r="H215" s="230">
        <v>10.36</v>
      </c>
      <c r="I215" s="231"/>
      <c r="J215" s="226"/>
      <c r="K215" s="226"/>
      <c r="L215" s="232"/>
      <c r="M215" s="233"/>
      <c r="N215" s="234"/>
      <c r="O215" s="234"/>
      <c r="P215" s="234"/>
      <c r="Q215" s="234"/>
      <c r="R215" s="234"/>
      <c r="S215" s="234"/>
      <c r="T215" s="235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6" t="s">
        <v>143</v>
      </c>
      <c r="AU215" s="236" t="s">
        <v>81</v>
      </c>
      <c r="AV215" s="13" t="s">
        <v>81</v>
      </c>
      <c r="AW215" s="13" t="s">
        <v>32</v>
      </c>
      <c r="AX215" s="13" t="s">
        <v>71</v>
      </c>
      <c r="AY215" s="236" t="s">
        <v>131</v>
      </c>
    </row>
    <row r="216" spans="1:51" s="13" customFormat="1" ht="12">
      <c r="A216" s="13"/>
      <c r="B216" s="225"/>
      <c r="C216" s="226"/>
      <c r="D216" s="227" t="s">
        <v>143</v>
      </c>
      <c r="E216" s="228" t="s">
        <v>19</v>
      </c>
      <c r="F216" s="229" t="s">
        <v>1052</v>
      </c>
      <c r="G216" s="226"/>
      <c r="H216" s="230">
        <v>0.91</v>
      </c>
      <c r="I216" s="231"/>
      <c r="J216" s="226"/>
      <c r="K216" s="226"/>
      <c r="L216" s="232"/>
      <c r="M216" s="233"/>
      <c r="N216" s="234"/>
      <c r="O216" s="234"/>
      <c r="P216" s="234"/>
      <c r="Q216" s="234"/>
      <c r="R216" s="234"/>
      <c r="S216" s="234"/>
      <c r="T216" s="235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6" t="s">
        <v>143</v>
      </c>
      <c r="AU216" s="236" t="s">
        <v>81</v>
      </c>
      <c r="AV216" s="13" t="s">
        <v>81</v>
      </c>
      <c r="AW216" s="13" t="s">
        <v>32</v>
      </c>
      <c r="AX216" s="13" t="s">
        <v>71</v>
      </c>
      <c r="AY216" s="236" t="s">
        <v>131</v>
      </c>
    </row>
    <row r="217" spans="1:51" s="14" customFormat="1" ht="12">
      <c r="A217" s="14"/>
      <c r="B217" s="237"/>
      <c r="C217" s="238"/>
      <c r="D217" s="227" t="s">
        <v>143</v>
      </c>
      <c r="E217" s="239" t="s">
        <v>19</v>
      </c>
      <c r="F217" s="240" t="s">
        <v>147</v>
      </c>
      <c r="G217" s="238"/>
      <c r="H217" s="241">
        <v>20.084</v>
      </c>
      <c r="I217" s="242"/>
      <c r="J217" s="238"/>
      <c r="K217" s="238"/>
      <c r="L217" s="243"/>
      <c r="M217" s="244"/>
      <c r="N217" s="245"/>
      <c r="O217" s="245"/>
      <c r="P217" s="245"/>
      <c r="Q217" s="245"/>
      <c r="R217" s="245"/>
      <c r="S217" s="245"/>
      <c r="T217" s="246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7" t="s">
        <v>143</v>
      </c>
      <c r="AU217" s="247" t="s">
        <v>81</v>
      </c>
      <c r="AV217" s="14" t="s">
        <v>139</v>
      </c>
      <c r="AW217" s="14" t="s">
        <v>32</v>
      </c>
      <c r="AX217" s="14" t="s">
        <v>79</v>
      </c>
      <c r="AY217" s="247" t="s">
        <v>131</v>
      </c>
    </row>
    <row r="218" spans="1:65" s="2" customFormat="1" ht="16.5" customHeight="1">
      <c r="A218" s="41"/>
      <c r="B218" s="42"/>
      <c r="C218" s="207" t="s">
        <v>667</v>
      </c>
      <c r="D218" s="207" t="s">
        <v>134</v>
      </c>
      <c r="E218" s="208" t="s">
        <v>674</v>
      </c>
      <c r="F218" s="209" t="s">
        <v>675</v>
      </c>
      <c r="G218" s="210" t="s">
        <v>137</v>
      </c>
      <c r="H218" s="211">
        <v>4.641</v>
      </c>
      <c r="I218" s="212"/>
      <c r="J218" s="213">
        <f>ROUND(I218*H218,2)</f>
        <v>0</v>
      </c>
      <c r="K218" s="209" t="s">
        <v>138</v>
      </c>
      <c r="L218" s="47"/>
      <c r="M218" s="214" t="s">
        <v>19</v>
      </c>
      <c r="N218" s="215" t="s">
        <v>42</v>
      </c>
      <c r="O218" s="87"/>
      <c r="P218" s="216">
        <f>O218*H218</f>
        <v>0</v>
      </c>
      <c r="Q218" s="216">
        <v>0.001</v>
      </c>
      <c r="R218" s="216">
        <f>Q218*H218</f>
        <v>0.004641</v>
      </c>
      <c r="S218" s="216">
        <v>0.00031</v>
      </c>
      <c r="T218" s="217">
        <f>S218*H218</f>
        <v>0.00143871</v>
      </c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R218" s="218" t="s">
        <v>236</v>
      </c>
      <c r="AT218" s="218" t="s">
        <v>134</v>
      </c>
      <c r="AU218" s="218" t="s">
        <v>81</v>
      </c>
      <c r="AY218" s="20" t="s">
        <v>131</v>
      </c>
      <c r="BE218" s="219">
        <f>IF(N218="základní",J218,0)</f>
        <v>0</v>
      </c>
      <c r="BF218" s="219">
        <f>IF(N218="snížená",J218,0)</f>
        <v>0</v>
      </c>
      <c r="BG218" s="219">
        <f>IF(N218="zákl. přenesená",J218,0)</f>
        <v>0</v>
      </c>
      <c r="BH218" s="219">
        <f>IF(N218="sníž. přenesená",J218,0)</f>
        <v>0</v>
      </c>
      <c r="BI218" s="219">
        <f>IF(N218="nulová",J218,0)</f>
        <v>0</v>
      </c>
      <c r="BJ218" s="20" t="s">
        <v>79</v>
      </c>
      <c r="BK218" s="219">
        <f>ROUND(I218*H218,2)</f>
        <v>0</v>
      </c>
      <c r="BL218" s="20" t="s">
        <v>236</v>
      </c>
      <c r="BM218" s="218" t="s">
        <v>1053</v>
      </c>
    </row>
    <row r="219" spans="1:47" s="2" customFormat="1" ht="12">
      <c r="A219" s="41"/>
      <c r="B219" s="42"/>
      <c r="C219" s="43"/>
      <c r="D219" s="220" t="s">
        <v>141</v>
      </c>
      <c r="E219" s="43"/>
      <c r="F219" s="221" t="s">
        <v>677</v>
      </c>
      <c r="G219" s="43"/>
      <c r="H219" s="43"/>
      <c r="I219" s="222"/>
      <c r="J219" s="43"/>
      <c r="K219" s="43"/>
      <c r="L219" s="47"/>
      <c r="M219" s="223"/>
      <c r="N219" s="224"/>
      <c r="O219" s="87"/>
      <c r="P219" s="87"/>
      <c r="Q219" s="87"/>
      <c r="R219" s="87"/>
      <c r="S219" s="87"/>
      <c r="T219" s="88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T219" s="20" t="s">
        <v>141</v>
      </c>
      <c r="AU219" s="20" t="s">
        <v>81</v>
      </c>
    </row>
    <row r="220" spans="1:51" s="15" customFormat="1" ht="12">
      <c r="A220" s="15"/>
      <c r="B220" s="248"/>
      <c r="C220" s="249"/>
      <c r="D220" s="227" t="s">
        <v>143</v>
      </c>
      <c r="E220" s="250" t="s">
        <v>19</v>
      </c>
      <c r="F220" s="251" t="s">
        <v>1054</v>
      </c>
      <c r="G220" s="249"/>
      <c r="H220" s="250" t="s">
        <v>19</v>
      </c>
      <c r="I220" s="252"/>
      <c r="J220" s="249"/>
      <c r="K220" s="249"/>
      <c r="L220" s="253"/>
      <c r="M220" s="254"/>
      <c r="N220" s="255"/>
      <c r="O220" s="255"/>
      <c r="P220" s="255"/>
      <c r="Q220" s="255"/>
      <c r="R220" s="255"/>
      <c r="S220" s="255"/>
      <c r="T220" s="256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57" t="s">
        <v>143</v>
      </c>
      <c r="AU220" s="257" t="s">
        <v>81</v>
      </c>
      <c r="AV220" s="15" t="s">
        <v>79</v>
      </c>
      <c r="AW220" s="15" t="s">
        <v>32</v>
      </c>
      <c r="AX220" s="15" t="s">
        <v>71</v>
      </c>
      <c r="AY220" s="257" t="s">
        <v>131</v>
      </c>
    </row>
    <row r="221" spans="1:51" s="13" customFormat="1" ht="12">
      <c r="A221" s="13"/>
      <c r="B221" s="225"/>
      <c r="C221" s="226"/>
      <c r="D221" s="227" t="s">
        <v>143</v>
      </c>
      <c r="E221" s="228" t="s">
        <v>19</v>
      </c>
      <c r="F221" s="229" t="s">
        <v>973</v>
      </c>
      <c r="G221" s="226"/>
      <c r="H221" s="230">
        <v>4.641</v>
      </c>
      <c r="I221" s="231"/>
      <c r="J221" s="226"/>
      <c r="K221" s="226"/>
      <c r="L221" s="232"/>
      <c r="M221" s="233"/>
      <c r="N221" s="234"/>
      <c r="O221" s="234"/>
      <c r="P221" s="234"/>
      <c r="Q221" s="234"/>
      <c r="R221" s="234"/>
      <c r="S221" s="234"/>
      <c r="T221" s="235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6" t="s">
        <v>143</v>
      </c>
      <c r="AU221" s="236" t="s">
        <v>81</v>
      </c>
      <c r="AV221" s="13" t="s">
        <v>81</v>
      </c>
      <c r="AW221" s="13" t="s">
        <v>32</v>
      </c>
      <c r="AX221" s="13" t="s">
        <v>79</v>
      </c>
      <c r="AY221" s="236" t="s">
        <v>131</v>
      </c>
    </row>
    <row r="222" spans="1:65" s="2" customFormat="1" ht="16.5" customHeight="1">
      <c r="A222" s="41"/>
      <c r="B222" s="42"/>
      <c r="C222" s="207" t="s">
        <v>708</v>
      </c>
      <c r="D222" s="207" t="s">
        <v>134</v>
      </c>
      <c r="E222" s="208" t="s">
        <v>1055</v>
      </c>
      <c r="F222" s="209" t="s">
        <v>1056</v>
      </c>
      <c r="G222" s="210" t="s">
        <v>137</v>
      </c>
      <c r="H222" s="211">
        <v>20.084</v>
      </c>
      <c r="I222" s="212"/>
      <c r="J222" s="213">
        <f>ROUND(I222*H222,2)</f>
        <v>0</v>
      </c>
      <c r="K222" s="209" t="s">
        <v>138</v>
      </c>
      <c r="L222" s="47"/>
      <c r="M222" s="214" t="s">
        <v>19</v>
      </c>
      <c r="N222" s="215" t="s">
        <v>42</v>
      </c>
      <c r="O222" s="87"/>
      <c r="P222" s="216">
        <f>O222*H222</f>
        <v>0</v>
      </c>
      <c r="Q222" s="216">
        <v>0.0002</v>
      </c>
      <c r="R222" s="216">
        <f>Q222*H222</f>
        <v>0.0040168</v>
      </c>
      <c r="S222" s="216">
        <v>0</v>
      </c>
      <c r="T222" s="217">
        <f>S222*H222</f>
        <v>0</v>
      </c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R222" s="218" t="s">
        <v>236</v>
      </c>
      <c r="AT222" s="218" t="s">
        <v>134</v>
      </c>
      <c r="AU222" s="218" t="s">
        <v>81</v>
      </c>
      <c r="AY222" s="20" t="s">
        <v>131</v>
      </c>
      <c r="BE222" s="219">
        <f>IF(N222="základní",J222,0)</f>
        <v>0</v>
      </c>
      <c r="BF222" s="219">
        <f>IF(N222="snížená",J222,0)</f>
        <v>0</v>
      </c>
      <c r="BG222" s="219">
        <f>IF(N222="zákl. přenesená",J222,0)</f>
        <v>0</v>
      </c>
      <c r="BH222" s="219">
        <f>IF(N222="sníž. přenesená",J222,0)</f>
        <v>0</v>
      </c>
      <c r="BI222" s="219">
        <f>IF(N222="nulová",J222,0)</f>
        <v>0</v>
      </c>
      <c r="BJ222" s="20" t="s">
        <v>79</v>
      </c>
      <c r="BK222" s="219">
        <f>ROUND(I222*H222,2)</f>
        <v>0</v>
      </c>
      <c r="BL222" s="20" t="s">
        <v>236</v>
      </c>
      <c r="BM222" s="218" t="s">
        <v>1057</v>
      </c>
    </row>
    <row r="223" spans="1:47" s="2" customFormat="1" ht="12">
      <c r="A223" s="41"/>
      <c r="B223" s="42"/>
      <c r="C223" s="43"/>
      <c r="D223" s="220" t="s">
        <v>141</v>
      </c>
      <c r="E223" s="43"/>
      <c r="F223" s="221" t="s">
        <v>1058</v>
      </c>
      <c r="G223" s="43"/>
      <c r="H223" s="43"/>
      <c r="I223" s="222"/>
      <c r="J223" s="43"/>
      <c r="K223" s="43"/>
      <c r="L223" s="47"/>
      <c r="M223" s="223"/>
      <c r="N223" s="224"/>
      <c r="O223" s="87"/>
      <c r="P223" s="87"/>
      <c r="Q223" s="87"/>
      <c r="R223" s="87"/>
      <c r="S223" s="87"/>
      <c r="T223" s="88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T223" s="20" t="s">
        <v>141</v>
      </c>
      <c r="AU223" s="20" t="s">
        <v>81</v>
      </c>
    </row>
    <row r="224" spans="1:65" s="2" customFormat="1" ht="24.15" customHeight="1">
      <c r="A224" s="41"/>
      <c r="B224" s="42"/>
      <c r="C224" s="207" t="s">
        <v>721</v>
      </c>
      <c r="D224" s="207" t="s">
        <v>134</v>
      </c>
      <c r="E224" s="208" t="s">
        <v>1059</v>
      </c>
      <c r="F224" s="209" t="s">
        <v>1060</v>
      </c>
      <c r="G224" s="210" t="s">
        <v>137</v>
      </c>
      <c r="H224" s="211">
        <v>20.084</v>
      </c>
      <c r="I224" s="212"/>
      <c r="J224" s="213">
        <f>ROUND(I224*H224,2)</f>
        <v>0</v>
      </c>
      <c r="K224" s="209" t="s">
        <v>138</v>
      </c>
      <c r="L224" s="47"/>
      <c r="M224" s="214" t="s">
        <v>19</v>
      </c>
      <c r="N224" s="215" t="s">
        <v>42</v>
      </c>
      <c r="O224" s="87"/>
      <c r="P224" s="216">
        <f>O224*H224</f>
        <v>0</v>
      </c>
      <c r="Q224" s="216">
        <v>0.00026</v>
      </c>
      <c r="R224" s="216">
        <f>Q224*H224</f>
        <v>0.005221839999999999</v>
      </c>
      <c r="S224" s="216">
        <v>0</v>
      </c>
      <c r="T224" s="217">
        <f>S224*H224</f>
        <v>0</v>
      </c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R224" s="218" t="s">
        <v>236</v>
      </c>
      <c r="AT224" s="218" t="s">
        <v>134</v>
      </c>
      <c r="AU224" s="218" t="s">
        <v>81</v>
      </c>
      <c r="AY224" s="20" t="s">
        <v>131</v>
      </c>
      <c r="BE224" s="219">
        <f>IF(N224="základní",J224,0)</f>
        <v>0</v>
      </c>
      <c r="BF224" s="219">
        <f>IF(N224="snížená",J224,0)</f>
        <v>0</v>
      </c>
      <c r="BG224" s="219">
        <f>IF(N224="zákl. přenesená",J224,0)</f>
        <v>0</v>
      </c>
      <c r="BH224" s="219">
        <f>IF(N224="sníž. přenesená",J224,0)</f>
        <v>0</v>
      </c>
      <c r="BI224" s="219">
        <f>IF(N224="nulová",J224,0)</f>
        <v>0</v>
      </c>
      <c r="BJ224" s="20" t="s">
        <v>79</v>
      </c>
      <c r="BK224" s="219">
        <f>ROUND(I224*H224,2)</f>
        <v>0</v>
      </c>
      <c r="BL224" s="20" t="s">
        <v>236</v>
      </c>
      <c r="BM224" s="218" t="s">
        <v>1061</v>
      </c>
    </row>
    <row r="225" spans="1:47" s="2" customFormat="1" ht="12">
      <c r="A225" s="41"/>
      <c r="B225" s="42"/>
      <c r="C225" s="43"/>
      <c r="D225" s="220" t="s">
        <v>141</v>
      </c>
      <c r="E225" s="43"/>
      <c r="F225" s="221" t="s">
        <v>1062</v>
      </c>
      <c r="G225" s="43"/>
      <c r="H225" s="43"/>
      <c r="I225" s="222"/>
      <c r="J225" s="43"/>
      <c r="K225" s="43"/>
      <c r="L225" s="47"/>
      <c r="M225" s="223"/>
      <c r="N225" s="224"/>
      <c r="O225" s="87"/>
      <c r="P225" s="87"/>
      <c r="Q225" s="87"/>
      <c r="R225" s="87"/>
      <c r="S225" s="87"/>
      <c r="T225" s="88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T225" s="20" t="s">
        <v>141</v>
      </c>
      <c r="AU225" s="20" t="s">
        <v>81</v>
      </c>
    </row>
    <row r="226" spans="1:63" s="12" customFormat="1" ht="25.9" customHeight="1">
      <c r="A226" s="12"/>
      <c r="B226" s="191"/>
      <c r="C226" s="192"/>
      <c r="D226" s="193" t="s">
        <v>70</v>
      </c>
      <c r="E226" s="194" t="s">
        <v>726</v>
      </c>
      <c r="F226" s="194" t="s">
        <v>727</v>
      </c>
      <c r="G226" s="192"/>
      <c r="H226" s="192"/>
      <c r="I226" s="195"/>
      <c r="J226" s="196">
        <f>BK226</f>
        <v>0</v>
      </c>
      <c r="K226" s="192"/>
      <c r="L226" s="197"/>
      <c r="M226" s="198"/>
      <c r="N226" s="199"/>
      <c r="O226" s="199"/>
      <c r="P226" s="200">
        <f>P227</f>
        <v>0</v>
      </c>
      <c r="Q226" s="199"/>
      <c r="R226" s="200">
        <f>R227</f>
        <v>0</v>
      </c>
      <c r="S226" s="199"/>
      <c r="T226" s="201">
        <f>T227</f>
        <v>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02" t="s">
        <v>167</v>
      </c>
      <c r="AT226" s="203" t="s">
        <v>70</v>
      </c>
      <c r="AU226" s="203" t="s">
        <v>71</v>
      </c>
      <c r="AY226" s="202" t="s">
        <v>131</v>
      </c>
      <c r="BK226" s="204">
        <f>BK227</f>
        <v>0</v>
      </c>
    </row>
    <row r="227" spans="1:65" s="2" customFormat="1" ht="16.5" customHeight="1">
      <c r="A227" s="41"/>
      <c r="B227" s="42"/>
      <c r="C227" s="207" t="s">
        <v>1063</v>
      </c>
      <c r="D227" s="207" t="s">
        <v>134</v>
      </c>
      <c r="E227" s="208" t="s">
        <v>729</v>
      </c>
      <c r="F227" s="209" t="s">
        <v>727</v>
      </c>
      <c r="G227" s="210" t="s">
        <v>405</v>
      </c>
      <c r="H227" s="268"/>
      <c r="I227" s="212"/>
      <c r="J227" s="213">
        <f>ROUND(I227*H227,2)</f>
        <v>0</v>
      </c>
      <c r="K227" s="209" t="s">
        <v>19</v>
      </c>
      <c r="L227" s="47"/>
      <c r="M227" s="280" t="s">
        <v>19</v>
      </c>
      <c r="N227" s="281" t="s">
        <v>42</v>
      </c>
      <c r="O227" s="282"/>
      <c r="P227" s="283">
        <f>O227*H227</f>
        <v>0</v>
      </c>
      <c r="Q227" s="283">
        <v>0</v>
      </c>
      <c r="R227" s="283">
        <f>Q227*H227</f>
        <v>0</v>
      </c>
      <c r="S227" s="283">
        <v>0</v>
      </c>
      <c r="T227" s="284">
        <f>S227*H227</f>
        <v>0</v>
      </c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R227" s="218" t="s">
        <v>139</v>
      </c>
      <c r="AT227" s="218" t="s">
        <v>134</v>
      </c>
      <c r="AU227" s="218" t="s">
        <v>79</v>
      </c>
      <c r="AY227" s="20" t="s">
        <v>131</v>
      </c>
      <c r="BE227" s="219">
        <f>IF(N227="základní",J227,0)</f>
        <v>0</v>
      </c>
      <c r="BF227" s="219">
        <f>IF(N227="snížená",J227,0)</f>
        <v>0</v>
      </c>
      <c r="BG227" s="219">
        <f>IF(N227="zákl. přenesená",J227,0)</f>
        <v>0</v>
      </c>
      <c r="BH227" s="219">
        <f>IF(N227="sníž. přenesená",J227,0)</f>
        <v>0</v>
      </c>
      <c r="BI227" s="219">
        <f>IF(N227="nulová",J227,0)</f>
        <v>0</v>
      </c>
      <c r="BJ227" s="20" t="s">
        <v>79</v>
      </c>
      <c r="BK227" s="219">
        <f>ROUND(I227*H227,2)</f>
        <v>0</v>
      </c>
      <c r="BL227" s="20" t="s">
        <v>139</v>
      </c>
      <c r="BM227" s="218" t="s">
        <v>1064</v>
      </c>
    </row>
    <row r="228" spans="1:31" s="2" customFormat="1" ht="6.95" customHeight="1">
      <c r="A228" s="41"/>
      <c r="B228" s="62"/>
      <c r="C228" s="63"/>
      <c r="D228" s="63"/>
      <c r="E228" s="63"/>
      <c r="F228" s="63"/>
      <c r="G228" s="63"/>
      <c r="H228" s="63"/>
      <c r="I228" s="63"/>
      <c r="J228" s="63"/>
      <c r="K228" s="63"/>
      <c r="L228" s="47"/>
      <c r="M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</row>
  </sheetData>
  <sheetProtection password="80EB" sheet="1" objects="1" scenarios="1" formatColumns="0" formatRows="0" autoFilter="0"/>
  <autoFilter ref="C89:K227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hyperlinks>
    <hyperlink ref="F94" r:id="rId1" display="https://podminky.urs.cz/item/CS_URS_2024_01/612135001"/>
    <hyperlink ref="F98" r:id="rId2" display="https://podminky.urs.cz/item/CS_URS_2024_01/612131121"/>
    <hyperlink ref="F104" r:id="rId3" display="https://podminky.urs.cz/item/CS_URS_2024_01/612311131"/>
    <hyperlink ref="F107" r:id="rId4" display="https://podminky.urs.cz/item/CS_URS_2024_01/965046111"/>
    <hyperlink ref="F112" r:id="rId5" display="https://podminky.urs.cz/item/CS_URS_2024_01/965046119"/>
    <hyperlink ref="F115" r:id="rId6" display="https://podminky.urs.cz/item/CS_URS_2024_01/949101111"/>
    <hyperlink ref="F117" r:id="rId7" display="https://podminky.urs.cz/item/CS_URS_2024_01/952901111"/>
    <hyperlink ref="F120" r:id="rId8" display="https://podminky.urs.cz/item/CS_URS_2024_01/997002611"/>
    <hyperlink ref="F122" r:id="rId9" display="https://podminky.urs.cz/item/CS_URS_2024_01/997013213"/>
    <hyperlink ref="F124" r:id="rId10" display="https://podminky.urs.cz/item/CS_URS_2024_01/997013501"/>
    <hyperlink ref="F126" r:id="rId11" display="https://podminky.urs.cz/item/CS_URS_2024_01/997013509"/>
    <hyperlink ref="F129" r:id="rId12" display="https://podminky.urs.cz/item/CS_URS_2024_01/997013871"/>
    <hyperlink ref="F132" r:id="rId13" display="https://podminky.urs.cz/item/CS_URS_2024_01/998018002"/>
    <hyperlink ref="F137" r:id="rId14" display="https://podminky.urs.cz/item/CS_URS_2024_01/998741312"/>
    <hyperlink ref="F140" r:id="rId15" display="https://podminky.urs.cz/item/CS_URS_2024_01/771573810"/>
    <hyperlink ref="F145" r:id="rId16" display="https://podminky.urs.cz/item/CS_URS_2024_01/771121011"/>
    <hyperlink ref="F154" r:id="rId17" display="https://podminky.urs.cz/item/CS_URS_2024_01/771151014"/>
    <hyperlink ref="F156" r:id="rId18" display="https://podminky.urs.cz/item/CS_URS_2024_01/771574416"/>
    <hyperlink ref="F160" r:id="rId19" display="https://podminky.urs.cz/item/CS_URS_2024_01/771591115"/>
    <hyperlink ref="F163" r:id="rId20" display="https://podminky.urs.cz/item/CS_URS_2024_01/771161021"/>
    <hyperlink ref="F167" r:id="rId21" display="https://podminky.urs.cz/item/CS_URS_2024_01/998771312"/>
    <hyperlink ref="F170" r:id="rId22" display="https://podminky.urs.cz/item/CS_URS_2024_01/781473810"/>
    <hyperlink ref="F173" r:id="rId23" display="https://podminky.urs.cz/item/CS_URS_2024_01/781121011"/>
    <hyperlink ref="F176" r:id="rId24" display="https://podminky.urs.cz/item/CS_URS_2024_01/781472219"/>
    <hyperlink ref="F181" r:id="rId25" display="https://podminky.urs.cz/item/CS_URS_2024_01/781492251"/>
    <hyperlink ref="F187" r:id="rId26" display="https://podminky.urs.cz/item/CS_URS_2024_01/781495115"/>
    <hyperlink ref="F190" r:id="rId27" display="https://podminky.urs.cz/item/CS_URS_2024_01/998781312"/>
    <hyperlink ref="F193" r:id="rId28" display="https://podminky.urs.cz/item/CS_URS_2024_01/784171001"/>
    <hyperlink ref="F198" r:id="rId29" display="https://podminky.urs.cz/item/CS_URS_2024_01/784171111"/>
    <hyperlink ref="F206" r:id="rId30" display="https://podminky.urs.cz/item/CS_URS_2024_01/784171121"/>
    <hyperlink ref="F212" r:id="rId31" display="https://podminky.urs.cz/item/CS_URS_2024_01/784111001"/>
    <hyperlink ref="F219" r:id="rId32" display="https://podminky.urs.cz/item/CS_URS_2024_01/784121001"/>
    <hyperlink ref="F223" r:id="rId33" display="https://podminky.urs.cz/item/CS_URS_2024_01/784181121"/>
    <hyperlink ref="F225" r:id="rId34" display="https://podminky.urs.cz/item/CS_URS_2024_01/784211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85" customWidth="1"/>
    <col min="2" max="2" width="1.7109375" style="285" customWidth="1"/>
    <col min="3" max="4" width="5.00390625" style="285" customWidth="1"/>
    <col min="5" max="5" width="11.7109375" style="285" customWidth="1"/>
    <col min="6" max="6" width="9.140625" style="285" customWidth="1"/>
    <col min="7" max="7" width="5.00390625" style="285" customWidth="1"/>
    <col min="8" max="8" width="77.8515625" style="285" customWidth="1"/>
    <col min="9" max="10" width="20.00390625" style="285" customWidth="1"/>
    <col min="11" max="11" width="1.7109375" style="285" customWidth="1"/>
  </cols>
  <sheetData>
    <row r="1" s="1" customFormat="1" ht="37.5" customHeight="1"/>
    <row r="2" spans="2:11" s="1" customFormat="1" ht="7.5" customHeight="1">
      <c r="B2" s="286"/>
      <c r="C2" s="287"/>
      <c r="D2" s="287"/>
      <c r="E2" s="287"/>
      <c r="F2" s="287"/>
      <c r="G2" s="287"/>
      <c r="H2" s="287"/>
      <c r="I2" s="287"/>
      <c r="J2" s="287"/>
      <c r="K2" s="288"/>
    </row>
    <row r="3" spans="2:11" s="17" customFormat="1" ht="45" customHeight="1">
      <c r="B3" s="289"/>
      <c r="C3" s="290" t="s">
        <v>1065</v>
      </c>
      <c r="D3" s="290"/>
      <c r="E3" s="290"/>
      <c r="F3" s="290"/>
      <c r="G3" s="290"/>
      <c r="H3" s="290"/>
      <c r="I3" s="290"/>
      <c r="J3" s="290"/>
      <c r="K3" s="291"/>
    </row>
    <row r="4" spans="2:11" s="1" customFormat="1" ht="25.5" customHeight="1">
      <c r="B4" s="292"/>
      <c r="C4" s="293" t="s">
        <v>1066</v>
      </c>
      <c r="D4" s="293"/>
      <c r="E4" s="293"/>
      <c r="F4" s="293"/>
      <c r="G4" s="293"/>
      <c r="H4" s="293"/>
      <c r="I4" s="293"/>
      <c r="J4" s="293"/>
      <c r="K4" s="294"/>
    </row>
    <row r="5" spans="2:11" s="1" customFormat="1" ht="5.25" customHeight="1">
      <c r="B5" s="292"/>
      <c r="C5" s="295"/>
      <c r="D5" s="295"/>
      <c r="E5" s="295"/>
      <c r="F5" s="295"/>
      <c r="G5" s="295"/>
      <c r="H5" s="295"/>
      <c r="I5" s="295"/>
      <c r="J5" s="295"/>
      <c r="K5" s="294"/>
    </row>
    <row r="6" spans="2:11" s="1" customFormat="1" ht="15" customHeight="1">
      <c r="B6" s="292"/>
      <c r="C6" s="296" t="s">
        <v>1067</v>
      </c>
      <c r="D6" s="296"/>
      <c r="E6" s="296"/>
      <c r="F6" s="296"/>
      <c r="G6" s="296"/>
      <c r="H6" s="296"/>
      <c r="I6" s="296"/>
      <c r="J6" s="296"/>
      <c r="K6" s="294"/>
    </row>
    <row r="7" spans="2:11" s="1" customFormat="1" ht="15" customHeight="1">
      <c r="B7" s="297"/>
      <c r="C7" s="296" t="s">
        <v>1068</v>
      </c>
      <c r="D7" s="296"/>
      <c r="E7" s="296"/>
      <c r="F7" s="296"/>
      <c r="G7" s="296"/>
      <c r="H7" s="296"/>
      <c r="I7" s="296"/>
      <c r="J7" s="296"/>
      <c r="K7" s="294"/>
    </row>
    <row r="8" spans="2:11" s="1" customFormat="1" ht="12.75" customHeight="1">
      <c r="B8" s="297"/>
      <c r="C8" s="296"/>
      <c r="D8" s="296"/>
      <c r="E8" s="296"/>
      <c r="F8" s="296"/>
      <c r="G8" s="296"/>
      <c r="H8" s="296"/>
      <c r="I8" s="296"/>
      <c r="J8" s="296"/>
      <c r="K8" s="294"/>
    </row>
    <row r="9" spans="2:11" s="1" customFormat="1" ht="15" customHeight="1">
      <c r="B9" s="297"/>
      <c r="C9" s="296" t="s">
        <v>1069</v>
      </c>
      <c r="D9" s="296"/>
      <c r="E9" s="296"/>
      <c r="F9" s="296"/>
      <c r="G9" s="296"/>
      <c r="H9" s="296"/>
      <c r="I9" s="296"/>
      <c r="J9" s="296"/>
      <c r="K9" s="294"/>
    </row>
    <row r="10" spans="2:11" s="1" customFormat="1" ht="15" customHeight="1">
      <c r="B10" s="297"/>
      <c r="C10" s="296"/>
      <c r="D10" s="296" t="s">
        <v>1070</v>
      </c>
      <c r="E10" s="296"/>
      <c r="F10" s="296"/>
      <c r="G10" s="296"/>
      <c r="H10" s="296"/>
      <c r="I10" s="296"/>
      <c r="J10" s="296"/>
      <c r="K10" s="294"/>
    </row>
    <row r="11" spans="2:11" s="1" customFormat="1" ht="15" customHeight="1">
      <c r="B11" s="297"/>
      <c r="C11" s="298"/>
      <c r="D11" s="296" t="s">
        <v>1071</v>
      </c>
      <c r="E11" s="296"/>
      <c r="F11" s="296"/>
      <c r="G11" s="296"/>
      <c r="H11" s="296"/>
      <c r="I11" s="296"/>
      <c r="J11" s="296"/>
      <c r="K11" s="294"/>
    </row>
    <row r="12" spans="2:11" s="1" customFormat="1" ht="15" customHeight="1">
      <c r="B12" s="297"/>
      <c r="C12" s="298"/>
      <c r="D12" s="296"/>
      <c r="E12" s="296"/>
      <c r="F12" s="296"/>
      <c r="G12" s="296"/>
      <c r="H12" s="296"/>
      <c r="I12" s="296"/>
      <c r="J12" s="296"/>
      <c r="K12" s="294"/>
    </row>
    <row r="13" spans="2:11" s="1" customFormat="1" ht="15" customHeight="1">
      <c r="B13" s="297"/>
      <c r="C13" s="298"/>
      <c r="D13" s="299" t="s">
        <v>1072</v>
      </c>
      <c r="E13" s="296"/>
      <c r="F13" s="296"/>
      <c r="G13" s="296"/>
      <c r="H13" s="296"/>
      <c r="I13" s="296"/>
      <c r="J13" s="296"/>
      <c r="K13" s="294"/>
    </row>
    <row r="14" spans="2:11" s="1" customFormat="1" ht="12.75" customHeight="1">
      <c r="B14" s="297"/>
      <c r="C14" s="298"/>
      <c r="D14" s="298"/>
      <c r="E14" s="298"/>
      <c r="F14" s="298"/>
      <c r="G14" s="298"/>
      <c r="H14" s="298"/>
      <c r="I14" s="298"/>
      <c r="J14" s="298"/>
      <c r="K14" s="294"/>
    </row>
    <row r="15" spans="2:11" s="1" customFormat="1" ht="15" customHeight="1">
      <c r="B15" s="297"/>
      <c r="C15" s="298"/>
      <c r="D15" s="296" t="s">
        <v>1073</v>
      </c>
      <c r="E15" s="296"/>
      <c r="F15" s="296"/>
      <c r="G15" s="296"/>
      <c r="H15" s="296"/>
      <c r="I15" s="296"/>
      <c r="J15" s="296"/>
      <c r="K15" s="294"/>
    </row>
    <row r="16" spans="2:11" s="1" customFormat="1" ht="15" customHeight="1">
      <c r="B16" s="297"/>
      <c r="C16" s="298"/>
      <c r="D16" s="296" t="s">
        <v>1074</v>
      </c>
      <c r="E16" s="296"/>
      <c r="F16" s="296"/>
      <c r="G16" s="296"/>
      <c r="H16" s="296"/>
      <c r="I16" s="296"/>
      <c r="J16" s="296"/>
      <c r="K16" s="294"/>
    </row>
    <row r="17" spans="2:11" s="1" customFormat="1" ht="15" customHeight="1">
      <c r="B17" s="297"/>
      <c r="C17" s="298"/>
      <c r="D17" s="296" t="s">
        <v>1075</v>
      </c>
      <c r="E17" s="296"/>
      <c r="F17" s="296"/>
      <c r="G17" s="296"/>
      <c r="H17" s="296"/>
      <c r="I17" s="296"/>
      <c r="J17" s="296"/>
      <c r="K17" s="294"/>
    </row>
    <row r="18" spans="2:11" s="1" customFormat="1" ht="15" customHeight="1">
      <c r="B18" s="297"/>
      <c r="C18" s="298"/>
      <c r="D18" s="298"/>
      <c r="E18" s="300" t="s">
        <v>78</v>
      </c>
      <c r="F18" s="296" t="s">
        <v>1076</v>
      </c>
      <c r="G18" s="296"/>
      <c r="H18" s="296"/>
      <c r="I18" s="296"/>
      <c r="J18" s="296"/>
      <c r="K18" s="294"/>
    </row>
    <row r="19" spans="2:11" s="1" customFormat="1" ht="15" customHeight="1">
      <c r="B19" s="297"/>
      <c r="C19" s="298"/>
      <c r="D19" s="298"/>
      <c r="E19" s="300" t="s">
        <v>1077</v>
      </c>
      <c r="F19" s="296" t="s">
        <v>1078</v>
      </c>
      <c r="G19" s="296"/>
      <c r="H19" s="296"/>
      <c r="I19" s="296"/>
      <c r="J19" s="296"/>
      <c r="K19" s="294"/>
    </row>
    <row r="20" spans="2:11" s="1" customFormat="1" ht="15" customHeight="1">
      <c r="B20" s="297"/>
      <c r="C20" s="298"/>
      <c r="D20" s="298"/>
      <c r="E20" s="300" t="s">
        <v>1079</v>
      </c>
      <c r="F20" s="296" t="s">
        <v>1080</v>
      </c>
      <c r="G20" s="296"/>
      <c r="H20" s="296"/>
      <c r="I20" s="296"/>
      <c r="J20" s="296"/>
      <c r="K20" s="294"/>
    </row>
    <row r="21" spans="2:11" s="1" customFormat="1" ht="15" customHeight="1">
      <c r="B21" s="297"/>
      <c r="C21" s="298"/>
      <c r="D21" s="298"/>
      <c r="E21" s="300" t="s">
        <v>1081</v>
      </c>
      <c r="F21" s="296" t="s">
        <v>1082</v>
      </c>
      <c r="G21" s="296"/>
      <c r="H21" s="296"/>
      <c r="I21" s="296"/>
      <c r="J21" s="296"/>
      <c r="K21" s="294"/>
    </row>
    <row r="22" spans="2:11" s="1" customFormat="1" ht="15" customHeight="1">
      <c r="B22" s="297"/>
      <c r="C22" s="298"/>
      <c r="D22" s="298"/>
      <c r="E22" s="300" t="s">
        <v>1083</v>
      </c>
      <c r="F22" s="296" t="s">
        <v>1084</v>
      </c>
      <c r="G22" s="296"/>
      <c r="H22" s="296"/>
      <c r="I22" s="296"/>
      <c r="J22" s="296"/>
      <c r="K22" s="294"/>
    </row>
    <row r="23" spans="2:11" s="1" customFormat="1" ht="15" customHeight="1">
      <c r="B23" s="297"/>
      <c r="C23" s="298"/>
      <c r="D23" s="298"/>
      <c r="E23" s="300" t="s">
        <v>1085</v>
      </c>
      <c r="F23" s="296" t="s">
        <v>1086</v>
      </c>
      <c r="G23" s="296"/>
      <c r="H23" s="296"/>
      <c r="I23" s="296"/>
      <c r="J23" s="296"/>
      <c r="K23" s="294"/>
    </row>
    <row r="24" spans="2:11" s="1" customFormat="1" ht="12.75" customHeight="1">
      <c r="B24" s="297"/>
      <c r="C24" s="298"/>
      <c r="D24" s="298"/>
      <c r="E24" s="298"/>
      <c r="F24" s="298"/>
      <c r="G24" s="298"/>
      <c r="H24" s="298"/>
      <c r="I24" s="298"/>
      <c r="J24" s="298"/>
      <c r="K24" s="294"/>
    </row>
    <row r="25" spans="2:11" s="1" customFormat="1" ht="15" customHeight="1">
      <c r="B25" s="297"/>
      <c r="C25" s="296" t="s">
        <v>1087</v>
      </c>
      <c r="D25" s="296"/>
      <c r="E25" s="296"/>
      <c r="F25" s="296"/>
      <c r="G25" s="296"/>
      <c r="H25" s="296"/>
      <c r="I25" s="296"/>
      <c r="J25" s="296"/>
      <c r="K25" s="294"/>
    </row>
    <row r="26" spans="2:11" s="1" customFormat="1" ht="15" customHeight="1">
      <c r="B26" s="297"/>
      <c r="C26" s="296" t="s">
        <v>1088</v>
      </c>
      <c r="D26" s="296"/>
      <c r="E26" s="296"/>
      <c r="F26" s="296"/>
      <c r="G26" s="296"/>
      <c r="H26" s="296"/>
      <c r="I26" s="296"/>
      <c r="J26" s="296"/>
      <c r="K26" s="294"/>
    </row>
    <row r="27" spans="2:11" s="1" customFormat="1" ht="15" customHeight="1">
      <c r="B27" s="297"/>
      <c r="C27" s="296"/>
      <c r="D27" s="296" t="s">
        <v>1089</v>
      </c>
      <c r="E27" s="296"/>
      <c r="F27" s="296"/>
      <c r="G27" s="296"/>
      <c r="H27" s="296"/>
      <c r="I27" s="296"/>
      <c r="J27" s="296"/>
      <c r="K27" s="294"/>
    </row>
    <row r="28" spans="2:11" s="1" customFormat="1" ht="15" customHeight="1">
      <c r="B28" s="297"/>
      <c r="C28" s="298"/>
      <c r="D28" s="296" t="s">
        <v>1090</v>
      </c>
      <c r="E28" s="296"/>
      <c r="F28" s="296"/>
      <c r="G28" s="296"/>
      <c r="H28" s="296"/>
      <c r="I28" s="296"/>
      <c r="J28" s="296"/>
      <c r="K28" s="294"/>
    </row>
    <row r="29" spans="2:11" s="1" customFormat="1" ht="12.75" customHeight="1">
      <c r="B29" s="297"/>
      <c r="C29" s="298"/>
      <c r="D29" s="298"/>
      <c r="E29" s="298"/>
      <c r="F29" s="298"/>
      <c r="G29" s="298"/>
      <c r="H29" s="298"/>
      <c r="I29" s="298"/>
      <c r="J29" s="298"/>
      <c r="K29" s="294"/>
    </row>
    <row r="30" spans="2:11" s="1" customFormat="1" ht="15" customHeight="1">
      <c r="B30" s="297"/>
      <c r="C30" s="298"/>
      <c r="D30" s="296" t="s">
        <v>1091</v>
      </c>
      <c r="E30" s="296"/>
      <c r="F30" s="296"/>
      <c r="G30" s="296"/>
      <c r="H30" s="296"/>
      <c r="I30" s="296"/>
      <c r="J30" s="296"/>
      <c r="K30" s="294"/>
    </row>
    <row r="31" spans="2:11" s="1" customFormat="1" ht="15" customHeight="1">
      <c r="B31" s="297"/>
      <c r="C31" s="298"/>
      <c r="D31" s="296" t="s">
        <v>1092</v>
      </c>
      <c r="E31" s="296"/>
      <c r="F31" s="296"/>
      <c r="G31" s="296"/>
      <c r="H31" s="296"/>
      <c r="I31" s="296"/>
      <c r="J31" s="296"/>
      <c r="K31" s="294"/>
    </row>
    <row r="32" spans="2:11" s="1" customFormat="1" ht="12.75" customHeight="1">
      <c r="B32" s="297"/>
      <c r="C32" s="298"/>
      <c r="D32" s="298"/>
      <c r="E32" s="298"/>
      <c r="F32" s="298"/>
      <c r="G32" s="298"/>
      <c r="H32" s="298"/>
      <c r="I32" s="298"/>
      <c r="J32" s="298"/>
      <c r="K32" s="294"/>
    </row>
    <row r="33" spans="2:11" s="1" customFormat="1" ht="15" customHeight="1">
      <c r="B33" s="297"/>
      <c r="C33" s="298"/>
      <c r="D33" s="296" t="s">
        <v>1093</v>
      </c>
      <c r="E33" s="296"/>
      <c r="F33" s="296"/>
      <c r="G33" s="296"/>
      <c r="H33" s="296"/>
      <c r="I33" s="296"/>
      <c r="J33" s="296"/>
      <c r="K33" s="294"/>
    </row>
    <row r="34" spans="2:11" s="1" customFormat="1" ht="15" customHeight="1">
      <c r="B34" s="297"/>
      <c r="C34" s="298"/>
      <c r="D34" s="296" t="s">
        <v>1094</v>
      </c>
      <c r="E34" s="296"/>
      <c r="F34" s="296"/>
      <c r="G34" s="296"/>
      <c r="H34" s="296"/>
      <c r="I34" s="296"/>
      <c r="J34" s="296"/>
      <c r="K34" s="294"/>
    </row>
    <row r="35" spans="2:11" s="1" customFormat="1" ht="15" customHeight="1">
      <c r="B35" s="297"/>
      <c r="C35" s="298"/>
      <c r="D35" s="296" t="s">
        <v>1095</v>
      </c>
      <c r="E35" s="296"/>
      <c r="F35" s="296"/>
      <c r="G35" s="296"/>
      <c r="H35" s="296"/>
      <c r="I35" s="296"/>
      <c r="J35" s="296"/>
      <c r="K35" s="294"/>
    </row>
    <row r="36" spans="2:11" s="1" customFormat="1" ht="15" customHeight="1">
      <c r="B36" s="297"/>
      <c r="C36" s="298"/>
      <c r="D36" s="296"/>
      <c r="E36" s="299" t="s">
        <v>117</v>
      </c>
      <c r="F36" s="296"/>
      <c r="G36" s="296" t="s">
        <v>1096</v>
      </c>
      <c r="H36" s="296"/>
      <c r="I36" s="296"/>
      <c r="J36" s="296"/>
      <c r="K36" s="294"/>
    </row>
    <row r="37" spans="2:11" s="1" customFormat="1" ht="30.75" customHeight="1">
      <c r="B37" s="297"/>
      <c r="C37" s="298"/>
      <c r="D37" s="296"/>
      <c r="E37" s="299" t="s">
        <v>1097</v>
      </c>
      <c r="F37" s="296"/>
      <c r="G37" s="296" t="s">
        <v>1098</v>
      </c>
      <c r="H37" s="296"/>
      <c r="I37" s="296"/>
      <c r="J37" s="296"/>
      <c r="K37" s="294"/>
    </row>
    <row r="38" spans="2:11" s="1" customFormat="1" ht="15" customHeight="1">
      <c r="B38" s="297"/>
      <c r="C38" s="298"/>
      <c r="D38" s="296"/>
      <c r="E38" s="299" t="s">
        <v>52</v>
      </c>
      <c r="F38" s="296"/>
      <c r="G38" s="296" t="s">
        <v>1099</v>
      </c>
      <c r="H38" s="296"/>
      <c r="I38" s="296"/>
      <c r="J38" s="296"/>
      <c r="K38" s="294"/>
    </row>
    <row r="39" spans="2:11" s="1" customFormat="1" ht="15" customHeight="1">
      <c r="B39" s="297"/>
      <c r="C39" s="298"/>
      <c r="D39" s="296"/>
      <c r="E39" s="299" t="s">
        <v>53</v>
      </c>
      <c r="F39" s="296"/>
      <c r="G39" s="296" t="s">
        <v>1100</v>
      </c>
      <c r="H39" s="296"/>
      <c r="I39" s="296"/>
      <c r="J39" s="296"/>
      <c r="K39" s="294"/>
    </row>
    <row r="40" spans="2:11" s="1" customFormat="1" ht="15" customHeight="1">
      <c r="B40" s="297"/>
      <c r="C40" s="298"/>
      <c r="D40" s="296"/>
      <c r="E40" s="299" t="s">
        <v>118</v>
      </c>
      <c r="F40" s="296"/>
      <c r="G40" s="296" t="s">
        <v>1101</v>
      </c>
      <c r="H40" s="296"/>
      <c r="I40" s="296"/>
      <c r="J40" s="296"/>
      <c r="K40" s="294"/>
    </row>
    <row r="41" spans="2:11" s="1" customFormat="1" ht="15" customHeight="1">
      <c r="B41" s="297"/>
      <c r="C41" s="298"/>
      <c r="D41" s="296"/>
      <c r="E41" s="299" t="s">
        <v>119</v>
      </c>
      <c r="F41" s="296"/>
      <c r="G41" s="296" t="s">
        <v>1102</v>
      </c>
      <c r="H41" s="296"/>
      <c r="I41" s="296"/>
      <c r="J41" s="296"/>
      <c r="K41" s="294"/>
    </row>
    <row r="42" spans="2:11" s="1" customFormat="1" ht="15" customHeight="1">
      <c r="B42" s="297"/>
      <c r="C42" s="298"/>
      <c r="D42" s="296"/>
      <c r="E42" s="299" t="s">
        <v>1103</v>
      </c>
      <c r="F42" s="296"/>
      <c r="G42" s="296" t="s">
        <v>1104</v>
      </c>
      <c r="H42" s="296"/>
      <c r="I42" s="296"/>
      <c r="J42" s="296"/>
      <c r="K42" s="294"/>
    </row>
    <row r="43" spans="2:11" s="1" customFormat="1" ht="15" customHeight="1">
      <c r="B43" s="297"/>
      <c r="C43" s="298"/>
      <c r="D43" s="296"/>
      <c r="E43" s="299"/>
      <c r="F43" s="296"/>
      <c r="G43" s="296" t="s">
        <v>1105</v>
      </c>
      <c r="H43" s="296"/>
      <c r="I43" s="296"/>
      <c r="J43" s="296"/>
      <c r="K43" s="294"/>
    </row>
    <row r="44" spans="2:11" s="1" customFormat="1" ht="15" customHeight="1">
      <c r="B44" s="297"/>
      <c r="C44" s="298"/>
      <c r="D44" s="296"/>
      <c r="E44" s="299" t="s">
        <v>1106</v>
      </c>
      <c r="F44" s="296"/>
      <c r="G44" s="296" t="s">
        <v>1107</v>
      </c>
      <c r="H44" s="296"/>
      <c r="I44" s="296"/>
      <c r="J44" s="296"/>
      <c r="K44" s="294"/>
    </row>
    <row r="45" spans="2:11" s="1" customFormat="1" ht="15" customHeight="1">
      <c r="B45" s="297"/>
      <c r="C45" s="298"/>
      <c r="D45" s="296"/>
      <c r="E45" s="299" t="s">
        <v>121</v>
      </c>
      <c r="F45" s="296"/>
      <c r="G45" s="296" t="s">
        <v>1108</v>
      </c>
      <c r="H45" s="296"/>
      <c r="I45" s="296"/>
      <c r="J45" s="296"/>
      <c r="K45" s="294"/>
    </row>
    <row r="46" spans="2:11" s="1" customFormat="1" ht="12.75" customHeight="1">
      <c r="B46" s="297"/>
      <c r="C46" s="298"/>
      <c r="D46" s="296"/>
      <c r="E46" s="296"/>
      <c r="F46" s="296"/>
      <c r="G46" s="296"/>
      <c r="H46" s="296"/>
      <c r="I46" s="296"/>
      <c r="J46" s="296"/>
      <c r="K46" s="294"/>
    </row>
    <row r="47" spans="2:11" s="1" customFormat="1" ht="15" customHeight="1">
      <c r="B47" s="297"/>
      <c r="C47" s="298"/>
      <c r="D47" s="296" t="s">
        <v>1109</v>
      </c>
      <c r="E47" s="296"/>
      <c r="F47" s="296"/>
      <c r="G47" s="296"/>
      <c r="H47" s="296"/>
      <c r="I47" s="296"/>
      <c r="J47" s="296"/>
      <c r="K47" s="294"/>
    </row>
    <row r="48" spans="2:11" s="1" customFormat="1" ht="15" customHeight="1">
      <c r="B48" s="297"/>
      <c r="C48" s="298"/>
      <c r="D48" s="298"/>
      <c r="E48" s="296" t="s">
        <v>1110</v>
      </c>
      <c r="F48" s="296"/>
      <c r="G48" s="296"/>
      <c r="H48" s="296"/>
      <c r="I48" s="296"/>
      <c r="J48" s="296"/>
      <c r="K48" s="294"/>
    </row>
    <row r="49" spans="2:11" s="1" customFormat="1" ht="15" customHeight="1">
      <c r="B49" s="297"/>
      <c r="C49" s="298"/>
      <c r="D49" s="298"/>
      <c r="E49" s="296" t="s">
        <v>1111</v>
      </c>
      <c r="F49" s="296"/>
      <c r="G49" s="296"/>
      <c r="H49" s="296"/>
      <c r="I49" s="296"/>
      <c r="J49" s="296"/>
      <c r="K49" s="294"/>
    </row>
    <row r="50" spans="2:11" s="1" customFormat="1" ht="15" customHeight="1">
      <c r="B50" s="297"/>
      <c r="C50" s="298"/>
      <c r="D50" s="298"/>
      <c r="E50" s="296" t="s">
        <v>1112</v>
      </c>
      <c r="F50" s="296"/>
      <c r="G50" s="296"/>
      <c r="H50" s="296"/>
      <c r="I50" s="296"/>
      <c r="J50" s="296"/>
      <c r="K50" s="294"/>
    </row>
    <row r="51" spans="2:11" s="1" customFormat="1" ht="15" customHeight="1">
      <c r="B51" s="297"/>
      <c r="C51" s="298"/>
      <c r="D51" s="296" t="s">
        <v>1113</v>
      </c>
      <c r="E51" s="296"/>
      <c r="F51" s="296"/>
      <c r="G51" s="296"/>
      <c r="H51" s="296"/>
      <c r="I51" s="296"/>
      <c r="J51" s="296"/>
      <c r="K51" s="294"/>
    </row>
    <row r="52" spans="2:11" s="1" customFormat="1" ht="25.5" customHeight="1">
      <c r="B52" s="292"/>
      <c r="C52" s="293" t="s">
        <v>1114</v>
      </c>
      <c r="D52" s="293"/>
      <c r="E52" s="293"/>
      <c r="F52" s="293"/>
      <c r="G52" s="293"/>
      <c r="H52" s="293"/>
      <c r="I52" s="293"/>
      <c r="J52" s="293"/>
      <c r="K52" s="294"/>
    </row>
    <row r="53" spans="2:11" s="1" customFormat="1" ht="5.25" customHeight="1">
      <c r="B53" s="292"/>
      <c r="C53" s="295"/>
      <c r="D53" s="295"/>
      <c r="E53" s="295"/>
      <c r="F53" s="295"/>
      <c r="G53" s="295"/>
      <c r="H53" s="295"/>
      <c r="I53" s="295"/>
      <c r="J53" s="295"/>
      <c r="K53" s="294"/>
    </row>
    <row r="54" spans="2:11" s="1" customFormat="1" ht="15" customHeight="1">
      <c r="B54" s="292"/>
      <c r="C54" s="296" t="s">
        <v>1115</v>
      </c>
      <c r="D54" s="296"/>
      <c r="E54" s="296"/>
      <c r="F54" s="296"/>
      <c r="G54" s="296"/>
      <c r="H54" s="296"/>
      <c r="I54" s="296"/>
      <c r="J54" s="296"/>
      <c r="K54" s="294"/>
    </row>
    <row r="55" spans="2:11" s="1" customFormat="1" ht="15" customHeight="1">
      <c r="B55" s="292"/>
      <c r="C55" s="296" t="s">
        <v>1116</v>
      </c>
      <c r="D55" s="296"/>
      <c r="E55" s="296"/>
      <c r="F55" s="296"/>
      <c r="G55" s="296"/>
      <c r="H55" s="296"/>
      <c r="I55" s="296"/>
      <c r="J55" s="296"/>
      <c r="K55" s="294"/>
    </row>
    <row r="56" spans="2:11" s="1" customFormat="1" ht="12.75" customHeight="1">
      <c r="B56" s="292"/>
      <c r="C56" s="296"/>
      <c r="D56" s="296"/>
      <c r="E56" s="296"/>
      <c r="F56" s="296"/>
      <c r="G56" s="296"/>
      <c r="H56" s="296"/>
      <c r="I56" s="296"/>
      <c r="J56" s="296"/>
      <c r="K56" s="294"/>
    </row>
    <row r="57" spans="2:11" s="1" customFormat="1" ht="15" customHeight="1">
      <c r="B57" s="292"/>
      <c r="C57" s="296" t="s">
        <v>1117</v>
      </c>
      <c r="D57" s="296"/>
      <c r="E57" s="296"/>
      <c r="F57" s="296"/>
      <c r="G57" s="296"/>
      <c r="H57" s="296"/>
      <c r="I57" s="296"/>
      <c r="J57" s="296"/>
      <c r="K57" s="294"/>
    </row>
    <row r="58" spans="2:11" s="1" customFormat="1" ht="15" customHeight="1">
      <c r="B58" s="292"/>
      <c r="C58" s="298"/>
      <c r="D58" s="296" t="s">
        <v>1118</v>
      </c>
      <c r="E58" s="296"/>
      <c r="F58" s="296"/>
      <c r="G58" s="296"/>
      <c r="H58" s="296"/>
      <c r="I58" s="296"/>
      <c r="J58" s="296"/>
      <c r="K58" s="294"/>
    </row>
    <row r="59" spans="2:11" s="1" customFormat="1" ht="15" customHeight="1">
      <c r="B59" s="292"/>
      <c r="C59" s="298"/>
      <c r="D59" s="296" t="s">
        <v>1119</v>
      </c>
      <c r="E59" s="296"/>
      <c r="F59" s="296"/>
      <c r="G59" s="296"/>
      <c r="H59" s="296"/>
      <c r="I59" s="296"/>
      <c r="J59" s="296"/>
      <c r="K59" s="294"/>
    </row>
    <row r="60" spans="2:11" s="1" customFormat="1" ht="15" customHeight="1">
      <c r="B60" s="292"/>
      <c r="C60" s="298"/>
      <c r="D60" s="296" t="s">
        <v>1120</v>
      </c>
      <c r="E60" s="296"/>
      <c r="F60" s="296"/>
      <c r="G60" s="296"/>
      <c r="H60" s="296"/>
      <c r="I60" s="296"/>
      <c r="J60" s="296"/>
      <c r="K60" s="294"/>
    </row>
    <row r="61" spans="2:11" s="1" customFormat="1" ht="15" customHeight="1">
      <c r="B61" s="292"/>
      <c r="C61" s="298"/>
      <c r="D61" s="296" t="s">
        <v>1121</v>
      </c>
      <c r="E61" s="296"/>
      <c r="F61" s="296"/>
      <c r="G61" s="296"/>
      <c r="H61" s="296"/>
      <c r="I61" s="296"/>
      <c r="J61" s="296"/>
      <c r="K61" s="294"/>
    </row>
    <row r="62" spans="2:11" s="1" customFormat="1" ht="15" customHeight="1">
      <c r="B62" s="292"/>
      <c r="C62" s="298"/>
      <c r="D62" s="301" t="s">
        <v>1122</v>
      </c>
      <c r="E62" s="301"/>
      <c r="F62" s="301"/>
      <c r="G62" s="301"/>
      <c r="H62" s="301"/>
      <c r="I62" s="301"/>
      <c r="J62" s="301"/>
      <c r="K62" s="294"/>
    </row>
    <row r="63" spans="2:11" s="1" customFormat="1" ht="15" customHeight="1">
      <c r="B63" s="292"/>
      <c r="C63" s="298"/>
      <c r="D63" s="296" t="s">
        <v>1123</v>
      </c>
      <c r="E63" s="296"/>
      <c r="F63" s="296"/>
      <c r="G63" s="296"/>
      <c r="H63" s="296"/>
      <c r="I63" s="296"/>
      <c r="J63" s="296"/>
      <c r="K63" s="294"/>
    </row>
    <row r="64" spans="2:11" s="1" customFormat="1" ht="12.75" customHeight="1">
      <c r="B64" s="292"/>
      <c r="C64" s="298"/>
      <c r="D64" s="298"/>
      <c r="E64" s="302"/>
      <c r="F64" s="298"/>
      <c r="G64" s="298"/>
      <c r="H64" s="298"/>
      <c r="I64" s="298"/>
      <c r="J64" s="298"/>
      <c r="K64" s="294"/>
    </row>
    <row r="65" spans="2:11" s="1" customFormat="1" ht="15" customHeight="1">
      <c r="B65" s="292"/>
      <c r="C65" s="298"/>
      <c r="D65" s="296" t="s">
        <v>1124</v>
      </c>
      <c r="E65" s="296"/>
      <c r="F65" s="296"/>
      <c r="G65" s="296"/>
      <c r="H65" s="296"/>
      <c r="I65" s="296"/>
      <c r="J65" s="296"/>
      <c r="K65" s="294"/>
    </row>
    <row r="66" spans="2:11" s="1" customFormat="1" ht="15" customHeight="1">
      <c r="B66" s="292"/>
      <c r="C66" s="298"/>
      <c r="D66" s="301" t="s">
        <v>1125</v>
      </c>
      <c r="E66" s="301"/>
      <c r="F66" s="301"/>
      <c r="G66" s="301"/>
      <c r="H66" s="301"/>
      <c r="I66" s="301"/>
      <c r="J66" s="301"/>
      <c r="K66" s="294"/>
    </row>
    <row r="67" spans="2:11" s="1" customFormat="1" ht="15" customHeight="1">
      <c r="B67" s="292"/>
      <c r="C67" s="298"/>
      <c r="D67" s="296" t="s">
        <v>1126</v>
      </c>
      <c r="E67" s="296"/>
      <c r="F67" s="296"/>
      <c r="G67" s="296"/>
      <c r="H67" s="296"/>
      <c r="I67" s="296"/>
      <c r="J67" s="296"/>
      <c r="K67" s="294"/>
    </row>
    <row r="68" spans="2:11" s="1" customFormat="1" ht="15" customHeight="1">
      <c r="B68" s="292"/>
      <c r="C68" s="298"/>
      <c r="D68" s="296" t="s">
        <v>1127</v>
      </c>
      <c r="E68" s="296"/>
      <c r="F68" s="296"/>
      <c r="G68" s="296"/>
      <c r="H68" s="296"/>
      <c r="I68" s="296"/>
      <c r="J68" s="296"/>
      <c r="K68" s="294"/>
    </row>
    <row r="69" spans="2:11" s="1" customFormat="1" ht="15" customHeight="1">
      <c r="B69" s="292"/>
      <c r="C69" s="298"/>
      <c r="D69" s="296" t="s">
        <v>1128</v>
      </c>
      <c r="E69" s="296"/>
      <c r="F69" s="296"/>
      <c r="G69" s="296"/>
      <c r="H69" s="296"/>
      <c r="I69" s="296"/>
      <c r="J69" s="296"/>
      <c r="K69" s="294"/>
    </row>
    <row r="70" spans="2:11" s="1" customFormat="1" ht="15" customHeight="1">
      <c r="B70" s="292"/>
      <c r="C70" s="298"/>
      <c r="D70" s="296" t="s">
        <v>1129</v>
      </c>
      <c r="E70" s="296"/>
      <c r="F70" s="296"/>
      <c r="G70" s="296"/>
      <c r="H70" s="296"/>
      <c r="I70" s="296"/>
      <c r="J70" s="296"/>
      <c r="K70" s="294"/>
    </row>
    <row r="71" spans="2:11" s="1" customFormat="1" ht="12.75" customHeight="1">
      <c r="B71" s="303"/>
      <c r="C71" s="304"/>
      <c r="D71" s="304"/>
      <c r="E71" s="304"/>
      <c r="F71" s="304"/>
      <c r="G71" s="304"/>
      <c r="H71" s="304"/>
      <c r="I71" s="304"/>
      <c r="J71" s="304"/>
      <c r="K71" s="305"/>
    </row>
    <row r="72" spans="2:11" s="1" customFormat="1" ht="18.75" customHeight="1">
      <c r="B72" s="306"/>
      <c r="C72" s="306"/>
      <c r="D72" s="306"/>
      <c r="E72" s="306"/>
      <c r="F72" s="306"/>
      <c r="G72" s="306"/>
      <c r="H72" s="306"/>
      <c r="I72" s="306"/>
      <c r="J72" s="306"/>
      <c r="K72" s="307"/>
    </row>
    <row r="73" spans="2:11" s="1" customFormat="1" ht="18.75" customHeight="1">
      <c r="B73" s="307"/>
      <c r="C73" s="307"/>
      <c r="D73" s="307"/>
      <c r="E73" s="307"/>
      <c r="F73" s="307"/>
      <c r="G73" s="307"/>
      <c r="H73" s="307"/>
      <c r="I73" s="307"/>
      <c r="J73" s="307"/>
      <c r="K73" s="307"/>
    </row>
    <row r="74" spans="2:11" s="1" customFormat="1" ht="7.5" customHeight="1">
      <c r="B74" s="308"/>
      <c r="C74" s="309"/>
      <c r="D74" s="309"/>
      <c r="E74" s="309"/>
      <c r="F74" s="309"/>
      <c r="G74" s="309"/>
      <c r="H74" s="309"/>
      <c r="I74" s="309"/>
      <c r="J74" s="309"/>
      <c r="K74" s="310"/>
    </row>
    <row r="75" spans="2:11" s="1" customFormat="1" ht="45" customHeight="1">
      <c r="B75" s="311"/>
      <c r="C75" s="312" t="s">
        <v>1130</v>
      </c>
      <c r="D75" s="312"/>
      <c r="E75" s="312"/>
      <c r="F75" s="312"/>
      <c r="G75" s="312"/>
      <c r="H75" s="312"/>
      <c r="I75" s="312"/>
      <c r="J75" s="312"/>
      <c r="K75" s="313"/>
    </row>
    <row r="76" spans="2:11" s="1" customFormat="1" ht="17.25" customHeight="1">
      <c r="B76" s="311"/>
      <c r="C76" s="314" t="s">
        <v>1131</v>
      </c>
      <c r="D76" s="314"/>
      <c r="E76" s="314"/>
      <c r="F76" s="314" t="s">
        <v>1132</v>
      </c>
      <c r="G76" s="315"/>
      <c r="H76" s="314" t="s">
        <v>53</v>
      </c>
      <c r="I76" s="314" t="s">
        <v>56</v>
      </c>
      <c r="J76" s="314" t="s">
        <v>1133</v>
      </c>
      <c r="K76" s="313"/>
    </row>
    <row r="77" spans="2:11" s="1" customFormat="1" ht="17.25" customHeight="1">
      <c r="B77" s="311"/>
      <c r="C77" s="316" t="s">
        <v>1134</v>
      </c>
      <c r="D77" s="316"/>
      <c r="E77" s="316"/>
      <c r="F77" s="317" t="s">
        <v>1135</v>
      </c>
      <c r="G77" s="318"/>
      <c r="H77" s="316"/>
      <c r="I77" s="316"/>
      <c r="J77" s="316" t="s">
        <v>1136</v>
      </c>
      <c r="K77" s="313"/>
    </row>
    <row r="78" spans="2:11" s="1" customFormat="1" ht="5.25" customHeight="1">
      <c r="B78" s="311"/>
      <c r="C78" s="319"/>
      <c r="D78" s="319"/>
      <c r="E78" s="319"/>
      <c r="F78" s="319"/>
      <c r="G78" s="320"/>
      <c r="H78" s="319"/>
      <c r="I78" s="319"/>
      <c r="J78" s="319"/>
      <c r="K78" s="313"/>
    </row>
    <row r="79" spans="2:11" s="1" customFormat="1" ht="15" customHeight="1">
      <c r="B79" s="311"/>
      <c r="C79" s="299" t="s">
        <v>52</v>
      </c>
      <c r="D79" s="321"/>
      <c r="E79" s="321"/>
      <c r="F79" s="322" t="s">
        <v>1137</v>
      </c>
      <c r="G79" s="323"/>
      <c r="H79" s="299" t="s">
        <v>1138</v>
      </c>
      <c r="I79" s="299" t="s">
        <v>1139</v>
      </c>
      <c r="J79" s="299">
        <v>20</v>
      </c>
      <c r="K79" s="313"/>
    </row>
    <row r="80" spans="2:11" s="1" customFormat="1" ht="15" customHeight="1">
      <c r="B80" s="311"/>
      <c r="C80" s="299" t="s">
        <v>1140</v>
      </c>
      <c r="D80" s="299"/>
      <c r="E80" s="299"/>
      <c r="F80" s="322" t="s">
        <v>1137</v>
      </c>
      <c r="G80" s="323"/>
      <c r="H80" s="299" t="s">
        <v>1141</v>
      </c>
      <c r="I80" s="299" t="s">
        <v>1139</v>
      </c>
      <c r="J80" s="299">
        <v>120</v>
      </c>
      <c r="K80" s="313"/>
    </row>
    <row r="81" spans="2:11" s="1" customFormat="1" ht="15" customHeight="1">
      <c r="B81" s="324"/>
      <c r="C81" s="299" t="s">
        <v>1142</v>
      </c>
      <c r="D81" s="299"/>
      <c r="E81" s="299"/>
      <c r="F81" s="322" t="s">
        <v>1143</v>
      </c>
      <c r="G81" s="323"/>
      <c r="H81" s="299" t="s">
        <v>1144</v>
      </c>
      <c r="I81" s="299" t="s">
        <v>1139</v>
      </c>
      <c r="J81" s="299">
        <v>50</v>
      </c>
      <c r="K81" s="313"/>
    </row>
    <row r="82" spans="2:11" s="1" customFormat="1" ht="15" customHeight="1">
      <c r="B82" s="324"/>
      <c r="C82" s="299" t="s">
        <v>1145</v>
      </c>
      <c r="D82" s="299"/>
      <c r="E82" s="299"/>
      <c r="F82" s="322" t="s">
        <v>1137</v>
      </c>
      <c r="G82" s="323"/>
      <c r="H82" s="299" t="s">
        <v>1146</v>
      </c>
      <c r="I82" s="299" t="s">
        <v>1147</v>
      </c>
      <c r="J82" s="299"/>
      <c r="K82" s="313"/>
    </row>
    <row r="83" spans="2:11" s="1" customFormat="1" ht="15" customHeight="1">
      <c r="B83" s="324"/>
      <c r="C83" s="325" t="s">
        <v>1148</v>
      </c>
      <c r="D83" s="325"/>
      <c r="E83" s="325"/>
      <c r="F83" s="326" t="s">
        <v>1143</v>
      </c>
      <c r="G83" s="325"/>
      <c r="H83" s="325" t="s">
        <v>1149</v>
      </c>
      <c r="I83" s="325" t="s">
        <v>1139</v>
      </c>
      <c r="J83" s="325">
        <v>15</v>
      </c>
      <c r="K83" s="313"/>
    </row>
    <row r="84" spans="2:11" s="1" customFormat="1" ht="15" customHeight="1">
      <c r="B84" s="324"/>
      <c r="C84" s="325" t="s">
        <v>1150</v>
      </c>
      <c r="D84" s="325"/>
      <c r="E84" s="325"/>
      <c r="F84" s="326" t="s">
        <v>1143</v>
      </c>
      <c r="G84" s="325"/>
      <c r="H84" s="325" t="s">
        <v>1151</v>
      </c>
      <c r="I84" s="325" t="s">
        <v>1139</v>
      </c>
      <c r="J84" s="325">
        <v>15</v>
      </c>
      <c r="K84" s="313"/>
    </row>
    <row r="85" spans="2:11" s="1" customFormat="1" ht="15" customHeight="1">
      <c r="B85" s="324"/>
      <c r="C85" s="325" t="s">
        <v>1152</v>
      </c>
      <c r="D85" s="325"/>
      <c r="E85" s="325"/>
      <c r="F85" s="326" t="s">
        <v>1143</v>
      </c>
      <c r="G85" s="325"/>
      <c r="H85" s="325" t="s">
        <v>1153</v>
      </c>
      <c r="I85" s="325" t="s">
        <v>1139</v>
      </c>
      <c r="J85" s="325">
        <v>20</v>
      </c>
      <c r="K85" s="313"/>
    </row>
    <row r="86" spans="2:11" s="1" customFormat="1" ht="15" customHeight="1">
      <c r="B86" s="324"/>
      <c r="C86" s="325" t="s">
        <v>1154</v>
      </c>
      <c r="D86" s="325"/>
      <c r="E86" s="325"/>
      <c r="F86" s="326" t="s">
        <v>1143</v>
      </c>
      <c r="G86" s="325"/>
      <c r="H86" s="325" t="s">
        <v>1155</v>
      </c>
      <c r="I86" s="325" t="s">
        <v>1139</v>
      </c>
      <c r="J86" s="325">
        <v>20</v>
      </c>
      <c r="K86" s="313"/>
    </row>
    <row r="87" spans="2:11" s="1" customFormat="1" ht="15" customHeight="1">
      <c r="B87" s="324"/>
      <c r="C87" s="299" t="s">
        <v>1156</v>
      </c>
      <c r="D87" s="299"/>
      <c r="E87" s="299"/>
      <c r="F87" s="322" t="s">
        <v>1143</v>
      </c>
      <c r="G87" s="323"/>
      <c r="H87" s="299" t="s">
        <v>1157</v>
      </c>
      <c r="I87" s="299" t="s">
        <v>1139</v>
      </c>
      <c r="J87" s="299">
        <v>50</v>
      </c>
      <c r="K87" s="313"/>
    </row>
    <row r="88" spans="2:11" s="1" customFormat="1" ht="15" customHeight="1">
      <c r="B88" s="324"/>
      <c r="C88" s="299" t="s">
        <v>1158</v>
      </c>
      <c r="D88" s="299"/>
      <c r="E88" s="299"/>
      <c r="F88" s="322" t="s">
        <v>1143</v>
      </c>
      <c r="G88" s="323"/>
      <c r="H88" s="299" t="s">
        <v>1159</v>
      </c>
      <c r="I88" s="299" t="s">
        <v>1139</v>
      </c>
      <c r="J88" s="299">
        <v>20</v>
      </c>
      <c r="K88" s="313"/>
    </row>
    <row r="89" spans="2:11" s="1" customFormat="1" ht="15" customHeight="1">
      <c r="B89" s="324"/>
      <c r="C89" s="299" t="s">
        <v>1160</v>
      </c>
      <c r="D89" s="299"/>
      <c r="E89" s="299"/>
      <c r="F89" s="322" t="s">
        <v>1143</v>
      </c>
      <c r="G89" s="323"/>
      <c r="H89" s="299" t="s">
        <v>1161</v>
      </c>
      <c r="I89" s="299" t="s">
        <v>1139</v>
      </c>
      <c r="J89" s="299">
        <v>20</v>
      </c>
      <c r="K89" s="313"/>
    </row>
    <row r="90" spans="2:11" s="1" customFormat="1" ht="15" customHeight="1">
      <c r="B90" s="324"/>
      <c r="C90" s="299" t="s">
        <v>1162</v>
      </c>
      <c r="D90" s="299"/>
      <c r="E90" s="299"/>
      <c r="F90" s="322" t="s">
        <v>1143</v>
      </c>
      <c r="G90" s="323"/>
      <c r="H90" s="299" t="s">
        <v>1163</v>
      </c>
      <c r="I90" s="299" t="s">
        <v>1139</v>
      </c>
      <c r="J90" s="299">
        <v>50</v>
      </c>
      <c r="K90" s="313"/>
    </row>
    <row r="91" spans="2:11" s="1" customFormat="1" ht="15" customHeight="1">
      <c r="B91" s="324"/>
      <c r="C91" s="299" t="s">
        <v>1164</v>
      </c>
      <c r="D91" s="299"/>
      <c r="E91" s="299"/>
      <c r="F91" s="322" t="s">
        <v>1143</v>
      </c>
      <c r="G91" s="323"/>
      <c r="H91" s="299" t="s">
        <v>1164</v>
      </c>
      <c r="I91" s="299" t="s">
        <v>1139</v>
      </c>
      <c r="J91" s="299">
        <v>50</v>
      </c>
      <c r="K91" s="313"/>
    </row>
    <row r="92" spans="2:11" s="1" customFormat="1" ht="15" customHeight="1">
      <c r="B92" s="324"/>
      <c r="C92" s="299" t="s">
        <v>1165</v>
      </c>
      <c r="D92" s="299"/>
      <c r="E92" s="299"/>
      <c r="F92" s="322" t="s">
        <v>1143</v>
      </c>
      <c r="G92" s="323"/>
      <c r="H92" s="299" t="s">
        <v>1166</v>
      </c>
      <c r="I92" s="299" t="s">
        <v>1139</v>
      </c>
      <c r="J92" s="299">
        <v>255</v>
      </c>
      <c r="K92" s="313"/>
    </row>
    <row r="93" spans="2:11" s="1" customFormat="1" ht="15" customHeight="1">
      <c r="B93" s="324"/>
      <c r="C93" s="299" t="s">
        <v>1167</v>
      </c>
      <c r="D93" s="299"/>
      <c r="E93" s="299"/>
      <c r="F93" s="322" t="s">
        <v>1137</v>
      </c>
      <c r="G93" s="323"/>
      <c r="H93" s="299" t="s">
        <v>1168</v>
      </c>
      <c r="I93" s="299" t="s">
        <v>1169</v>
      </c>
      <c r="J93" s="299"/>
      <c r="K93" s="313"/>
    </row>
    <row r="94" spans="2:11" s="1" customFormat="1" ht="15" customHeight="1">
      <c r="B94" s="324"/>
      <c r="C94" s="299" t="s">
        <v>1170</v>
      </c>
      <c r="D94" s="299"/>
      <c r="E94" s="299"/>
      <c r="F94" s="322" t="s">
        <v>1137</v>
      </c>
      <c r="G94" s="323"/>
      <c r="H94" s="299" t="s">
        <v>1171</v>
      </c>
      <c r="I94" s="299" t="s">
        <v>1172</v>
      </c>
      <c r="J94" s="299"/>
      <c r="K94" s="313"/>
    </row>
    <row r="95" spans="2:11" s="1" customFormat="1" ht="15" customHeight="1">
      <c r="B95" s="324"/>
      <c r="C95" s="299" t="s">
        <v>1173</v>
      </c>
      <c r="D95" s="299"/>
      <c r="E95" s="299"/>
      <c r="F95" s="322" t="s">
        <v>1137</v>
      </c>
      <c r="G95" s="323"/>
      <c r="H95" s="299" t="s">
        <v>1173</v>
      </c>
      <c r="I95" s="299" t="s">
        <v>1172</v>
      </c>
      <c r="J95" s="299"/>
      <c r="K95" s="313"/>
    </row>
    <row r="96" spans="2:11" s="1" customFormat="1" ht="15" customHeight="1">
      <c r="B96" s="324"/>
      <c r="C96" s="299" t="s">
        <v>37</v>
      </c>
      <c r="D96" s="299"/>
      <c r="E96" s="299"/>
      <c r="F96" s="322" t="s">
        <v>1137</v>
      </c>
      <c r="G96" s="323"/>
      <c r="H96" s="299" t="s">
        <v>1174</v>
      </c>
      <c r="I96" s="299" t="s">
        <v>1172</v>
      </c>
      <c r="J96" s="299"/>
      <c r="K96" s="313"/>
    </row>
    <row r="97" spans="2:11" s="1" customFormat="1" ht="15" customHeight="1">
      <c r="B97" s="324"/>
      <c r="C97" s="299" t="s">
        <v>47</v>
      </c>
      <c r="D97" s="299"/>
      <c r="E97" s="299"/>
      <c r="F97" s="322" t="s">
        <v>1137</v>
      </c>
      <c r="G97" s="323"/>
      <c r="H97" s="299" t="s">
        <v>1175</v>
      </c>
      <c r="I97" s="299" t="s">
        <v>1172</v>
      </c>
      <c r="J97" s="299"/>
      <c r="K97" s="313"/>
    </row>
    <row r="98" spans="2:11" s="1" customFormat="1" ht="15" customHeight="1">
      <c r="B98" s="327"/>
      <c r="C98" s="328"/>
      <c r="D98" s="328"/>
      <c r="E98" s="328"/>
      <c r="F98" s="328"/>
      <c r="G98" s="328"/>
      <c r="H98" s="328"/>
      <c r="I98" s="328"/>
      <c r="J98" s="328"/>
      <c r="K98" s="329"/>
    </row>
    <row r="99" spans="2:11" s="1" customFormat="1" ht="18.75" customHeight="1">
      <c r="B99" s="330"/>
      <c r="C99" s="331"/>
      <c r="D99" s="331"/>
      <c r="E99" s="331"/>
      <c r="F99" s="331"/>
      <c r="G99" s="331"/>
      <c r="H99" s="331"/>
      <c r="I99" s="331"/>
      <c r="J99" s="331"/>
      <c r="K99" s="330"/>
    </row>
    <row r="100" spans="2:11" s="1" customFormat="1" ht="18.75" customHeight="1">
      <c r="B100" s="307"/>
      <c r="C100" s="307"/>
      <c r="D100" s="307"/>
      <c r="E100" s="307"/>
      <c r="F100" s="307"/>
      <c r="G100" s="307"/>
      <c r="H100" s="307"/>
      <c r="I100" s="307"/>
      <c r="J100" s="307"/>
      <c r="K100" s="307"/>
    </row>
    <row r="101" spans="2:11" s="1" customFormat="1" ht="7.5" customHeight="1">
      <c r="B101" s="308"/>
      <c r="C101" s="309"/>
      <c r="D101" s="309"/>
      <c r="E101" s="309"/>
      <c r="F101" s="309"/>
      <c r="G101" s="309"/>
      <c r="H101" s="309"/>
      <c r="I101" s="309"/>
      <c r="J101" s="309"/>
      <c r="K101" s="310"/>
    </row>
    <row r="102" spans="2:11" s="1" customFormat="1" ht="45" customHeight="1">
      <c r="B102" s="311"/>
      <c r="C102" s="312" t="s">
        <v>1176</v>
      </c>
      <c r="D102" s="312"/>
      <c r="E102" s="312"/>
      <c r="F102" s="312"/>
      <c r="G102" s="312"/>
      <c r="H102" s="312"/>
      <c r="I102" s="312"/>
      <c r="J102" s="312"/>
      <c r="K102" s="313"/>
    </row>
    <row r="103" spans="2:11" s="1" customFormat="1" ht="17.25" customHeight="1">
      <c r="B103" s="311"/>
      <c r="C103" s="314" t="s">
        <v>1131</v>
      </c>
      <c r="D103" s="314"/>
      <c r="E103" s="314"/>
      <c r="F103" s="314" t="s">
        <v>1132</v>
      </c>
      <c r="G103" s="315"/>
      <c r="H103" s="314" t="s">
        <v>53</v>
      </c>
      <c r="I103" s="314" t="s">
        <v>56</v>
      </c>
      <c r="J103" s="314" t="s">
        <v>1133</v>
      </c>
      <c r="K103" s="313"/>
    </row>
    <row r="104" spans="2:11" s="1" customFormat="1" ht="17.25" customHeight="1">
      <c r="B104" s="311"/>
      <c r="C104" s="316" t="s">
        <v>1134</v>
      </c>
      <c r="D104" s="316"/>
      <c r="E104" s="316"/>
      <c r="F104" s="317" t="s">
        <v>1135</v>
      </c>
      <c r="G104" s="318"/>
      <c r="H104" s="316"/>
      <c r="I104" s="316"/>
      <c r="J104" s="316" t="s">
        <v>1136</v>
      </c>
      <c r="K104" s="313"/>
    </row>
    <row r="105" spans="2:11" s="1" customFormat="1" ht="5.25" customHeight="1">
      <c r="B105" s="311"/>
      <c r="C105" s="314"/>
      <c r="D105" s="314"/>
      <c r="E105" s="314"/>
      <c r="F105" s="314"/>
      <c r="G105" s="332"/>
      <c r="H105" s="314"/>
      <c r="I105" s="314"/>
      <c r="J105" s="314"/>
      <c r="K105" s="313"/>
    </row>
    <row r="106" spans="2:11" s="1" customFormat="1" ht="15" customHeight="1">
      <c r="B106" s="311"/>
      <c r="C106" s="299" t="s">
        <v>52</v>
      </c>
      <c r="D106" s="321"/>
      <c r="E106" s="321"/>
      <c r="F106" s="322" t="s">
        <v>1137</v>
      </c>
      <c r="G106" s="299"/>
      <c r="H106" s="299" t="s">
        <v>1177</v>
      </c>
      <c r="I106" s="299" t="s">
        <v>1139</v>
      </c>
      <c r="J106" s="299">
        <v>20</v>
      </c>
      <c r="K106" s="313"/>
    </row>
    <row r="107" spans="2:11" s="1" customFormat="1" ht="15" customHeight="1">
      <c r="B107" s="311"/>
      <c r="C107" s="299" t="s">
        <v>1140</v>
      </c>
      <c r="D107" s="299"/>
      <c r="E107" s="299"/>
      <c r="F107" s="322" t="s">
        <v>1137</v>
      </c>
      <c r="G107" s="299"/>
      <c r="H107" s="299" t="s">
        <v>1177</v>
      </c>
      <c r="I107" s="299" t="s">
        <v>1139</v>
      </c>
      <c r="J107" s="299">
        <v>120</v>
      </c>
      <c r="K107" s="313"/>
    </row>
    <row r="108" spans="2:11" s="1" customFormat="1" ht="15" customHeight="1">
      <c r="B108" s="324"/>
      <c r="C108" s="299" t="s">
        <v>1142</v>
      </c>
      <c r="D108" s="299"/>
      <c r="E108" s="299"/>
      <c r="F108" s="322" t="s">
        <v>1143</v>
      </c>
      <c r="G108" s="299"/>
      <c r="H108" s="299" t="s">
        <v>1177</v>
      </c>
      <c r="I108" s="299" t="s">
        <v>1139</v>
      </c>
      <c r="J108" s="299">
        <v>50</v>
      </c>
      <c r="K108" s="313"/>
    </row>
    <row r="109" spans="2:11" s="1" customFormat="1" ht="15" customHeight="1">
      <c r="B109" s="324"/>
      <c r="C109" s="299" t="s">
        <v>1145</v>
      </c>
      <c r="D109" s="299"/>
      <c r="E109" s="299"/>
      <c r="F109" s="322" t="s">
        <v>1137</v>
      </c>
      <c r="G109" s="299"/>
      <c r="H109" s="299" t="s">
        <v>1177</v>
      </c>
      <c r="I109" s="299" t="s">
        <v>1147</v>
      </c>
      <c r="J109" s="299"/>
      <c r="K109" s="313"/>
    </row>
    <row r="110" spans="2:11" s="1" customFormat="1" ht="15" customHeight="1">
      <c r="B110" s="324"/>
      <c r="C110" s="299" t="s">
        <v>1156</v>
      </c>
      <c r="D110" s="299"/>
      <c r="E110" s="299"/>
      <c r="F110" s="322" t="s">
        <v>1143</v>
      </c>
      <c r="G110" s="299"/>
      <c r="H110" s="299" t="s">
        <v>1177</v>
      </c>
      <c r="I110" s="299" t="s">
        <v>1139</v>
      </c>
      <c r="J110" s="299">
        <v>50</v>
      </c>
      <c r="K110" s="313"/>
    </row>
    <row r="111" spans="2:11" s="1" customFormat="1" ht="15" customHeight="1">
      <c r="B111" s="324"/>
      <c r="C111" s="299" t="s">
        <v>1164</v>
      </c>
      <c r="D111" s="299"/>
      <c r="E111" s="299"/>
      <c r="F111" s="322" t="s">
        <v>1143</v>
      </c>
      <c r="G111" s="299"/>
      <c r="H111" s="299" t="s">
        <v>1177</v>
      </c>
      <c r="I111" s="299" t="s">
        <v>1139</v>
      </c>
      <c r="J111" s="299">
        <v>50</v>
      </c>
      <c r="K111" s="313"/>
    </row>
    <row r="112" spans="2:11" s="1" customFormat="1" ht="15" customHeight="1">
      <c r="B112" s="324"/>
      <c r="C112" s="299" t="s">
        <v>1162</v>
      </c>
      <c r="D112" s="299"/>
      <c r="E112" s="299"/>
      <c r="F112" s="322" t="s">
        <v>1143</v>
      </c>
      <c r="G112" s="299"/>
      <c r="H112" s="299" t="s">
        <v>1177</v>
      </c>
      <c r="I112" s="299" t="s">
        <v>1139</v>
      </c>
      <c r="J112" s="299">
        <v>50</v>
      </c>
      <c r="K112" s="313"/>
    </row>
    <row r="113" spans="2:11" s="1" customFormat="1" ht="15" customHeight="1">
      <c r="B113" s="324"/>
      <c r="C113" s="299" t="s">
        <v>52</v>
      </c>
      <c r="D113" s="299"/>
      <c r="E113" s="299"/>
      <c r="F113" s="322" t="s">
        <v>1137</v>
      </c>
      <c r="G113" s="299"/>
      <c r="H113" s="299" t="s">
        <v>1178</v>
      </c>
      <c r="I113" s="299" t="s">
        <v>1139</v>
      </c>
      <c r="J113" s="299">
        <v>20</v>
      </c>
      <c r="K113" s="313"/>
    </row>
    <row r="114" spans="2:11" s="1" customFormat="1" ht="15" customHeight="1">
      <c r="B114" s="324"/>
      <c r="C114" s="299" t="s">
        <v>1179</v>
      </c>
      <c r="D114" s="299"/>
      <c r="E114" s="299"/>
      <c r="F114" s="322" t="s">
        <v>1137</v>
      </c>
      <c r="G114" s="299"/>
      <c r="H114" s="299" t="s">
        <v>1180</v>
      </c>
      <c r="I114" s="299" t="s">
        <v>1139</v>
      </c>
      <c r="J114" s="299">
        <v>120</v>
      </c>
      <c r="K114" s="313"/>
    </row>
    <row r="115" spans="2:11" s="1" customFormat="1" ht="15" customHeight="1">
      <c r="B115" s="324"/>
      <c r="C115" s="299" t="s">
        <v>37</v>
      </c>
      <c r="D115" s="299"/>
      <c r="E115" s="299"/>
      <c r="F115" s="322" t="s">
        <v>1137</v>
      </c>
      <c r="G115" s="299"/>
      <c r="H115" s="299" t="s">
        <v>1181</v>
      </c>
      <c r="I115" s="299" t="s">
        <v>1172</v>
      </c>
      <c r="J115" s="299"/>
      <c r="K115" s="313"/>
    </row>
    <row r="116" spans="2:11" s="1" customFormat="1" ht="15" customHeight="1">
      <c r="B116" s="324"/>
      <c r="C116" s="299" t="s">
        <v>47</v>
      </c>
      <c r="D116" s="299"/>
      <c r="E116" s="299"/>
      <c r="F116" s="322" t="s">
        <v>1137</v>
      </c>
      <c r="G116" s="299"/>
      <c r="H116" s="299" t="s">
        <v>1182</v>
      </c>
      <c r="I116" s="299" t="s">
        <v>1172</v>
      </c>
      <c r="J116" s="299"/>
      <c r="K116" s="313"/>
    </row>
    <row r="117" spans="2:11" s="1" customFormat="1" ht="15" customHeight="1">
      <c r="B117" s="324"/>
      <c r="C117" s="299" t="s">
        <v>56</v>
      </c>
      <c r="D117" s="299"/>
      <c r="E117" s="299"/>
      <c r="F117" s="322" t="s">
        <v>1137</v>
      </c>
      <c r="G117" s="299"/>
      <c r="H117" s="299" t="s">
        <v>1183</v>
      </c>
      <c r="I117" s="299" t="s">
        <v>1184</v>
      </c>
      <c r="J117" s="299"/>
      <c r="K117" s="313"/>
    </row>
    <row r="118" spans="2:11" s="1" customFormat="1" ht="15" customHeight="1">
      <c r="B118" s="327"/>
      <c r="C118" s="333"/>
      <c r="D118" s="333"/>
      <c r="E118" s="333"/>
      <c r="F118" s="333"/>
      <c r="G118" s="333"/>
      <c r="H118" s="333"/>
      <c r="I118" s="333"/>
      <c r="J118" s="333"/>
      <c r="K118" s="329"/>
    </row>
    <row r="119" spans="2:11" s="1" customFormat="1" ht="18.75" customHeight="1">
      <c r="B119" s="334"/>
      <c r="C119" s="335"/>
      <c r="D119" s="335"/>
      <c r="E119" s="335"/>
      <c r="F119" s="336"/>
      <c r="G119" s="335"/>
      <c r="H119" s="335"/>
      <c r="I119" s="335"/>
      <c r="J119" s="335"/>
      <c r="K119" s="334"/>
    </row>
    <row r="120" spans="2:11" s="1" customFormat="1" ht="18.75" customHeight="1">
      <c r="B120" s="307"/>
      <c r="C120" s="307"/>
      <c r="D120" s="307"/>
      <c r="E120" s="307"/>
      <c r="F120" s="307"/>
      <c r="G120" s="307"/>
      <c r="H120" s="307"/>
      <c r="I120" s="307"/>
      <c r="J120" s="307"/>
      <c r="K120" s="307"/>
    </row>
    <row r="121" spans="2:11" s="1" customFormat="1" ht="7.5" customHeight="1">
      <c r="B121" s="337"/>
      <c r="C121" s="338"/>
      <c r="D121" s="338"/>
      <c r="E121" s="338"/>
      <c r="F121" s="338"/>
      <c r="G121" s="338"/>
      <c r="H121" s="338"/>
      <c r="I121" s="338"/>
      <c r="J121" s="338"/>
      <c r="K121" s="339"/>
    </row>
    <row r="122" spans="2:11" s="1" customFormat="1" ht="45" customHeight="1">
      <c r="B122" s="340"/>
      <c r="C122" s="290" t="s">
        <v>1185</v>
      </c>
      <c r="D122" s="290"/>
      <c r="E122" s="290"/>
      <c r="F122" s="290"/>
      <c r="G122" s="290"/>
      <c r="H122" s="290"/>
      <c r="I122" s="290"/>
      <c r="J122" s="290"/>
      <c r="K122" s="341"/>
    </row>
    <row r="123" spans="2:11" s="1" customFormat="1" ht="17.25" customHeight="1">
      <c r="B123" s="342"/>
      <c r="C123" s="314" t="s">
        <v>1131</v>
      </c>
      <c r="D123" s="314"/>
      <c r="E123" s="314"/>
      <c r="F123" s="314" t="s">
        <v>1132</v>
      </c>
      <c r="G123" s="315"/>
      <c r="H123" s="314" t="s">
        <v>53</v>
      </c>
      <c r="I123" s="314" t="s">
        <v>56</v>
      </c>
      <c r="J123" s="314" t="s">
        <v>1133</v>
      </c>
      <c r="K123" s="343"/>
    </row>
    <row r="124" spans="2:11" s="1" customFormat="1" ht="17.25" customHeight="1">
      <c r="B124" s="342"/>
      <c r="C124" s="316" t="s">
        <v>1134</v>
      </c>
      <c r="D124" s="316"/>
      <c r="E124" s="316"/>
      <c r="F124" s="317" t="s">
        <v>1135</v>
      </c>
      <c r="G124" s="318"/>
      <c r="H124" s="316"/>
      <c r="I124" s="316"/>
      <c r="J124" s="316" t="s">
        <v>1136</v>
      </c>
      <c r="K124" s="343"/>
    </row>
    <row r="125" spans="2:11" s="1" customFormat="1" ht="5.25" customHeight="1">
      <c r="B125" s="344"/>
      <c r="C125" s="319"/>
      <c r="D125" s="319"/>
      <c r="E125" s="319"/>
      <c r="F125" s="319"/>
      <c r="G125" s="345"/>
      <c r="H125" s="319"/>
      <c r="I125" s="319"/>
      <c r="J125" s="319"/>
      <c r="K125" s="346"/>
    </row>
    <row r="126" spans="2:11" s="1" customFormat="1" ht="15" customHeight="1">
      <c r="B126" s="344"/>
      <c r="C126" s="299" t="s">
        <v>1140</v>
      </c>
      <c r="D126" s="321"/>
      <c r="E126" s="321"/>
      <c r="F126" s="322" t="s">
        <v>1137</v>
      </c>
      <c r="G126" s="299"/>
      <c r="H126" s="299" t="s">
        <v>1177</v>
      </c>
      <c r="I126" s="299" t="s">
        <v>1139</v>
      </c>
      <c r="J126" s="299">
        <v>120</v>
      </c>
      <c r="K126" s="347"/>
    </row>
    <row r="127" spans="2:11" s="1" customFormat="1" ht="15" customHeight="1">
      <c r="B127" s="344"/>
      <c r="C127" s="299" t="s">
        <v>1186</v>
      </c>
      <c r="D127" s="299"/>
      <c r="E127" s="299"/>
      <c r="F127" s="322" t="s">
        <v>1137</v>
      </c>
      <c r="G127" s="299"/>
      <c r="H127" s="299" t="s">
        <v>1187</v>
      </c>
      <c r="I127" s="299" t="s">
        <v>1139</v>
      </c>
      <c r="J127" s="299" t="s">
        <v>1188</v>
      </c>
      <c r="K127" s="347"/>
    </row>
    <row r="128" spans="2:11" s="1" customFormat="1" ht="15" customHeight="1">
      <c r="B128" s="344"/>
      <c r="C128" s="299" t="s">
        <v>1085</v>
      </c>
      <c r="D128" s="299"/>
      <c r="E128" s="299"/>
      <c r="F128" s="322" t="s">
        <v>1137</v>
      </c>
      <c r="G128" s="299"/>
      <c r="H128" s="299" t="s">
        <v>1189</v>
      </c>
      <c r="I128" s="299" t="s">
        <v>1139</v>
      </c>
      <c r="J128" s="299" t="s">
        <v>1188</v>
      </c>
      <c r="K128" s="347"/>
    </row>
    <row r="129" spans="2:11" s="1" customFormat="1" ht="15" customHeight="1">
      <c r="B129" s="344"/>
      <c r="C129" s="299" t="s">
        <v>1148</v>
      </c>
      <c r="D129" s="299"/>
      <c r="E129" s="299"/>
      <c r="F129" s="322" t="s">
        <v>1143</v>
      </c>
      <c r="G129" s="299"/>
      <c r="H129" s="299" t="s">
        <v>1149</v>
      </c>
      <c r="I129" s="299" t="s">
        <v>1139</v>
      </c>
      <c r="J129" s="299">
        <v>15</v>
      </c>
      <c r="K129" s="347"/>
    </row>
    <row r="130" spans="2:11" s="1" customFormat="1" ht="15" customHeight="1">
      <c r="B130" s="344"/>
      <c r="C130" s="325" t="s">
        <v>1150</v>
      </c>
      <c r="D130" s="325"/>
      <c r="E130" s="325"/>
      <c r="F130" s="326" t="s">
        <v>1143</v>
      </c>
      <c r="G130" s="325"/>
      <c r="H130" s="325" t="s">
        <v>1151</v>
      </c>
      <c r="I130" s="325" t="s">
        <v>1139</v>
      </c>
      <c r="J130" s="325">
        <v>15</v>
      </c>
      <c r="K130" s="347"/>
    </row>
    <row r="131" spans="2:11" s="1" customFormat="1" ht="15" customHeight="1">
      <c r="B131" s="344"/>
      <c r="C131" s="325" t="s">
        <v>1152</v>
      </c>
      <c r="D131" s="325"/>
      <c r="E131" s="325"/>
      <c r="F131" s="326" t="s">
        <v>1143</v>
      </c>
      <c r="G131" s="325"/>
      <c r="H131" s="325" t="s">
        <v>1153</v>
      </c>
      <c r="I131" s="325" t="s">
        <v>1139</v>
      </c>
      <c r="J131" s="325">
        <v>20</v>
      </c>
      <c r="K131" s="347"/>
    </row>
    <row r="132" spans="2:11" s="1" customFormat="1" ht="15" customHeight="1">
      <c r="B132" s="344"/>
      <c r="C132" s="325" t="s">
        <v>1154</v>
      </c>
      <c r="D132" s="325"/>
      <c r="E132" s="325"/>
      <c r="F132" s="326" t="s">
        <v>1143</v>
      </c>
      <c r="G132" s="325"/>
      <c r="H132" s="325" t="s">
        <v>1155</v>
      </c>
      <c r="I132" s="325" t="s">
        <v>1139</v>
      </c>
      <c r="J132" s="325">
        <v>20</v>
      </c>
      <c r="K132" s="347"/>
    </row>
    <row r="133" spans="2:11" s="1" customFormat="1" ht="15" customHeight="1">
      <c r="B133" s="344"/>
      <c r="C133" s="299" t="s">
        <v>1142</v>
      </c>
      <c r="D133" s="299"/>
      <c r="E133" s="299"/>
      <c r="F133" s="322" t="s">
        <v>1143</v>
      </c>
      <c r="G133" s="299"/>
      <c r="H133" s="299" t="s">
        <v>1177</v>
      </c>
      <c r="I133" s="299" t="s">
        <v>1139</v>
      </c>
      <c r="J133" s="299">
        <v>50</v>
      </c>
      <c r="K133" s="347"/>
    </row>
    <row r="134" spans="2:11" s="1" customFormat="1" ht="15" customHeight="1">
      <c r="B134" s="344"/>
      <c r="C134" s="299" t="s">
        <v>1156</v>
      </c>
      <c r="D134" s="299"/>
      <c r="E134" s="299"/>
      <c r="F134" s="322" t="s">
        <v>1143</v>
      </c>
      <c r="G134" s="299"/>
      <c r="H134" s="299" t="s">
        <v>1177</v>
      </c>
      <c r="I134" s="299" t="s">
        <v>1139</v>
      </c>
      <c r="J134" s="299">
        <v>50</v>
      </c>
      <c r="K134" s="347"/>
    </row>
    <row r="135" spans="2:11" s="1" customFormat="1" ht="15" customHeight="1">
      <c r="B135" s="344"/>
      <c r="C135" s="299" t="s">
        <v>1162</v>
      </c>
      <c r="D135" s="299"/>
      <c r="E135" s="299"/>
      <c r="F135" s="322" t="s">
        <v>1143</v>
      </c>
      <c r="G135" s="299"/>
      <c r="H135" s="299" t="s">
        <v>1177</v>
      </c>
      <c r="I135" s="299" t="s">
        <v>1139</v>
      </c>
      <c r="J135" s="299">
        <v>50</v>
      </c>
      <c r="K135" s="347"/>
    </row>
    <row r="136" spans="2:11" s="1" customFormat="1" ht="15" customHeight="1">
      <c r="B136" s="344"/>
      <c r="C136" s="299" t="s">
        <v>1164</v>
      </c>
      <c r="D136" s="299"/>
      <c r="E136" s="299"/>
      <c r="F136" s="322" t="s">
        <v>1143</v>
      </c>
      <c r="G136" s="299"/>
      <c r="H136" s="299" t="s">
        <v>1177</v>
      </c>
      <c r="I136" s="299" t="s">
        <v>1139</v>
      </c>
      <c r="J136" s="299">
        <v>50</v>
      </c>
      <c r="K136" s="347"/>
    </row>
    <row r="137" spans="2:11" s="1" customFormat="1" ht="15" customHeight="1">
      <c r="B137" s="344"/>
      <c r="C137" s="299" t="s">
        <v>1165</v>
      </c>
      <c r="D137" s="299"/>
      <c r="E137" s="299"/>
      <c r="F137" s="322" t="s">
        <v>1143</v>
      </c>
      <c r="G137" s="299"/>
      <c r="H137" s="299" t="s">
        <v>1190</v>
      </c>
      <c r="I137" s="299" t="s">
        <v>1139</v>
      </c>
      <c r="J137" s="299">
        <v>255</v>
      </c>
      <c r="K137" s="347"/>
    </row>
    <row r="138" spans="2:11" s="1" customFormat="1" ht="15" customHeight="1">
      <c r="B138" s="344"/>
      <c r="C138" s="299" t="s">
        <v>1167</v>
      </c>
      <c r="D138" s="299"/>
      <c r="E138" s="299"/>
      <c r="F138" s="322" t="s">
        <v>1137</v>
      </c>
      <c r="G138" s="299"/>
      <c r="H138" s="299" t="s">
        <v>1191</v>
      </c>
      <c r="I138" s="299" t="s">
        <v>1169</v>
      </c>
      <c r="J138" s="299"/>
      <c r="K138" s="347"/>
    </row>
    <row r="139" spans="2:11" s="1" customFormat="1" ht="15" customHeight="1">
      <c r="B139" s="344"/>
      <c r="C139" s="299" t="s">
        <v>1170</v>
      </c>
      <c r="D139" s="299"/>
      <c r="E139" s="299"/>
      <c r="F139" s="322" t="s">
        <v>1137</v>
      </c>
      <c r="G139" s="299"/>
      <c r="H139" s="299" t="s">
        <v>1192</v>
      </c>
      <c r="I139" s="299" t="s">
        <v>1172</v>
      </c>
      <c r="J139" s="299"/>
      <c r="K139" s="347"/>
    </row>
    <row r="140" spans="2:11" s="1" customFormat="1" ht="15" customHeight="1">
      <c r="B140" s="344"/>
      <c r="C140" s="299" t="s">
        <v>1173</v>
      </c>
      <c r="D140" s="299"/>
      <c r="E140" s="299"/>
      <c r="F140" s="322" t="s">
        <v>1137</v>
      </c>
      <c r="G140" s="299"/>
      <c r="H140" s="299" t="s">
        <v>1173</v>
      </c>
      <c r="I140" s="299" t="s">
        <v>1172</v>
      </c>
      <c r="J140" s="299"/>
      <c r="K140" s="347"/>
    </row>
    <row r="141" spans="2:11" s="1" customFormat="1" ht="15" customHeight="1">
      <c r="B141" s="344"/>
      <c r="C141" s="299" t="s">
        <v>37</v>
      </c>
      <c r="D141" s="299"/>
      <c r="E141" s="299"/>
      <c r="F141" s="322" t="s">
        <v>1137</v>
      </c>
      <c r="G141" s="299"/>
      <c r="H141" s="299" t="s">
        <v>1193</v>
      </c>
      <c r="I141" s="299" t="s">
        <v>1172</v>
      </c>
      <c r="J141" s="299"/>
      <c r="K141" s="347"/>
    </row>
    <row r="142" spans="2:11" s="1" customFormat="1" ht="15" customHeight="1">
      <c r="B142" s="344"/>
      <c r="C142" s="299" t="s">
        <v>1194</v>
      </c>
      <c r="D142" s="299"/>
      <c r="E142" s="299"/>
      <c r="F142" s="322" t="s">
        <v>1137</v>
      </c>
      <c r="G142" s="299"/>
      <c r="H142" s="299" t="s">
        <v>1195</v>
      </c>
      <c r="I142" s="299" t="s">
        <v>1172</v>
      </c>
      <c r="J142" s="299"/>
      <c r="K142" s="347"/>
    </row>
    <row r="143" spans="2:11" s="1" customFormat="1" ht="15" customHeight="1">
      <c r="B143" s="348"/>
      <c r="C143" s="349"/>
      <c r="D143" s="349"/>
      <c r="E143" s="349"/>
      <c r="F143" s="349"/>
      <c r="G143" s="349"/>
      <c r="H143" s="349"/>
      <c r="I143" s="349"/>
      <c r="J143" s="349"/>
      <c r="K143" s="350"/>
    </row>
    <row r="144" spans="2:11" s="1" customFormat="1" ht="18.75" customHeight="1">
      <c r="B144" s="335"/>
      <c r="C144" s="335"/>
      <c r="D144" s="335"/>
      <c r="E144" s="335"/>
      <c r="F144" s="336"/>
      <c r="G144" s="335"/>
      <c r="H144" s="335"/>
      <c r="I144" s="335"/>
      <c r="J144" s="335"/>
      <c r="K144" s="335"/>
    </row>
    <row r="145" spans="2:11" s="1" customFormat="1" ht="18.75" customHeight="1">
      <c r="B145" s="307"/>
      <c r="C145" s="307"/>
      <c r="D145" s="307"/>
      <c r="E145" s="307"/>
      <c r="F145" s="307"/>
      <c r="G145" s="307"/>
      <c r="H145" s="307"/>
      <c r="I145" s="307"/>
      <c r="J145" s="307"/>
      <c r="K145" s="307"/>
    </row>
    <row r="146" spans="2:11" s="1" customFormat="1" ht="7.5" customHeight="1">
      <c r="B146" s="308"/>
      <c r="C146" s="309"/>
      <c r="D146" s="309"/>
      <c r="E146" s="309"/>
      <c r="F146" s="309"/>
      <c r="G146" s="309"/>
      <c r="H146" s="309"/>
      <c r="I146" s="309"/>
      <c r="J146" s="309"/>
      <c r="K146" s="310"/>
    </row>
    <row r="147" spans="2:11" s="1" customFormat="1" ht="45" customHeight="1">
      <c r="B147" s="311"/>
      <c r="C147" s="312" t="s">
        <v>1196</v>
      </c>
      <c r="D147" s="312"/>
      <c r="E147" s="312"/>
      <c r="F147" s="312"/>
      <c r="G147" s="312"/>
      <c r="H147" s="312"/>
      <c r="I147" s="312"/>
      <c r="J147" s="312"/>
      <c r="K147" s="313"/>
    </row>
    <row r="148" spans="2:11" s="1" customFormat="1" ht="17.25" customHeight="1">
      <c r="B148" s="311"/>
      <c r="C148" s="314" t="s">
        <v>1131</v>
      </c>
      <c r="D148" s="314"/>
      <c r="E148" s="314"/>
      <c r="F148" s="314" t="s">
        <v>1132</v>
      </c>
      <c r="G148" s="315"/>
      <c r="H148" s="314" t="s">
        <v>53</v>
      </c>
      <c r="I148" s="314" t="s">
        <v>56</v>
      </c>
      <c r="J148" s="314" t="s">
        <v>1133</v>
      </c>
      <c r="K148" s="313"/>
    </row>
    <row r="149" spans="2:11" s="1" customFormat="1" ht="17.25" customHeight="1">
      <c r="B149" s="311"/>
      <c r="C149" s="316" t="s">
        <v>1134</v>
      </c>
      <c r="D149" s="316"/>
      <c r="E149" s="316"/>
      <c r="F149" s="317" t="s">
        <v>1135</v>
      </c>
      <c r="G149" s="318"/>
      <c r="H149" s="316"/>
      <c r="I149" s="316"/>
      <c r="J149" s="316" t="s">
        <v>1136</v>
      </c>
      <c r="K149" s="313"/>
    </row>
    <row r="150" spans="2:11" s="1" customFormat="1" ht="5.25" customHeight="1">
      <c r="B150" s="324"/>
      <c r="C150" s="319"/>
      <c r="D150" s="319"/>
      <c r="E150" s="319"/>
      <c r="F150" s="319"/>
      <c r="G150" s="320"/>
      <c r="H150" s="319"/>
      <c r="I150" s="319"/>
      <c r="J150" s="319"/>
      <c r="K150" s="347"/>
    </row>
    <row r="151" spans="2:11" s="1" customFormat="1" ht="15" customHeight="1">
      <c r="B151" s="324"/>
      <c r="C151" s="351" t="s">
        <v>1140</v>
      </c>
      <c r="D151" s="299"/>
      <c r="E151" s="299"/>
      <c r="F151" s="352" t="s">
        <v>1137</v>
      </c>
      <c r="G151" s="299"/>
      <c r="H151" s="351" t="s">
        <v>1177</v>
      </c>
      <c r="I151" s="351" t="s">
        <v>1139</v>
      </c>
      <c r="J151" s="351">
        <v>120</v>
      </c>
      <c r="K151" s="347"/>
    </row>
    <row r="152" spans="2:11" s="1" customFormat="1" ht="15" customHeight="1">
      <c r="B152" s="324"/>
      <c r="C152" s="351" t="s">
        <v>1186</v>
      </c>
      <c r="D152" s="299"/>
      <c r="E152" s="299"/>
      <c r="F152" s="352" t="s">
        <v>1137</v>
      </c>
      <c r="G152" s="299"/>
      <c r="H152" s="351" t="s">
        <v>1197</v>
      </c>
      <c r="I152" s="351" t="s">
        <v>1139</v>
      </c>
      <c r="J152" s="351" t="s">
        <v>1188</v>
      </c>
      <c r="K152" s="347"/>
    </row>
    <row r="153" spans="2:11" s="1" customFormat="1" ht="15" customHeight="1">
      <c r="B153" s="324"/>
      <c r="C153" s="351" t="s">
        <v>1085</v>
      </c>
      <c r="D153" s="299"/>
      <c r="E153" s="299"/>
      <c r="F153" s="352" t="s">
        <v>1137</v>
      </c>
      <c r="G153" s="299"/>
      <c r="H153" s="351" t="s">
        <v>1198</v>
      </c>
      <c r="I153" s="351" t="s">
        <v>1139</v>
      </c>
      <c r="J153" s="351" t="s">
        <v>1188</v>
      </c>
      <c r="K153" s="347"/>
    </row>
    <row r="154" spans="2:11" s="1" customFormat="1" ht="15" customHeight="1">
      <c r="B154" s="324"/>
      <c r="C154" s="351" t="s">
        <v>1142</v>
      </c>
      <c r="D154" s="299"/>
      <c r="E154" s="299"/>
      <c r="F154" s="352" t="s">
        <v>1143</v>
      </c>
      <c r="G154" s="299"/>
      <c r="H154" s="351" t="s">
        <v>1177</v>
      </c>
      <c r="I154" s="351" t="s">
        <v>1139</v>
      </c>
      <c r="J154" s="351">
        <v>50</v>
      </c>
      <c r="K154" s="347"/>
    </row>
    <row r="155" spans="2:11" s="1" customFormat="1" ht="15" customHeight="1">
      <c r="B155" s="324"/>
      <c r="C155" s="351" t="s">
        <v>1145</v>
      </c>
      <c r="D155" s="299"/>
      <c r="E155" s="299"/>
      <c r="F155" s="352" t="s">
        <v>1137</v>
      </c>
      <c r="G155" s="299"/>
      <c r="H155" s="351" t="s">
        <v>1177</v>
      </c>
      <c r="I155" s="351" t="s">
        <v>1147</v>
      </c>
      <c r="J155" s="351"/>
      <c r="K155" s="347"/>
    </row>
    <row r="156" spans="2:11" s="1" customFormat="1" ht="15" customHeight="1">
      <c r="B156" s="324"/>
      <c r="C156" s="351" t="s">
        <v>1156</v>
      </c>
      <c r="D156" s="299"/>
      <c r="E156" s="299"/>
      <c r="F156" s="352" t="s">
        <v>1143</v>
      </c>
      <c r="G156" s="299"/>
      <c r="H156" s="351" t="s">
        <v>1177</v>
      </c>
      <c r="I156" s="351" t="s">
        <v>1139</v>
      </c>
      <c r="J156" s="351">
        <v>50</v>
      </c>
      <c r="K156" s="347"/>
    </row>
    <row r="157" spans="2:11" s="1" customFormat="1" ht="15" customHeight="1">
      <c r="B157" s="324"/>
      <c r="C157" s="351" t="s">
        <v>1164</v>
      </c>
      <c r="D157" s="299"/>
      <c r="E157" s="299"/>
      <c r="F157" s="352" t="s">
        <v>1143</v>
      </c>
      <c r="G157" s="299"/>
      <c r="H157" s="351" t="s">
        <v>1177</v>
      </c>
      <c r="I157" s="351" t="s">
        <v>1139</v>
      </c>
      <c r="J157" s="351">
        <v>50</v>
      </c>
      <c r="K157" s="347"/>
    </row>
    <row r="158" spans="2:11" s="1" customFormat="1" ht="15" customHeight="1">
      <c r="B158" s="324"/>
      <c r="C158" s="351" t="s">
        <v>1162</v>
      </c>
      <c r="D158" s="299"/>
      <c r="E158" s="299"/>
      <c r="F158" s="352" t="s">
        <v>1143</v>
      </c>
      <c r="G158" s="299"/>
      <c r="H158" s="351" t="s">
        <v>1177</v>
      </c>
      <c r="I158" s="351" t="s">
        <v>1139</v>
      </c>
      <c r="J158" s="351">
        <v>50</v>
      </c>
      <c r="K158" s="347"/>
    </row>
    <row r="159" spans="2:11" s="1" customFormat="1" ht="15" customHeight="1">
      <c r="B159" s="324"/>
      <c r="C159" s="351" t="s">
        <v>95</v>
      </c>
      <c r="D159" s="299"/>
      <c r="E159" s="299"/>
      <c r="F159" s="352" t="s">
        <v>1137</v>
      </c>
      <c r="G159" s="299"/>
      <c r="H159" s="351" t="s">
        <v>1199</v>
      </c>
      <c r="I159" s="351" t="s">
        <v>1139</v>
      </c>
      <c r="J159" s="351" t="s">
        <v>1200</v>
      </c>
      <c r="K159" s="347"/>
    </row>
    <row r="160" spans="2:11" s="1" customFormat="1" ht="15" customHeight="1">
      <c r="B160" s="324"/>
      <c r="C160" s="351" t="s">
        <v>1201</v>
      </c>
      <c r="D160" s="299"/>
      <c r="E160" s="299"/>
      <c r="F160" s="352" t="s">
        <v>1137</v>
      </c>
      <c r="G160" s="299"/>
      <c r="H160" s="351" t="s">
        <v>1202</v>
      </c>
      <c r="I160" s="351" t="s">
        <v>1172</v>
      </c>
      <c r="J160" s="351"/>
      <c r="K160" s="347"/>
    </row>
    <row r="161" spans="2:11" s="1" customFormat="1" ht="15" customHeight="1">
      <c r="B161" s="353"/>
      <c r="C161" s="333"/>
      <c r="D161" s="333"/>
      <c r="E161" s="333"/>
      <c r="F161" s="333"/>
      <c r="G161" s="333"/>
      <c r="H161" s="333"/>
      <c r="I161" s="333"/>
      <c r="J161" s="333"/>
      <c r="K161" s="354"/>
    </row>
    <row r="162" spans="2:11" s="1" customFormat="1" ht="18.75" customHeight="1">
      <c r="B162" s="335"/>
      <c r="C162" s="345"/>
      <c r="D162" s="345"/>
      <c r="E162" s="345"/>
      <c r="F162" s="355"/>
      <c r="G162" s="345"/>
      <c r="H162" s="345"/>
      <c r="I162" s="345"/>
      <c r="J162" s="345"/>
      <c r="K162" s="335"/>
    </row>
    <row r="163" spans="2:11" s="1" customFormat="1" ht="18.75" customHeight="1">
      <c r="B163" s="307"/>
      <c r="C163" s="307"/>
      <c r="D163" s="307"/>
      <c r="E163" s="307"/>
      <c r="F163" s="307"/>
      <c r="G163" s="307"/>
      <c r="H163" s="307"/>
      <c r="I163" s="307"/>
      <c r="J163" s="307"/>
      <c r="K163" s="307"/>
    </row>
    <row r="164" spans="2:11" s="1" customFormat="1" ht="7.5" customHeight="1">
      <c r="B164" s="286"/>
      <c r="C164" s="287"/>
      <c r="D164" s="287"/>
      <c r="E164" s="287"/>
      <c r="F164" s="287"/>
      <c r="G164" s="287"/>
      <c r="H164" s="287"/>
      <c r="I164" s="287"/>
      <c r="J164" s="287"/>
      <c r="K164" s="288"/>
    </row>
    <row r="165" spans="2:11" s="1" customFormat="1" ht="45" customHeight="1">
      <c r="B165" s="289"/>
      <c r="C165" s="290" t="s">
        <v>1203</v>
      </c>
      <c r="D165" s="290"/>
      <c r="E165" s="290"/>
      <c r="F165" s="290"/>
      <c r="G165" s="290"/>
      <c r="H165" s="290"/>
      <c r="I165" s="290"/>
      <c r="J165" s="290"/>
      <c r="K165" s="291"/>
    </row>
    <row r="166" spans="2:11" s="1" customFormat="1" ht="17.25" customHeight="1">
      <c r="B166" s="289"/>
      <c r="C166" s="314" t="s">
        <v>1131</v>
      </c>
      <c r="D166" s="314"/>
      <c r="E166" s="314"/>
      <c r="F166" s="314" t="s">
        <v>1132</v>
      </c>
      <c r="G166" s="356"/>
      <c r="H166" s="357" t="s">
        <v>53</v>
      </c>
      <c r="I166" s="357" t="s">
        <v>56</v>
      </c>
      <c r="J166" s="314" t="s">
        <v>1133</v>
      </c>
      <c r="K166" s="291"/>
    </row>
    <row r="167" spans="2:11" s="1" customFormat="1" ht="17.25" customHeight="1">
      <c r="B167" s="292"/>
      <c r="C167" s="316" t="s">
        <v>1134</v>
      </c>
      <c r="D167" s="316"/>
      <c r="E167" s="316"/>
      <c r="F167" s="317" t="s">
        <v>1135</v>
      </c>
      <c r="G167" s="358"/>
      <c r="H167" s="359"/>
      <c r="I167" s="359"/>
      <c r="J167" s="316" t="s">
        <v>1136</v>
      </c>
      <c r="K167" s="294"/>
    </row>
    <row r="168" spans="2:11" s="1" customFormat="1" ht="5.25" customHeight="1">
      <c r="B168" s="324"/>
      <c r="C168" s="319"/>
      <c r="D168" s="319"/>
      <c r="E168" s="319"/>
      <c r="F168" s="319"/>
      <c r="G168" s="320"/>
      <c r="H168" s="319"/>
      <c r="I168" s="319"/>
      <c r="J168" s="319"/>
      <c r="K168" s="347"/>
    </row>
    <row r="169" spans="2:11" s="1" customFormat="1" ht="15" customHeight="1">
      <c r="B169" s="324"/>
      <c r="C169" s="299" t="s">
        <v>1140</v>
      </c>
      <c r="D169" s="299"/>
      <c r="E169" s="299"/>
      <c r="F169" s="322" t="s">
        <v>1137</v>
      </c>
      <c r="G169" s="299"/>
      <c r="H169" s="299" t="s">
        <v>1177</v>
      </c>
      <c r="I169" s="299" t="s">
        <v>1139</v>
      </c>
      <c r="J169" s="299">
        <v>120</v>
      </c>
      <c r="K169" s="347"/>
    </row>
    <row r="170" spans="2:11" s="1" customFormat="1" ht="15" customHeight="1">
      <c r="B170" s="324"/>
      <c r="C170" s="299" t="s">
        <v>1186</v>
      </c>
      <c r="D170" s="299"/>
      <c r="E170" s="299"/>
      <c r="F170" s="322" t="s">
        <v>1137</v>
      </c>
      <c r="G170" s="299"/>
      <c r="H170" s="299" t="s">
        <v>1187</v>
      </c>
      <c r="I170" s="299" t="s">
        <v>1139</v>
      </c>
      <c r="J170" s="299" t="s">
        <v>1188</v>
      </c>
      <c r="K170" s="347"/>
    </row>
    <row r="171" spans="2:11" s="1" customFormat="1" ht="15" customHeight="1">
      <c r="B171" s="324"/>
      <c r="C171" s="299" t="s">
        <v>1085</v>
      </c>
      <c r="D171" s="299"/>
      <c r="E171" s="299"/>
      <c r="F171" s="322" t="s">
        <v>1137</v>
      </c>
      <c r="G171" s="299"/>
      <c r="H171" s="299" t="s">
        <v>1204</v>
      </c>
      <c r="I171" s="299" t="s">
        <v>1139</v>
      </c>
      <c r="J171" s="299" t="s">
        <v>1188</v>
      </c>
      <c r="K171" s="347"/>
    </row>
    <row r="172" spans="2:11" s="1" customFormat="1" ht="15" customHeight="1">
      <c r="B172" s="324"/>
      <c r="C172" s="299" t="s">
        <v>1142</v>
      </c>
      <c r="D172" s="299"/>
      <c r="E172" s="299"/>
      <c r="F172" s="322" t="s">
        <v>1143</v>
      </c>
      <c r="G172" s="299"/>
      <c r="H172" s="299" t="s">
        <v>1204</v>
      </c>
      <c r="I172" s="299" t="s">
        <v>1139</v>
      </c>
      <c r="J172" s="299">
        <v>50</v>
      </c>
      <c r="K172" s="347"/>
    </row>
    <row r="173" spans="2:11" s="1" customFormat="1" ht="15" customHeight="1">
      <c r="B173" s="324"/>
      <c r="C173" s="299" t="s">
        <v>1145</v>
      </c>
      <c r="D173" s="299"/>
      <c r="E173" s="299"/>
      <c r="F173" s="322" t="s">
        <v>1137</v>
      </c>
      <c r="G173" s="299"/>
      <c r="H173" s="299" t="s">
        <v>1204</v>
      </c>
      <c r="I173" s="299" t="s">
        <v>1147</v>
      </c>
      <c r="J173" s="299"/>
      <c r="K173" s="347"/>
    </row>
    <row r="174" spans="2:11" s="1" customFormat="1" ht="15" customHeight="1">
      <c r="B174" s="324"/>
      <c r="C174" s="299" t="s">
        <v>1156</v>
      </c>
      <c r="D174" s="299"/>
      <c r="E174" s="299"/>
      <c r="F174" s="322" t="s">
        <v>1143</v>
      </c>
      <c r="G174" s="299"/>
      <c r="H174" s="299" t="s">
        <v>1204</v>
      </c>
      <c r="I174" s="299" t="s">
        <v>1139</v>
      </c>
      <c r="J174" s="299">
        <v>50</v>
      </c>
      <c r="K174" s="347"/>
    </row>
    <row r="175" spans="2:11" s="1" customFormat="1" ht="15" customHeight="1">
      <c r="B175" s="324"/>
      <c r="C175" s="299" t="s">
        <v>1164</v>
      </c>
      <c r="D175" s="299"/>
      <c r="E175" s="299"/>
      <c r="F175" s="322" t="s">
        <v>1143</v>
      </c>
      <c r="G175" s="299"/>
      <c r="H175" s="299" t="s">
        <v>1204</v>
      </c>
      <c r="I175" s="299" t="s">
        <v>1139</v>
      </c>
      <c r="J175" s="299">
        <v>50</v>
      </c>
      <c r="K175" s="347"/>
    </row>
    <row r="176" spans="2:11" s="1" customFormat="1" ht="15" customHeight="1">
      <c r="B176" s="324"/>
      <c r="C176" s="299" t="s">
        <v>1162</v>
      </c>
      <c r="D176" s="299"/>
      <c r="E176" s="299"/>
      <c r="F176" s="322" t="s">
        <v>1143</v>
      </c>
      <c r="G176" s="299"/>
      <c r="H176" s="299" t="s">
        <v>1204</v>
      </c>
      <c r="I176" s="299" t="s">
        <v>1139</v>
      </c>
      <c r="J176" s="299">
        <v>50</v>
      </c>
      <c r="K176" s="347"/>
    </row>
    <row r="177" spans="2:11" s="1" customFormat="1" ht="15" customHeight="1">
      <c r="B177" s="324"/>
      <c r="C177" s="299" t="s">
        <v>117</v>
      </c>
      <c r="D177" s="299"/>
      <c r="E177" s="299"/>
      <c r="F177" s="322" t="s">
        <v>1137</v>
      </c>
      <c r="G177" s="299"/>
      <c r="H177" s="299" t="s">
        <v>1205</v>
      </c>
      <c r="I177" s="299" t="s">
        <v>1206</v>
      </c>
      <c r="J177" s="299"/>
      <c r="K177" s="347"/>
    </row>
    <row r="178" spans="2:11" s="1" customFormat="1" ht="15" customHeight="1">
      <c r="B178" s="324"/>
      <c r="C178" s="299" t="s">
        <v>56</v>
      </c>
      <c r="D178" s="299"/>
      <c r="E178" s="299"/>
      <c r="F178" s="322" t="s">
        <v>1137</v>
      </c>
      <c r="G178" s="299"/>
      <c r="H178" s="299" t="s">
        <v>1207</v>
      </c>
      <c r="I178" s="299" t="s">
        <v>1208</v>
      </c>
      <c r="J178" s="299">
        <v>1</v>
      </c>
      <c r="K178" s="347"/>
    </row>
    <row r="179" spans="2:11" s="1" customFormat="1" ht="15" customHeight="1">
      <c r="B179" s="324"/>
      <c r="C179" s="299" t="s">
        <v>52</v>
      </c>
      <c r="D179" s="299"/>
      <c r="E179" s="299"/>
      <c r="F179" s="322" t="s">
        <v>1137</v>
      </c>
      <c r="G179" s="299"/>
      <c r="H179" s="299" t="s">
        <v>1209</v>
      </c>
      <c r="I179" s="299" t="s">
        <v>1139</v>
      </c>
      <c r="J179" s="299">
        <v>20</v>
      </c>
      <c r="K179" s="347"/>
    </row>
    <row r="180" spans="2:11" s="1" customFormat="1" ht="15" customHeight="1">
      <c r="B180" s="324"/>
      <c r="C180" s="299" t="s">
        <v>53</v>
      </c>
      <c r="D180" s="299"/>
      <c r="E180" s="299"/>
      <c r="F180" s="322" t="s">
        <v>1137</v>
      </c>
      <c r="G180" s="299"/>
      <c r="H180" s="299" t="s">
        <v>1210</v>
      </c>
      <c r="I180" s="299" t="s">
        <v>1139</v>
      </c>
      <c r="J180" s="299">
        <v>255</v>
      </c>
      <c r="K180" s="347"/>
    </row>
    <row r="181" spans="2:11" s="1" customFormat="1" ht="15" customHeight="1">
      <c r="B181" s="324"/>
      <c r="C181" s="299" t="s">
        <v>118</v>
      </c>
      <c r="D181" s="299"/>
      <c r="E181" s="299"/>
      <c r="F181" s="322" t="s">
        <v>1137</v>
      </c>
      <c r="G181" s="299"/>
      <c r="H181" s="299" t="s">
        <v>1101</v>
      </c>
      <c r="I181" s="299" t="s">
        <v>1139</v>
      </c>
      <c r="J181" s="299">
        <v>10</v>
      </c>
      <c r="K181" s="347"/>
    </row>
    <row r="182" spans="2:11" s="1" customFormat="1" ht="15" customHeight="1">
      <c r="B182" s="324"/>
      <c r="C182" s="299" t="s">
        <v>119</v>
      </c>
      <c r="D182" s="299"/>
      <c r="E182" s="299"/>
      <c r="F182" s="322" t="s">
        <v>1137</v>
      </c>
      <c r="G182" s="299"/>
      <c r="H182" s="299" t="s">
        <v>1211</v>
      </c>
      <c r="I182" s="299" t="s">
        <v>1172</v>
      </c>
      <c r="J182" s="299"/>
      <c r="K182" s="347"/>
    </row>
    <row r="183" spans="2:11" s="1" customFormat="1" ht="15" customHeight="1">
      <c r="B183" s="324"/>
      <c r="C183" s="299" t="s">
        <v>1212</v>
      </c>
      <c r="D183" s="299"/>
      <c r="E183" s="299"/>
      <c r="F183" s="322" t="s">
        <v>1137</v>
      </c>
      <c r="G183" s="299"/>
      <c r="H183" s="299" t="s">
        <v>1213</v>
      </c>
      <c r="I183" s="299" t="s">
        <v>1172</v>
      </c>
      <c r="J183" s="299"/>
      <c r="K183" s="347"/>
    </row>
    <row r="184" spans="2:11" s="1" customFormat="1" ht="15" customHeight="1">
      <c r="B184" s="324"/>
      <c r="C184" s="299" t="s">
        <v>1201</v>
      </c>
      <c r="D184" s="299"/>
      <c r="E184" s="299"/>
      <c r="F184" s="322" t="s">
        <v>1137</v>
      </c>
      <c r="G184" s="299"/>
      <c r="H184" s="299" t="s">
        <v>1214</v>
      </c>
      <c r="I184" s="299" t="s">
        <v>1172</v>
      </c>
      <c r="J184" s="299"/>
      <c r="K184" s="347"/>
    </row>
    <row r="185" spans="2:11" s="1" customFormat="1" ht="15" customHeight="1">
      <c r="B185" s="324"/>
      <c r="C185" s="299" t="s">
        <v>121</v>
      </c>
      <c r="D185" s="299"/>
      <c r="E185" s="299"/>
      <c r="F185" s="322" t="s">
        <v>1143</v>
      </c>
      <c r="G185" s="299"/>
      <c r="H185" s="299" t="s">
        <v>1215</v>
      </c>
      <c r="I185" s="299" t="s">
        <v>1139</v>
      </c>
      <c r="J185" s="299">
        <v>50</v>
      </c>
      <c r="K185" s="347"/>
    </row>
    <row r="186" spans="2:11" s="1" customFormat="1" ht="15" customHeight="1">
      <c r="B186" s="324"/>
      <c r="C186" s="299" t="s">
        <v>1216</v>
      </c>
      <c r="D186" s="299"/>
      <c r="E186" s="299"/>
      <c r="F186" s="322" t="s">
        <v>1143</v>
      </c>
      <c r="G186" s="299"/>
      <c r="H186" s="299" t="s">
        <v>1217</v>
      </c>
      <c r="I186" s="299" t="s">
        <v>1218</v>
      </c>
      <c r="J186" s="299"/>
      <c r="K186" s="347"/>
    </row>
    <row r="187" spans="2:11" s="1" customFormat="1" ht="15" customHeight="1">
      <c r="B187" s="324"/>
      <c r="C187" s="299" t="s">
        <v>1219</v>
      </c>
      <c r="D187" s="299"/>
      <c r="E187" s="299"/>
      <c r="F187" s="322" t="s">
        <v>1143</v>
      </c>
      <c r="G187" s="299"/>
      <c r="H187" s="299" t="s">
        <v>1220</v>
      </c>
      <c r="I187" s="299" t="s">
        <v>1218</v>
      </c>
      <c r="J187" s="299"/>
      <c r="K187" s="347"/>
    </row>
    <row r="188" spans="2:11" s="1" customFormat="1" ht="15" customHeight="1">
      <c r="B188" s="324"/>
      <c r="C188" s="299" t="s">
        <v>1221</v>
      </c>
      <c r="D188" s="299"/>
      <c r="E188" s="299"/>
      <c r="F188" s="322" t="s">
        <v>1143</v>
      </c>
      <c r="G188" s="299"/>
      <c r="H188" s="299" t="s">
        <v>1222</v>
      </c>
      <c r="I188" s="299" t="s">
        <v>1218</v>
      </c>
      <c r="J188" s="299"/>
      <c r="K188" s="347"/>
    </row>
    <row r="189" spans="2:11" s="1" customFormat="1" ht="15" customHeight="1">
      <c r="B189" s="324"/>
      <c r="C189" s="360" t="s">
        <v>1223</v>
      </c>
      <c r="D189" s="299"/>
      <c r="E189" s="299"/>
      <c r="F189" s="322" t="s">
        <v>1143</v>
      </c>
      <c r="G189" s="299"/>
      <c r="H189" s="299" t="s">
        <v>1224</v>
      </c>
      <c r="I189" s="299" t="s">
        <v>1225</v>
      </c>
      <c r="J189" s="361" t="s">
        <v>1226</v>
      </c>
      <c r="K189" s="347"/>
    </row>
    <row r="190" spans="2:11" s="18" customFormat="1" ht="15" customHeight="1">
      <c r="B190" s="362"/>
      <c r="C190" s="363" t="s">
        <v>1227</v>
      </c>
      <c r="D190" s="364"/>
      <c r="E190" s="364"/>
      <c r="F190" s="365" t="s">
        <v>1143</v>
      </c>
      <c r="G190" s="364"/>
      <c r="H190" s="364" t="s">
        <v>1228</v>
      </c>
      <c r="I190" s="364" t="s">
        <v>1225</v>
      </c>
      <c r="J190" s="366" t="s">
        <v>1226</v>
      </c>
      <c r="K190" s="367"/>
    </row>
    <row r="191" spans="2:11" s="1" customFormat="1" ht="15" customHeight="1">
      <c r="B191" s="324"/>
      <c r="C191" s="360" t="s">
        <v>41</v>
      </c>
      <c r="D191" s="299"/>
      <c r="E191" s="299"/>
      <c r="F191" s="322" t="s">
        <v>1137</v>
      </c>
      <c r="G191" s="299"/>
      <c r="H191" s="296" t="s">
        <v>1229</v>
      </c>
      <c r="I191" s="299" t="s">
        <v>1230</v>
      </c>
      <c r="J191" s="299"/>
      <c r="K191" s="347"/>
    </row>
    <row r="192" spans="2:11" s="1" customFormat="1" ht="15" customHeight="1">
      <c r="B192" s="324"/>
      <c r="C192" s="360" t="s">
        <v>1231</v>
      </c>
      <c r="D192" s="299"/>
      <c r="E192" s="299"/>
      <c r="F192" s="322" t="s">
        <v>1137</v>
      </c>
      <c r="G192" s="299"/>
      <c r="H192" s="299" t="s">
        <v>1232</v>
      </c>
      <c r="I192" s="299" t="s">
        <v>1172</v>
      </c>
      <c r="J192" s="299"/>
      <c r="K192" s="347"/>
    </row>
    <row r="193" spans="2:11" s="1" customFormat="1" ht="15" customHeight="1">
      <c r="B193" s="324"/>
      <c r="C193" s="360" t="s">
        <v>1233</v>
      </c>
      <c r="D193" s="299"/>
      <c r="E193" s="299"/>
      <c r="F193" s="322" t="s">
        <v>1137</v>
      </c>
      <c r="G193" s="299"/>
      <c r="H193" s="299" t="s">
        <v>1234</v>
      </c>
      <c r="I193" s="299" t="s">
        <v>1172</v>
      </c>
      <c r="J193" s="299"/>
      <c r="K193" s="347"/>
    </row>
    <row r="194" spans="2:11" s="1" customFormat="1" ht="15" customHeight="1">
      <c r="B194" s="324"/>
      <c r="C194" s="360" t="s">
        <v>1235</v>
      </c>
      <c r="D194" s="299"/>
      <c r="E194" s="299"/>
      <c r="F194" s="322" t="s">
        <v>1143</v>
      </c>
      <c r="G194" s="299"/>
      <c r="H194" s="299" t="s">
        <v>1236</v>
      </c>
      <c r="I194" s="299" t="s">
        <v>1172</v>
      </c>
      <c r="J194" s="299"/>
      <c r="K194" s="347"/>
    </row>
    <row r="195" spans="2:11" s="1" customFormat="1" ht="15" customHeight="1">
      <c r="B195" s="353"/>
      <c r="C195" s="368"/>
      <c r="D195" s="333"/>
      <c r="E195" s="333"/>
      <c r="F195" s="333"/>
      <c r="G195" s="333"/>
      <c r="H195" s="333"/>
      <c r="I195" s="333"/>
      <c r="J195" s="333"/>
      <c r="K195" s="354"/>
    </row>
    <row r="196" spans="2:11" s="1" customFormat="1" ht="18.75" customHeight="1">
      <c r="B196" s="335"/>
      <c r="C196" s="345"/>
      <c r="D196" s="345"/>
      <c r="E196" s="345"/>
      <c r="F196" s="355"/>
      <c r="G196" s="345"/>
      <c r="H196" s="345"/>
      <c r="I196" s="345"/>
      <c r="J196" s="345"/>
      <c r="K196" s="335"/>
    </row>
    <row r="197" spans="2:11" s="1" customFormat="1" ht="18.75" customHeight="1">
      <c r="B197" s="335"/>
      <c r="C197" s="345"/>
      <c r="D197" s="345"/>
      <c r="E197" s="345"/>
      <c r="F197" s="355"/>
      <c r="G197" s="345"/>
      <c r="H197" s="345"/>
      <c r="I197" s="345"/>
      <c r="J197" s="345"/>
      <c r="K197" s="335"/>
    </row>
    <row r="198" spans="2:11" s="1" customFormat="1" ht="18.75" customHeight="1">
      <c r="B198" s="307"/>
      <c r="C198" s="307"/>
      <c r="D198" s="307"/>
      <c r="E198" s="307"/>
      <c r="F198" s="307"/>
      <c r="G198" s="307"/>
      <c r="H198" s="307"/>
      <c r="I198" s="307"/>
      <c r="J198" s="307"/>
      <c r="K198" s="307"/>
    </row>
    <row r="199" spans="2:11" s="1" customFormat="1" ht="13.5">
      <c r="B199" s="286"/>
      <c r="C199" s="287"/>
      <c r="D199" s="287"/>
      <c r="E199" s="287"/>
      <c r="F199" s="287"/>
      <c r="G199" s="287"/>
      <c r="H199" s="287"/>
      <c r="I199" s="287"/>
      <c r="J199" s="287"/>
      <c r="K199" s="288"/>
    </row>
    <row r="200" spans="2:11" s="1" customFormat="1" ht="21">
      <c r="B200" s="289"/>
      <c r="C200" s="290" t="s">
        <v>1237</v>
      </c>
      <c r="D200" s="290"/>
      <c r="E200" s="290"/>
      <c r="F200" s="290"/>
      <c r="G200" s="290"/>
      <c r="H200" s="290"/>
      <c r="I200" s="290"/>
      <c r="J200" s="290"/>
      <c r="K200" s="291"/>
    </row>
    <row r="201" spans="2:11" s="1" customFormat="1" ht="25.5" customHeight="1">
      <c r="B201" s="289"/>
      <c r="C201" s="369" t="s">
        <v>1238</v>
      </c>
      <c r="D201" s="369"/>
      <c r="E201" s="369"/>
      <c r="F201" s="369" t="s">
        <v>1239</v>
      </c>
      <c r="G201" s="370"/>
      <c r="H201" s="369" t="s">
        <v>1240</v>
      </c>
      <c r="I201" s="369"/>
      <c r="J201" s="369"/>
      <c r="K201" s="291"/>
    </row>
    <row r="202" spans="2:11" s="1" customFormat="1" ht="5.25" customHeight="1">
      <c r="B202" s="324"/>
      <c r="C202" s="319"/>
      <c r="D202" s="319"/>
      <c r="E202" s="319"/>
      <c r="F202" s="319"/>
      <c r="G202" s="345"/>
      <c r="H202" s="319"/>
      <c r="I202" s="319"/>
      <c r="J202" s="319"/>
      <c r="K202" s="347"/>
    </row>
    <row r="203" spans="2:11" s="1" customFormat="1" ht="15" customHeight="1">
      <c r="B203" s="324"/>
      <c r="C203" s="299" t="s">
        <v>1230</v>
      </c>
      <c r="D203" s="299"/>
      <c r="E203" s="299"/>
      <c r="F203" s="322" t="s">
        <v>42</v>
      </c>
      <c r="G203" s="299"/>
      <c r="H203" s="299" t="s">
        <v>1241</v>
      </c>
      <c r="I203" s="299"/>
      <c r="J203" s="299"/>
      <c r="K203" s="347"/>
    </row>
    <row r="204" spans="2:11" s="1" customFormat="1" ht="15" customHeight="1">
      <c r="B204" s="324"/>
      <c r="C204" s="299"/>
      <c r="D204" s="299"/>
      <c r="E204" s="299"/>
      <c r="F204" s="322" t="s">
        <v>43</v>
      </c>
      <c r="G204" s="299"/>
      <c r="H204" s="299" t="s">
        <v>1242</v>
      </c>
      <c r="I204" s="299"/>
      <c r="J204" s="299"/>
      <c r="K204" s="347"/>
    </row>
    <row r="205" spans="2:11" s="1" customFormat="1" ht="15" customHeight="1">
      <c r="B205" s="324"/>
      <c r="C205" s="299"/>
      <c r="D205" s="299"/>
      <c r="E205" s="299"/>
      <c r="F205" s="322" t="s">
        <v>46</v>
      </c>
      <c r="G205" s="299"/>
      <c r="H205" s="299" t="s">
        <v>1243</v>
      </c>
      <c r="I205" s="299"/>
      <c r="J205" s="299"/>
      <c r="K205" s="347"/>
    </row>
    <row r="206" spans="2:11" s="1" customFormat="1" ht="15" customHeight="1">
      <c r="B206" s="324"/>
      <c r="C206" s="299"/>
      <c r="D206" s="299"/>
      <c r="E206" s="299"/>
      <c r="F206" s="322" t="s">
        <v>44</v>
      </c>
      <c r="G206" s="299"/>
      <c r="H206" s="299" t="s">
        <v>1244</v>
      </c>
      <c r="I206" s="299"/>
      <c r="J206" s="299"/>
      <c r="K206" s="347"/>
    </row>
    <row r="207" spans="2:11" s="1" customFormat="1" ht="15" customHeight="1">
      <c r="B207" s="324"/>
      <c r="C207" s="299"/>
      <c r="D207" s="299"/>
      <c r="E207" s="299"/>
      <c r="F207" s="322" t="s">
        <v>45</v>
      </c>
      <c r="G207" s="299"/>
      <c r="H207" s="299" t="s">
        <v>1245</v>
      </c>
      <c r="I207" s="299"/>
      <c r="J207" s="299"/>
      <c r="K207" s="347"/>
    </row>
    <row r="208" spans="2:11" s="1" customFormat="1" ht="15" customHeight="1">
      <c r="B208" s="324"/>
      <c r="C208" s="299"/>
      <c r="D208" s="299"/>
      <c r="E208" s="299"/>
      <c r="F208" s="322"/>
      <c r="G208" s="299"/>
      <c r="H208" s="299"/>
      <c r="I208" s="299"/>
      <c r="J208" s="299"/>
      <c r="K208" s="347"/>
    </row>
    <row r="209" spans="2:11" s="1" customFormat="1" ht="15" customHeight="1">
      <c r="B209" s="324"/>
      <c r="C209" s="299" t="s">
        <v>1184</v>
      </c>
      <c r="D209" s="299"/>
      <c r="E209" s="299"/>
      <c r="F209" s="322" t="s">
        <v>78</v>
      </c>
      <c r="G209" s="299"/>
      <c r="H209" s="299" t="s">
        <v>1246</v>
      </c>
      <c r="I209" s="299"/>
      <c r="J209" s="299"/>
      <c r="K209" s="347"/>
    </row>
    <row r="210" spans="2:11" s="1" customFormat="1" ht="15" customHeight="1">
      <c r="B210" s="324"/>
      <c r="C210" s="299"/>
      <c r="D210" s="299"/>
      <c r="E210" s="299"/>
      <c r="F210" s="322" t="s">
        <v>1079</v>
      </c>
      <c r="G210" s="299"/>
      <c r="H210" s="299" t="s">
        <v>1080</v>
      </c>
      <c r="I210" s="299"/>
      <c r="J210" s="299"/>
      <c r="K210" s="347"/>
    </row>
    <row r="211" spans="2:11" s="1" customFormat="1" ht="15" customHeight="1">
      <c r="B211" s="324"/>
      <c r="C211" s="299"/>
      <c r="D211" s="299"/>
      <c r="E211" s="299"/>
      <c r="F211" s="322" t="s">
        <v>1077</v>
      </c>
      <c r="G211" s="299"/>
      <c r="H211" s="299" t="s">
        <v>1247</v>
      </c>
      <c r="I211" s="299"/>
      <c r="J211" s="299"/>
      <c r="K211" s="347"/>
    </row>
    <row r="212" spans="2:11" s="1" customFormat="1" ht="15" customHeight="1">
      <c r="B212" s="371"/>
      <c r="C212" s="299"/>
      <c r="D212" s="299"/>
      <c r="E212" s="299"/>
      <c r="F212" s="322" t="s">
        <v>1081</v>
      </c>
      <c r="G212" s="360"/>
      <c r="H212" s="351" t="s">
        <v>1082</v>
      </c>
      <c r="I212" s="351"/>
      <c r="J212" s="351"/>
      <c r="K212" s="372"/>
    </row>
    <row r="213" spans="2:11" s="1" customFormat="1" ht="15" customHeight="1">
      <c r="B213" s="371"/>
      <c r="C213" s="299"/>
      <c r="D213" s="299"/>
      <c r="E213" s="299"/>
      <c r="F213" s="322" t="s">
        <v>1083</v>
      </c>
      <c r="G213" s="360"/>
      <c r="H213" s="351" t="s">
        <v>1248</v>
      </c>
      <c r="I213" s="351"/>
      <c r="J213" s="351"/>
      <c r="K213" s="372"/>
    </row>
    <row r="214" spans="2:11" s="1" customFormat="1" ht="15" customHeight="1">
      <c r="B214" s="371"/>
      <c r="C214" s="299"/>
      <c r="D214" s="299"/>
      <c r="E214" s="299"/>
      <c r="F214" s="322"/>
      <c r="G214" s="360"/>
      <c r="H214" s="351"/>
      <c r="I214" s="351"/>
      <c r="J214" s="351"/>
      <c r="K214" s="372"/>
    </row>
    <row r="215" spans="2:11" s="1" customFormat="1" ht="15" customHeight="1">
      <c r="B215" s="371"/>
      <c r="C215" s="299" t="s">
        <v>1208</v>
      </c>
      <c r="D215" s="299"/>
      <c r="E215" s="299"/>
      <c r="F215" s="322">
        <v>1</v>
      </c>
      <c r="G215" s="360"/>
      <c r="H215" s="351" t="s">
        <v>1249</v>
      </c>
      <c r="I215" s="351"/>
      <c r="J215" s="351"/>
      <c r="K215" s="372"/>
    </row>
    <row r="216" spans="2:11" s="1" customFormat="1" ht="15" customHeight="1">
      <c r="B216" s="371"/>
      <c r="C216" s="299"/>
      <c r="D216" s="299"/>
      <c r="E216" s="299"/>
      <c r="F216" s="322">
        <v>2</v>
      </c>
      <c r="G216" s="360"/>
      <c r="H216" s="351" t="s">
        <v>1250</v>
      </c>
      <c r="I216" s="351"/>
      <c r="J216" s="351"/>
      <c r="K216" s="372"/>
    </row>
    <row r="217" spans="2:11" s="1" customFormat="1" ht="15" customHeight="1">
      <c r="B217" s="371"/>
      <c r="C217" s="299"/>
      <c r="D217" s="299"/>
      <c r="E217" s="299"/>
      <c r="F217" s="322">
        <v>3</v>
      </c>
      <c r="G217" s="360"/>
      <c r="H217" s="351" t="s">
        <v>1251</v>
      </c>
      <c r="I217" s="351"/>
      <c r="J217" s="351"/>
      <c r="K217" s="372"/>
    </row>
    <row r="218" spans="2:11" s="1" customFormat="1" ht="15" customHeight="1">
      <c r="B218" s="371"/>
      <c r="C218" s="299"/>
      <c r="D218" s="299"/>
      <c r="E218" s="299"/>
      <c r="F218" s="322">
        <v>4</v>
      </c>
      <c r="G218" s="360"/>
      <c r="H218" s="351" t="s">
        <v>1252</v>
      </c>
      <c r="I218" s="351"/>
      <c r="J218" s="351"/>
      <c r="K218" s="372"/>
    </row>
    <row r="219" spans="2:11" s="1" customFormat="1" ht="12.75" customHeight="1">
      <c r="B219" s="373"/>
      <c r="C219" s="374"/>
      <c r="D219" s="374"/>
      <c r="E219" s="374"/>
      <c r="F219" s="374"/>
      <c r="G219" s="374"/>
      <c r="H219" s="374"/>
      <c r="I219" s="374"/>
      <c r="J219" s="374"/>
      <c r="K219" s="375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DESKTOP-473U3HR\Michal</dc:creator>
  <cp:keywords/>
  <dc:description/>
  <cp:lastModifiedBy>DESKTOP-473U3HR\Michal</cp:lastModifiedBy>
  <dcterms:created xsi:type="dcterms:W3CDTF">2024-02-05T18:44:32Z</dcterms:created>
  <dcterms:modified xsi:type="dcterms:W3CDTF">2024-02-05T18:44:42Z</dcterms:modified>
  <cp:category/>
  <cp:version/>
  <cp:contentType/>
  <cp:contentStatus/>
</cp:coreProperties>
</file>