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36616" yWindow="63721" windowWidth="29040" windowHeight="15840" activeTab="0"/>
  </bookViews>
  <sheets>
    <sheet name="Rekapitulace stavby" sheetId="1" r:id="rId1"/>
    <sheet name="00 - VRN" sheetId="2" r:id="rId2"/>
    <sheet name="01 - Stavební část" sheetId="3" r:id="rId3"/>
    <sheet name="02 - Vytápění" sheetId="4" r:id="rId4"/>
    <sheet name="03 - Elektroinstalace" sheetId="5" r:id="rId5"/>
    <sheet name="04 - Vzduchotechnika" sheetId="6" r:id="rId6"/>
    <sheet name="Pokyny pro vyplnění" sheetId="7" r:id="rId7"/>
  </sheets>
  <definedNames>
    <definedName name="_xlnm._FilterDatabase" localSheetId="1" hidden="1">'00 - VRN'!$C$82:$K$97</definedName>
    <definedName name="_xlnm._FilterDatabase" localSheetId="2" hidden="1">'01 - Stavební část'!$C$97:$K$485</definedName>
    <definedName name="_xlnm._FilterDatabase" localSheetId="3" hidden="1">'02 - Vytápění'!$C$84:$K$111</definedName>
    <definedName name="_xlnm._FilterDatabase" localSheetId="4" hidden="1">'03 - Elektroinstalace'!$C$80:$K$147</definedName>
    <definedName name="_xlnm._FilterDatabase" localSheetId="5" hidden="1">'04 - Vzduchotechnika'!$C$80:$K$99</definedName>
    <definedName name="_xlnm.Print_Area" localSheetId="1">'00 - VRN'!$C$4:$J$39,'00 - VRN'!$C$45:$J$64,'00 - VRN'!$C$70:$K$97</definedName>
    <definedName name="_xlnm.Print_Area" localSheetId="2">'01 - Stavební část'!$C$4:$J$39,'01 - Stavební část'!$C$45:$J$79,'01 - Stavební část'!$C$85:$K$485</definedName>
    <definedName name="_xlnm.Print_Area" localSheetId="3">'02 - Vytápění'!$C$4:$J$39,'02 - Vytápění'!$C$45:$J$66,'02 - Vytápění'!$C$72:$K$111</definedName>
    <definedName name="_xlnm.Print_Area" localSheetId="4">'03 - Elektroinstalace'!$C$4:$J$39,'03 - Elektroinstalace'!$C$45:$J$62,'03 - Elektroinstalace'!$C$68:$K$147</definedName>
    <definedName name="_xlnm.Print_Area" localSheetId="5">'04 - Vzduchotechnika'!$C$4:$J$39,'04 - Vzduchotechnika'!$C$45:$J$62,'04 - Vzduchotechnika'!$C$68:$K$99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'00 - VRN'!$82:$82</definedName>
    <definedName name="_xlnm.Print_Titles" localSheetId="2">'01 - Stavební část'!$97:$97</definedName>
    <definedName name="_xlnm.Print_Titles" localSheetId="3">'02 - Vytápění'!$84:$84</definedName>
    <definedName name="_xlnm.Print_Titles" localSheetId="4">'03 - Elektroinstalace'!$80:$80</definedName>
    <definedName name="_xlnm.Print_Titles" localSheetId="5">'04 - Vzduchotechnika'!$80:$80</definedName>
  </definedNames>
  <calcPr calcId="191029"/>
</workbook>
</file>

<file path=xl/sharedStrings.xml><?xml version="1.0" encoding="utf-8"?>
<sst xmlns="http://schemas.openxmlformats.org/spreadsheetml/2006/main" count="6643" uniqueCount="1393">
  <si>
    <t>Export Komplet</t>
  </si>
  <si>
    <t>VZ</t>
  </si>
  <si>
    <t>2.0</t>
  </si>
  <si>
    <t>ZAMOK</t>
  </si>
  <si>
    <t>False</t>
  </si>
  <si>
    <t>{66691e97-82ec-4252-90c5-50acf37e67b1}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</si>
  <si>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</si>
  <si>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</si>
  <si>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</si>
  <si>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</si>
  <si>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</si>
  <si>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</si>
  <si>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</si>
  <si>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</si>
  <si>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</si>
  <si>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</si>
  <si>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</si>
  <si>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šaten (1-5 ročník) - 8. ZŠ - Křižíkova 1916, 356 01 Sokolov</t>
  </si>
  <si>
    <t>KSO:</t>
  </si>
  <si>
    <t/>
  </si>
  <si>
    <t>CC-CZ:</t>
  </si>
  <si>
    <t>Místo:</t>
  </si>
  <si>
    <t>Sokolov, Křižíkova 1916</t>
  </si>
  <si>
    <t>Datum:</t>
  </si>
  <si>
    <t>12. 4. 2023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</si>
  <si>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</si>
  <si>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</si>
  <si>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</si>
  <si>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</si>
  <si>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</si>
  <si>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</si>
  <si>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</si>
  <si>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Olga Růžičková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</si>
  <si>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</si>
  <si>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</si>
  <si>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</si>
  <si>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</si>
  <si>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</si>
  <si>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</si>
  <si>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</si>
  <si>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</si>
  <si>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</si>
  <si>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</si>
  <si>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</si>
  <si>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</si>
  <si>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</si>
  <si>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</si>
  <si>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</si>
  <si>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</si>
  <si>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</si>
  <si>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</si>
  <si>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</si>
  <si>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</si>
  <si>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</si>
  <si>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</si>
  <si>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</si>
  <si>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</si>
  <si>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</si>
  <si>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</si>
  <si>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</si>
  <si>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</si>
  <si>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</si>
  <si>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</si>
  <si>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</si>
  <si>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</si>
  <si>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</si>
  <si>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</si>
  <si>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</si>
  <si>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</si>
  <si>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</si>
  <si>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</si>
  <si>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</si>
  <si>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</si>
  <si>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</si>
  <si>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</si>
  <si>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</si>
  <si>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</si>
  <si>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</si>
  <si>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</si>
  <si>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</si>
  <si>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{06d378fe-e035-459a-8603-30282a8d7cdb}</t>
  </si>
  <si>
    <t>2</t>
  </si>
  <si>
    <t>01</t>
  </si>
  <si>
    <t>Stavební část</t>
  </si>
  <si>
    <t>{ec2d287e-3cf0-4d07-8a56-31776142a905}</t>
  </si>
  <si>
    <t>02</t>
  </si>
  <si>
    <t>Vytápění</t>
  </si>
  <si>
    <t>{5eb83286-a574-400c-952d-e61d78a2dddf}</t>
  </si>
  <si>
    <t>03</t>
  </si>
  <si>
    <t>Elektroinstalace</t>
  </si>
  <si>
    <t>{bafe3fe6-fa19-427f-bac3-257fc7054bbc}</t>
  </si>
  <si>
    <t>04</t>
  </si>
  <si>
    <t>Vzduchotechnika</t>
  </si>
  <si>
    <t>{f9b7c8c5-a9df-4228-b9d6-e19c1d58964b}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</si>
  <si>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</si>
  <si>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</si>
  <si>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</si>
  <si>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</si>
  <si>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</si>
  <si>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</si>
  <si>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</si>
  <si>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</si>
  <si>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</si>
  <si>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</si>
  <si>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</si>
  <si>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</si>
  <si>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</si>
  <si>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</si>
  <si>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</si>
  <si>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</si>
  <si>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</si>
  <si>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</si>
  <si>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</si>
  <si>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</si>
  <si>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</si>
  <si>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</si>
  <si>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</si>
  <si>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</si>
  <si>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</si>
  <si>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</si>
  <si>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</si>
  <si>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</si>
  <si>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</si>
  <si>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</si>
  <si>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</si>
  <si>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</si>
  <si>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</si>
  <si>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2023 01</t>
  </si>
  <si>
    <t>1024</t>
  </si>
  <si>
    <t>-417721076</t>
  </si>
  <si>
    <t>Online PSC</t>
  </si>
  <si>
    <t>https://podminky.urs.cz/item/CS_URS_2023_01/013254000</t>
  </si>
  <si>
    <t>013294000/R</t>
  </si>
  <si>
    <t>Výrobní dokumentace</t>
  </si>
  <si>
    <t>1224509881</t>
  </si>
  <si>
    <t>VRN3</t>
  </si>
  <si>
    <t>Zařízení staveniště</t>
  </si>
  <si>
    <t>3</t>
  </si>
  <si>
    <t>030001000</t>
  </si>
  <si>
    <t>-2080424909</t>
  </si>
  <si>
    <t>https://podminky.urs.cz/item/CS_URS_2023_01/030001000</t>
  </si>
  <si>
    <t>4</t>
  </si>
  <si>
    <t>033002000/R</t>
  </si>
  <si>
    <t>Náklady na energie (voda, elektro, apod...)</t>
  </si>
  <si>
    <t>-253393535</t>
  </si>
  <si>
    <t>VRN4</t>
  </si>
  <si>
    <t>Inženýrská činnost</t>
  </si>
  <si>
    <t>043002000</t>
  </si>
  <si>
    <t>Zpracování veškerých dokladů potřebných k předání díla a kolaudaci (revize, posudky, čestná prohlášení, atesty, apod...)</t>
  </si>
  <si>
    <t>-260014352</t>
  </si>
  <si>
    <t>https://podminky.urs.cz/item/CS_URS_2023_01/043002000</t>
  </si>
  <si>
    <t>6</t>
  </si>
  <si>
    <t>045303000</t>
  </si>
  <si>
    <t>Koordinační činnost</t>
  </si>
  <si>
    <t>-1273913702</t>
  </si>
  <si>
    <t>https://podminky.urs.cz/item/CS_URS_2023_01/045303000</t>
  </si>
  <si>
    <t>01 - Stavební část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</si>
  <si>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</si>
  <si>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</si>
  <si>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</si>
  <si>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</si>
  <si>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</si>
  <si>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</si>
  <si>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</si>
  <si>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</si>
  <si>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</si>
  <si>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</si>
  <si>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</si>
  <si>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</si>
  <si>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</si>
  <si>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</si>
  <si>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</si>
  <si>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</si>
  <si>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</si>
  <si>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</si>
  <si>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</si>
  <si>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</si>
  <si>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</si>
  <si>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</si>
  <si>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310236241</t>
  </si>
  <si>
    <t>Zazdívka otvorů ve zdivu nadzákladovém cihlami pálenými plochy přes 0,0225 m2 do 0,09 m2, ve zdi tl. do 300 mm</t>
  </si>
  <si>
    <t>kus</t>
  </si>
  <si>
    <t>1374694298</t>
  </si>
  <si>
    <t>https://podminky.urs.cz/item/CS_URS_2023_01/310236241</t>
  </si>
  <si>
    <t>VV</t>
  </si>
  <si>
    <t>Po VZT mřížkách</t>
  </si>
  <si>
    <t>Nika po samozavírači</t>
  </si>
  <si>
    <t>Součet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</si>
  <si>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</si>
  <si>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</si>
  <si>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m3</t>
  </si>
  <si>
    <t>840061238</t>
  </si>
  <si>
    <t>https://podminky.urs.cz/item/CS_URS_2023_01/331231115</t>
  </si>
  <si>
    <t xml:space="preserve">Dveřní pilířky </t>
  </si>
  <si>
    <t>((0,15*0,15)*2,05)*2</t>
  </si>
  <si>
    <t>342291121</t>
  </si>
  <si>
    <t>Ukotvení příček plochými kotvami, do konstrukce cihelné</t>
  </si>
  <si>
    <t>m</t>
  </si>
  <si>
    <t>1595918138</t>
  </si>
  <si>
    <t>https://podminky.urs.cz/item/CS_URS_2023_01/342291121</t>
  </si>
  <si>
    <t>2,05+2,05</t>
  </si>
  <si>
    <t>Úpravy povrchů, podlahy a osazování výplní</t>
  </si>
  <si>
    <t>611325422</t>
  </si>
  <si>
    <t>Oprava vápenocementové omítky vnitřních ploch štukové dvouvrstvé, tloušťky do 20 mm a tloušťky štuku do 3 mm stropů, v rozsahu opravované plochy přes 10 do 30%</t>
  </si>
  <si>
    <t>m2</t>
  </si>
  <si>
    <t>617917946</t>
  </si>
  <si>
    <t>https://podminky.urs.cz/item/CS_URS_2023_01/611325422</t>
  </si>
  <si>
    <t>612142001</t>
  </si>
  <si>
    <t>Potažení vnitřních ploch pletivem v ploše nebo pruzích, na plném podkladu sklovláknitým vtlačením do tmelu stěn</t>
  </si>
  <si>
    <t>1759552355</t>
  </si>
  <si>
    <t>https://podminky.urs.cz/item/CS_URS_2023_01/612142001</t>
  </si>
  <si>
    <t>Přesíťování styků zazdívek apod.</t>
  </si>
  <si>
    <t>20</t>
  </si>
  <si>
    <t>612325221</t>
  </si>
  <si>
    <t>Vápenocementová omítka jednotlivých malých ploch štuková na stěnách, plochy jednotlivě do 0,09 m2</t>
  </si>
  <si>
    <t>1014662257</t>
  </si>
  <si>
    <t>https://podminky.urs.cz/item/CS_URS_2023_01/612325221</t>
  </si>
  <si>
    <t>zazdívka po smaozavírači</t>
  </si>
  <si>
    <t>7</t>
  </si>
  <si>
    <t>612325222</t>
  </si>
  <si>
    <t>Vápenocementová omítka jednotlivých malých ploch štuková na stěnách, plochy jednotlivě přes 0,09 do 0,25 m2</t>
  </si>
  <si>
    <t>-1912104091</t>
  </si>
  <si>
    <t>https://podminky.urs.cz/item/CS_URS_2023_01/612325222</t>
  </si>
  <si>
    <t>Zazdívky VZT mřížek</t>
  </si>
  <si>
    <t>8</t>
  </si>
  <si>
    <t>612325225</t>
  </si>
  <si>
    <t>Vápenocementová omítka jednotlivých malých ploch štuková na stěnách, plochy jednotlivě přes 1,0 do 4 m2</t>
  </si>
  <si>
    <t>1757352874</t>
  </si>
  <si>
    <t>https://podminky.urs.cz/item/CS_URS_2023_01/612325225</t>
  </si>
  <si>
    <t>Vyzdívky pilířů</t>
  </si>
  <si>
    <t>9</t>
  </si>
  <si>
    <t>612325422</t>
  </si>
  <si>
    <t>Oprava vápenocementové omítky vnitřních ploch štukové dvouvrstvé, tloušťky do 20 mm a tloušťky štuku do 3 mm stěn, v rozsahu opravované plochy přes 10 do 30%</t>
  </si>
  <si>
    <t>-1619189260</t>
  </si>
  <si>
    <t>https://podminky.urs.cz/item/CS_URS_2023_01/612325422</t>
  </si>
  <si>
    <t>Nad původními linkrustami</t>
  </si>
  <si>
    <t>89,345</t>
  </si>
  <si>
    <t>10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</si>
  <si>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</si>
  <si>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</si>
  <si>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1745574554</t>
  </si>
  <si>
    <t>https://podminky.urs.cz/item/CS_URS_2023_01/612325417</t>
  </si>
  <si>
    <t>Oprava po linkrustách</t>
  </si>
  <si>
    <t>65,485</t>
  </si>
  <si>
    <t>11</t>
  </si>
  <si>
    <t>622143002</t>
  </si>
  <si>
    <t>Montáž omítkových profilů plastových, pozinkovaných nebo dřevěných upevněných vtlačením do podkladní vrstvy nebo přibitím dilatačních s tkaninou</t>
  </si>
  <si>
    <t>379432425</t>
  </si>
  <si>
    <t>https://podminky.urs.cz/item/CS_URS_2023_01/622143002</t>
  </si>
  <si>
    <t>Dilatační</t>
  </si>
  <si>
    <t>3,3</t>
  </si>
  <si>
    <t>Rohová</t>
  </si>
  <si>
    <t>2,4*27</t>
  </si>
  <si>
    <t>12</t>
  </si>
  <si>
    <t>M</t>
  </si>
  <si>
    <t>55343014</t>
  </si>
  <si>
    <t>profil dilatační Pz+PVC pro vnitřní a vnější omítky tl 12mm</t>
  </si>
  <si>
    <t>404123007</t>
  </si>
  <si>
    <t>3,3*1,15 'Přepočtené koeficientem množství</t>
  </si>
  <si>
    <t>13</t>
  </si>
  <si>
    <t>55343021</t>
  </si>
  <si>
    <t>profil rohový Pz s kulatou hlavou pro vnitřní omítky tl 12mm</t>
  </si>
  <si>
    <t>-2098146902</t>
  </si>
  <si>
    <t>64,8*1,15 'Přepočtené koeficientem množství</t>
  </si>
  <si>
    <t>14</t>
  </si>
  <si>
    <t>632451103/R</t>
  </si>
  <si>
    <t>Potěr cementový samonivelační ze suchých směsí tloušťky přes 5 do 10 mm vč. podkladní penetrace</t>
  </si>
  <si>
    <t>-214293152</t>
  </si>
  <si>
    <t>Skladba P1.02</t>
  </si>
  <si>
    <t>5,02</t>
  </si>
  <si>
    <t>Skladba P1.03</t>
  </si>
  <si>
    <t>4,97</t>
  </si>
  <si>
    <t>Skladba P1.04</t>
  </si>
  <si>
    <t>2,55+2,57</t>
  </si>
  <si>
    <t>632451105/R</t>
  </si>
  <si>
    <t>Potěr cementový samonivelační ze suchých směsí tloušťky přes 10 do 15 mm vč. podkladní penetrace</t>
  </si>
  <si>
    <t>-1075152487</t>
  </si>
  <si>
    <t>Skladba P1.01</t>
  </si>
  <si>
    <t>120,69</t>
  </si>
  <si>
    <t>16</t>
  </si>
  <si>
    <t>642945111</t>
  </si>
  <si>
    <t>Osazování ocelových zárubní protipožárních nebo protiplynových dveří do vynechaného otvoru, s obetonováním, dveří jednokřídlových do 2,5 m2</t>
  </si>
  <si>
    <t>2025720632</t>
  </si>
  <si>
    <t>https://podminky.urs.cz/item/CS_URS_2023_01/642945111</t>
  </si>
  <si>
    <t>17</t>
  </si>
  <si>
    <t>55331557</t>
  </si>
  <si>
    <t>zárubeň jednokřídlá ocelová pro zdění s protipožární úpravou tl stěny 75-100mm rozměru 800/1970, 2100mm</t>
  </si>
  <si>
    <t>694400907</t>
  </si>
  <si>
    <t>18</t>
  </si>
  <si>
    <t>55331560</t>
  </si>
  <si>
    <t>zárubeň jednokřídlá ocelová pro zdění s protipožární úpravou tl stěny 110-150mm rozměru 600/1970, 2100mm</t>
  </si>
  <si>
    <t>671138057</t>
  </si>
  <si>
    <t>19</t>
  </si>
  <si>
    <t>642945112</t>
  </si>
  <si>
    <t>Osazování ocelových zárubní protipožárních nebo protiplynových dveří do vynechaného otvoru, s obetonováním, dveří dvoukřídlových přes 2,5 do 6,5 m2</t>
  </si>
  <si>
    <t>1453364952</t>
  </si>
  <si>
    <t>https://podminky.urs.cz/item/CS_URS_2023_01/642945112</t>
  </si>
  <si>
    <t>55331762/R</t>
  </si>
  <si>
    <t>zárubeň dvoukřídlá ocelová pro zdění s protipožární úpravou tl stěny 110-150mm rozměru 1200/1970, 2100mm</t>
  </si>
  <si>
    <t>-1714001293</t>
  </si>
  <si>
    <t>Ostatní konstrukce a práce, bourání</t>
  </si>
  <si>
    <t>009-x2</t>
  </si>
  <si>
    <t>Demontáž vybavení šaten vč. likvidace (lavice, věšáky, apod...)</t>
  </si>
  <si>
    <t>soubor</t>
  </si>
  <si>
    <t>-1575389285</t>
  </si>
  <si>
    <t>22</t>
  </si>
  <si>
    <t>965081213</t>
  </si>
  <si>
    <t>Bourání podlah z dlaždic bez podkladního lože nebo mazaniny, s jakoukoliv výplní spár keramických nebo xylolitových tl. do 10 mm, plochy přes 1 m2</t>
  </si>
  <si>
    <t>920017843</t>
  </si>
  <si>
    <t>https://podminky.urs.cz/item/CS_URS_2023_01/965081213</t>
  </si>
  <si>
    <t>131,53</t>
  </si>
  <si>
    <t>23</t>
  </si>
  <si>
    <t>965046111</t>
  </si>
  <si>
    <t>Broušení stávajících betonových podlah úběr do 3 mm</t>
  </si>
  <si>
    <t>-967749311</t>
  </si>
  <si>
    <t>https://podminky.urs.cz/item/CS_URS_2023_01/965046111</t>
  </si>
  <si>
    <t>Po vybourání keramické dlažby</t>
  </si>
  <si>
    <t>24</t>
  </si>
  <si>
    <t>965046119</t>
  </si>
  <si>
    <t>Broušení stávajících betonových podlah Příplatek k ceně za každý další 1 mm úběru</t>
  </si>
  <si>
    <t>380294884</t>
  </si>
  <si>
    <t>https://podminky.urs.cz/item/CS_URS_2023_01/965046119</t>
  </si>
  <si>
    <t>131,53*2</t>
  </si>
  <si>
    <t>25</t>
  </si>
  <si>
    <t>009-x1</t>
  </si>
  <si>
    <t>Řezání a opatrné vybourání kamenné dlažby před vstupy z exterieru do šaten I. a II. stupně - dlažba bude sekundárně využita na doplnění po mřížích (přebytek dlažby zlikvidovat)</t>
  </si>
  <si>
    <t>229847754</t>
  </si>
  <si>
    <t>1,7*1,5</t>
  </si>
  <si>
    <t>1,71*1,5</t>
  </si>
  <si>
    <t>26</t>
  </si>
  <si>
    <t>965042131</t>
  </si>
  <si>
    <t>Bourání mazanin betonových nebo z litého asfaltu tl. do 100 mm, plochy do 4 m2</t>
  </si>
  <si>
    <t>-1990824632</t>
  </si>
  <si>
    <t>https://podminky.urs.cz/item/CS_URS_2023_01/965042131</t>
  </si>
  <si>
    <t xml:space="preserve">Odhad </t>
  </si>
  <si>
    <t>Po vybourání kamenné dlažby před vstupy v exterieru</t>
  </si>
  <si>
    <t>((1,7*1,5)*2)*0,1</t>
  </si>
  <si>
    <t>27</t>
  </si>
  <si>
    <t>968072455</t>
  </si>
  <si>
    <t>Vybourání kovových rámů oken s křídly, dveřních zárubní, vrat, stěn, ostění nebo obkladů dveřních zárubní, plochy do 2 m2</t>
  </si>
  <si>
    <t>-1847942512</t>
  </si>
  <si>
    <t>https://podminky.urs.cz/item/CS_URS_2023_01/968072455</t>
  </si>
  <si>
    <t>0,6*2</t>
  </si>
  <si>
    <t>(0,8*2)*10</t>
  </si>
  <si>
    <t>28</t>
  </si>
  <si>
    <t>974031664</t>
  </si>
  <si>
    <t>Vysekání rýh ve zdivu cihelném na maltu vápennou nebo vápenocementovou pro vtahování nosníků do zdí, před vybouráním otvoru do hl. 150 mm, při v. nosníku do 150 mm</t>
  </si>
  <si>
    <t>-1805513554</t>
  </si>
  <si>
    <t>https://podminky.urs.cz/item/CS_URS_2023_01/974031664</t>
  </si>
  <si>
    <t>Překlady nad rozšiřovanými otvory</t>
  </si>
  <si>
    <t>1,65*2</t>
  </si>
  <si>
    <t>29</t>
  </si>
  <si>
    <t>971033631</t>
  </si>
  <si>
    <t>Vybourání otvorů ve zdivu základovém nebo nadzákladovém z cihel, tvárnic, příčkovek z cihel pálených na maltu vápennou nebo vápenocementovou plochy do 4 m2, tl. do 150 mm</t>
  </si>
  <si>
    <t>-637294122</t>
  </si>
  <si>
    <t>https://podminky.urs.cz/item/CS_URS_2023_01/971033631</t>
  </si>
  <si>
    <t>Rozšíření dveří do šaten</t>
  </si>
  <si>
    <t>(0,55*2,05)*2</t>
  </si>
  <si>
    <t>30</t>
  </si>
  <si>
    <t>976072221</t>
  </si>
  <si>
    <t>Vybourání kovových madel, zábradlí, dvířek, zděří, kotevních želez komínových a topných dvířek, ventilací apod., plochy do 0,30 m2, ze zdiva cihelného nebo kamenného</t>
  </si>
  <si>
    <t>-1830360768</t>
  </si>
  <si>
    <t>https://podminky.urs.cz/item/CS_URS_2023_01/976072221</t>
  </si>
  <si>
    <t>Revizní dvířka čistících kusů</t>
  </si>
  <si>
    <t>31</t>
  </si>
  <si>
    <t>978011141</t>
  </si>
  <si>
    <t>Otlučení vápenných nebo vápenocementových omítek vnitřních ploch stropů, v rozsahu přes 10 do 30 %</t>
  </si>
  <si>
    <t>-624882015</t>
  </si>
  <si>
    <t>https://podminky.urs.cz/item/CS_URS_2023_01/978011141</t>
  </si>
  <si>
    <t>32</t>
  </si>
  <si>
    <t>978013141</t>
  </si>
  <si>
    <t>Otlučení vápenných nebo vápenocementových omítek vnitřních ploch stěn s vyškrabáním spar, s očištěním zdiva, v rozsahu přes 10 do 30 %</t>
  </si>
  <si>
    <t>1744861900</t>
  </si>
  <si>
    <t>https://podminky.urs.cz/item/CS_URS_2023_01/978013141</t>
  </si>
  <si>
    <t>89,365+65,485</t>
  </si>
  <si>
    <t>33</t>
  </si>
  <si>
    <t>009-x3</t>
  </si>
  <si>
    <t>D+M+PH PHP práškový P6 s hasicí schopností 21A/113B vč. držáku na zeď a revize</t>
  </si>
  <si>
    <t>-1153229853</t>
  </si>
  <si>
    <t>34</t>
  </si>
  <si>
    <t>009-x4</t>
  </si>
  <si>
    <t>Demontáž PHP, uschování, zpětná montáž po dokončení prací</t>
  </si>
  <si>
    <t>-9275617</t>
  </si>
  <si>
    <t>35</t>
  </si>
  <si>
    <t>949101111</t>
  </si>
  <si>
    <t>Lešení pomocné pracovní pro objekty pozemních staveb pro zatížení do 150 kg/m2, o výšce lešeňové podlahy do 1,9 m</t>
  </si>
  <si>
    <t>1895900492</t>
  </si>
  <si>
    <t>https://podminky.urs.cz/item/CS_URS_2023_01/949101111</t>
  </si>
  <si>
    <t>36</t>
  </si>
  <si>
    <t>952901111</t>
  </si>
  <si>
    <t>Vyčištění budov nebo objektů před předáním do užívání budov bytové nebo občanské výstavby, světlé výšky podlaží do 4 m</t>
  </si>
  <si>
    <t>453576591</t>
  </si>
  <si>
    <t>https://podminky.urs.cz/item/CS_URS_2023_01/952901111</t>
  </si>
  <si>
    <t>997</t>
  </si>
  <si>
    <t>Přesun sutě</t>
  </si>
  <si>
    <t>37</t>
  </si>
  <si>
    <t>997002611</t>
  </si>
  <si>
    <t>Nakládání suti a vybouraných hmot na dopravní prostředek pro vodorovné přemístění</t>
  </si>
  <si>
    <t>t</t>
  </si>
  <si>
    <t>13434712</t>
  </si>
  <si>
    <t>https://podminky.urs.cz/item/CS_URS_2023_01/997002611</t>
  </si>
  <si>
    <t>38</t>
  </si>
  <si>
    <t>997013211</t>
  </si>
  <si>
    <t>Vnitrostaveništní doprava suti a vybouraných hmot vodorovně do 50 m svisle ručně pro budovy a haly výšky do 6 m</t>
  </si>
  <si>
    <t>885296046</t>
  </si>
  <si>
    <t>https://podminky.urs.cz/item/CS_URS_2023_01/997013211</t>
  </si>
  <si>
    <t>39</t>
  </si>
  <si>
    <t>997013501</t>
  </si>
  <si>
    <t>Odvoz suti a vybouraných hmot na skládku nebo meziskládku se složením, na vzdálenost do 1 km</t>
  </si>
  <si>
    <t>1533485820</t>
  </si>
  <si>
    <t>https://podminky.urs.cz/item/CS_URS_2023_01/997013501</t>
  </si>
  <si>
    <t>40</t>
  </si>
  <si>
    <t>997013509</t>
  </si>
  <si>
    <t>Odvoz suti a vybouraných hmot na skládku nebo meziskládku se složením, na vzdálenost Příplatek k ceně za každý další i započatý 1 km přes 1 km</t>
  </si>
  <si>
    <t>397426345</t>
  </si>
  <si>
    <t>https://podminky.urs.cz/item/CS_URS_2023_01/997013509</t>
  </si>
  <si>
    <t>13,152*10</t>
  </si>
  <si>
    <t>41</t>
  </si>
  <si>
    <t>997013631</t>
  </si>
  <si>
    <t>Poplatek za uložení stavebního odpadu na skládce (skládkovné) směsného stavebního a demoličního zatříděného do Katalogu odpadů pod kódem 17 09 04</t>
  </si>
  <si>
    <t>-1620541753</t>
  </si>
  <si>
    <t>https://podminky.urs.cz/item/CS_URS_2023_01/997013631</t>
  </si>
  <si>
    <t>998</t>
  </si>
  <si>
    <t>Přesun hmot</t>
  </si>
  <si>
    <t>42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</si>
  <si>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</si>
  <si>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</si>
  <si>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1324677806</t>
  </si>
  <si>
    <t>https://podminky.urs.cz/item/CS_URS_2023_01/998018001</t>
  </si>
  <si>
    <t>PSV</t>
  </si>
  <si>
    <t>Práce a dodávky PSV</t>
  </si>
  <si>
    <t>711</t>
  </si>
  <si>
    <t>Izolace proti vodě, vlhkosti a plynům</t>
  </si>
  <si>
    <t>43</t>
  </si>
  <si>
    <t>711191201</t>
  </si>
  <si>
    <t>Provedení izolace proti zemní vlhkosti hydroizolační stěrkou na ploše vodorovné V dvouvrstvá na betonu</t>
  </si>
  <si>
    <t>757618874</t>
  </si>
  <si>
    <t>https://podminky.urs.cz/item/CS_URS_2023_01/711191201</t>
  </si>
  <si>
    <t>Čistící rohož P1.02</t>
  </si>
  <si>
    <t>(3,51+3,51+1,42+1,42)*0,03</t>
  </si>
  <si>
    <t>Čistící rohož P1.03</t>
  </si>
  <si>
    <t>(3,51+3,51+1,5+1,5)*0,03</t>
  </si>
  <si>
    <t>Čistící rohož P1.04</t>
  </si>
  <si>
    <t>(1,5+1,5+1,71+1,71+1,5+1,5+1,7+1,7)*0,03</t>
  </si>
  <si>
    <t>44</t>
  </si>
  <si>
    <t>24551275</t>
  </si>
  <si>
    <t>stěrka minerální hydroizolační 2-složková cementem pojená</t>
  </si>
  <si>
    <t>kg</t>
  </si>
  <si>
    <t>-928441748</t>
  </si>
  <si>
    <t>16,092*1,75 'Přepočtené koeficientem množství</t>
  </si>
  <si>
    <t>45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</si>
  <si>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</si>
  <si>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</si>
  <si>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</si>
  <si>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1112143990</t>
  </si>
  <si>
    <t>https://podminky.urs.cz/item/CS_URS_2023_01/998711201</t>
  </si>
  <si>
    <t>742</t>
  </si>
  <si>
    <t>Elektroinstalace - slaboproud</t>
  </si>
  <si>
    <t>46</t>
  </si>
  <si>
    <t>742-x1</t>
  </si>
  <si>
    <t>Demontáž krycích lišt kabelů slaboproudu, ochrana kabelů během stavby, zpětná montáž lišt po dokončení prací</t>
  </si>
  <si>
    <t>-1415900296</t>
  </si>
  <si>
    <t>47</t>
  </si>
  <si>
    <t>998742201</t>
  </si>
  <si>
    <t>Přesun hmot pro slaboproud stanovený procentní sazbou (%) z ceny vodorovná dopravní vzdálenost do 50 m v objektech výšky do 6 m</t>
  </si>
  <si>
    <t>97050548</t>
  </si>
  <si>
    <t>https://podminky.urs.cz/item/CS_URS_2023_01/998742201</t>
  </si>
  <si>
    <t>751</t>
  </si>
  <si>
    <t>48</t>
  </si>
  <si>
    <t>751398822</t>
  </si>
  <si>
    <t>Demontáž ostatních zařízení větrací mřížky stěnové, průřezu přes 0,040 do 0,100 m2</t>
  </si>
  <si>
    <t>1858713072</t>
  </si>
  <si>
    <t>https://podminky.urs.cz/item/CS_URS_2023_01/751398822</t>
  </si>
  <si>
    <t>763</t>
  </si>
  <si>
    <t>Konstrukce suché výstavby</t>
  </si>
  <si>
    <t>49</t>
  </si>
  <si>
    <t>763122417</t>
  </si>
  <si>
    <t>Stěna šachtová ze sádrokartonových desek s nosnou konstrukcí z ocelových profilů CW, UW dvojitě opláštěná deskami protipožárními DF tl. 2 x 15 mm bez izolace, EI 60, stěna tl. 130 mm, profil 100</t>
  </si>
  <si>
    <t>-1738645492</t>
  </si>
  <si>
    <t>https://podminky.urs.cz/item/CS_URS_2023_01/763122417</t>
  </si>
  <si>
    <t>Před copility</t>
  </si>
  <si>
    <t>8,1*3,27</t>
  </si>
  <si>
    <t>50</t>
  </si>
  <si>
    <t>998763401</t>
  </si>
  <si>
    <t>Přesun hmot pro konstrukce montované z desek stanovený procentní sazbou (%) z ceny vodorovná dopravní vzdálenost do 50 m v objektech výšky do 6 m</t>
  </si>
  <si>
    <t>-660894677</t>
  </si>
  <si>
    <t>https://podminky.urs.cz/item/CS_URS_2023_01/998763401</t>
  </si>
  <si>
    <t>764</t>
  </si>
  <si>
    <t>Konstrukce klempířské</t>
  </si>
  <si>
    <t>51</t>
  </si>
  <si>
    <t>764-x1</t>
  </si>
  <si>
    <t>Demontáž oplechování VZT s odpojením od hromosvodu vč. likvidace odpadu</t>
  </si>
  <si>
    <t>1764425815</t>
  </si>
  <si>
    <t>52</t>
  </si>
  <si>
    <t>764-x2</t>
  </si>
  <si>
    <t>D+M Nové oplechování VZT výústky TiZn plechem tl. 0,6mm vel. 1080x960mm s napojením na hromosvodu - spec. dle výpisu klempířských prvků ozn. 01/KL</t>
  </si>
  <si>
    <t>-1164538030</t>
  </si>
  <si>
    <t>53</t>
  </si>
  <si>
    <t>998764201</t>
  </si>
  <si>
    <t>Přesun hmot pro konstrukce klempířské stanovený procentní sazbou (%) z ceny vodorovná dopravní vzdálenost do 50 m v objektech výšky do 6 m</t>
  </si>
  <si>
    <t>2123231335</t>
  </si>
  <si>
    <t>https://podminky.urs.cz/item/CS_URS_2023_01/998764201</t>
  </si>
  <si>
    <t>766</t>
  </si>
  <si>
    <t>Konstrukce truhlářské</t>
  </si>
  <si>
    <t>54</t>
  </si>
  <si>
    <t>766491851</t>
  </si>
  <si>
    <t>Demontáž ostatních truhlářských konstrukcí prahů dveří jednokřídlových</t>
  </si>
  <si>
    <t>191795241</t>
  </si>
  <si>
    <t>https://podminky.urs.cz/item/CS_URS_2023_01/766491851</t>
  </si>
  <si>
    <t>55</t>
  </si>
  <si>
    <t>766661848</t>
  </si>
  <si>
    <t>Demontáž dveřních konstrukcí k opětovnému použití kování interiérového zámku</t>
  </si>
  <si>
    <t>1797495599</t>
  </si>
  <si>
    <t>https://podminky.urs.cz/item/CS_URS_2023_01/766661848</t>
  </si>
  <si>
    <t>56</t>
  </si>
  <si>
    <t>766691914</t>
  </si>
  <si>
    <t>Ostatní práce vyvěšení nebo zavěšení křídel dřevěných dveřních, plochy do 2 m2</t>
  </si>
  <si>
    <t>-486225144</t>
  </si>
  <si>
    <t>https://podminky.urs.cz/item/CS_URS_2023_01/766691914</t>
  </si>
  <si>
    <t>57</t>
  </si>
  <si>
    <t>766-x1</t>
  </si>
  <si>
    <t xml:space="preserve">D+M Doplnění hlavních vstupních dveří panikovým kováním - hrazda se sníženým průmětem umožňující otevření obou křídel současně/madlo - spec. dle PD </t>
  </si>
  <si>
    <t>-1316720059</t>
  </si>
  <si>
    <t>58</t>
  </si>
  <si>
    <t>766-x2</t>
  </si>
  <si>
    <t>D+M Interiérové dveře 1200/1970 dvoukřídlé (600+600) otevíravé, protipožární, kouřotěsné, EIS200 15DP3/DP1 - hlavní křídlo prosklené 1/3, barva křídla RAL 9003, čiré sklo - bezpečnostní, panikové kování - hrazda se sníženým průmětem umožňující otevření obou křídel současně, klika, montáž stávající FAB</t>
  </si>
  <si>
    <t>-679887284</t>
  </si>
  <si>
    <t>59</t>
  </si>
  <si>
    <t>766-x3</t>
  </si>
  <si>
    <t>D+M Interiérové dveře 800/1970 jednokřídlé, protipožární, kouřotěsné, EIS200 15DP3/DP1 -plné, hladké, barva křídla RAL 9003, kování klika/klika štítkové určené pro požární dveře do prostor s vysokou zátěží, odstín elox, montáž stávající FAB</t>
  </si>
  <si>
    <t>-1624193182</t>
  </si>
  <si>
    <t>60</t>
  </si>
  <si>
    <t>766-x4</t>
  </si>
  <si>
    <t>D+M Interiérové dveře 600/1970 jednokřídlé, protipožární, kouřotěsné, EIS200 15DP3/DP1 -plné, hladké, barva křídla RAL 9003, kování klika/klika štítkové určené pro požární dveře do prostor s vysokou zátěží, odstín elox, montáž stávající FAB</t>
  </si>
  <si>
    <t>-431930319</t>
  </si>
  <si>
    <t>61</t>
  </si>
  <si>
    <t>998766201</t>
  </si>
  <si>
    <t>Přesun hmot pro konstrukce truhlářské stanovený procentní sazbou (%) z ceny vodorovná dopravní vzdálenost do 50 m v objektech výšky do 6 m</t>
  </si>
  <si>
    <t>-1873547268</t>
  </si>
  <si>
    <t>https://podminky.urs.cz/item/CS_URS_2023_01/998766201</t>
  </si>
  <si>
    <t>767</t>
  </si>
  <si>
    <t>Konstrukce zámečnické</t>
  </si>
  <si>
    <t>62</t>
  </si>
  <si>
    <t>767122812</t>
  </si>
  <si>
    <t>Demontáž stěn a příček s výplní z drátěné sítě svařovaných</t>
  </si>
  <si>
    <t>-1268692318</t>
  </si>
  <si>
    <t>https://podminky.urs.cz/item/CS_URS_2023_01/767122812</t>
  </si>
  <si>
    <t>Klecová šatna</t>
  </si>
  <si>
    <t>(13,56+3,52*5+6,02+5,43*3+4,65)*2,1</t>
  </si>
  <si>
    <t>63</t>
  </si>
  <si>
    <t>767531811</t>
  </si>
  <si>
    <t>Demontáž vstupních čisticích zón rohoží kovových nebo plastových</t>
  </si>
  <si>
    <t>1438225540</t>
  </si>
  <si>
    <t>https://podminky.urs.cz/item/CS_URS_2023_01/767531811</t>
  </si>
  <si>
    <t>(2,43*0,45)*3</t>
  </si>
  <si>
    <t>64</t>
  </si>
  <si>
    <t>767531821</t>
  </si>
  <si>
    <t>Demontáž vstupních čisticích zón rámů zapuštěných nebo náběhových</t>
  </si>
  <si>
    <t>-1001603869</t>
  </si>
  <si>
    <t>https://podminky.urs.cz/item/CS_URS_2023_01/767531821</t>
  </si>
  <si>
    <t>(2,43+2,43+0,45+0,45)*3</t>
  </si>
  <si>
    <t>65</t>
  </si>
  <si>
    <t>767-x1</t>
  </si>
  <si>
    <t>Demontáž ocelového rámu vel. cca. 3240x3270mm vč. likvidace</t>
  </si>
  <si>
    <t>-2096809318</t>
  </si>
  <si>
    <t>66</t>
  </si>
  <si>
    <t>767531111</t>
  </si>
  <si>
    <t>Montáž vstupních čistících zón z rohoží kovových nebo plastových</t>
  </si>
  <si>
    <t>1429409524</t>
  </si>
  <si>
    <t>https://podminky.urs.cz/item/CS_URS_2023_01/767531111</t>
  </si>
  <si>
    <t>67</t>
  </si>
  <si>
    <t>767-x3</t>
  </si>
  <si>
    <t>dodávka čistící rohože pro 1. stupeň čištění - přesná spec. dle PD</t>
  </si>
  <si>
    <t>936410569</t>
  </si>
  <si>
    <t>68</t>
  </si>
  <si>
    <t>767-x4</t>
  </si>
  <si>
    <t>dodávka čistící rohože pro venkovní čištění - přesná spec. dle PD</t>
  </si>
  <si>
    <t>-662870949</t>
  </si>
  <si>
    <t>69</t>
  </si>
  <si>
    <t>767531121</t>
  </si>
  <si>
    <t>Montáž vstupních čistících zón z rohoží osazení rámu mosazného nebo hliníkového zapuštěného z L profilů</t>
  </si>
  <si>
    <t>-19274646</t>
  </si>
  <si>
    <t>https://podminky.urs.cz/item/CS_URS_2023_01/767531121</t>
  </si>
  <si>
    <t>3,51+3,51+1,42+1,42</t>
  </si>
  <si>
    <t>3,51+3,51+1,5+1,5</t>
  </si>
  <si>
    <t>1,5+1,5+1,71+1,71+1,5+1,5+1,7+1,7</t>
  </si>
  <si>
    <t>70</t>
  </si>
  <si>
    <t>69752160</t>
  </si>
  <si>
    <t>rám pro zapuštění profil L-30/30 25/25 20/30 15/30-Al</t>
  </si>
  <si>
    <t>1797120420</t>
  </si>
  <si>
    <t>32,7*1,1 'Přepočtené koeficientem množství</t>
  </si>
  <si>
    <t>71</t>
  </si>
  <si>
    <t>767995111</t>
  </si>
  <si>
    <t>Montáž ostatních atypických zámečnických konstrukcí hmotnosti do 5 kg</t>
  </si>
  <si>
    <t>658153096</t>
  </si>
  <si>
    <t>https://podminky.urs.cz/item/CS_URS_2023_01/767995111</t>
  </si>
  <si>
    <t>Překlad</t>
  </si>
  <si>
    <t>Plech P6</t>
  </si>
  <si>
    <t>((0,1*0,2)*48)*2</t>
  </si>
  <si>
    <t>Plech P3</t>
  </si>
  <si>
    <t>((0,04*0,1)*24)*8</t>
  </si>
  <si>
    <t>72</t>
  </si>
  <si>
    <t>13611220</t>
  </si>
  <si>
    <t>plech ocelový hladký jakost S235JR tl 6mm tabule</t>
  </si>
  <si>
    <t>1556432804</t>
  </si>
  <si>
    <t>0,002*1,15 'Přepočtené koeficientem množství</t>
  </si>
  <si>
    <t>73</t>
  </si>
  <si>
    <t>13611210</t>
  </si>
  <si>
    <t>plech ocelový hladký jakost S235JR tl 3mm tabule</t>
  </si>
  <si>
    <t>685655734</t>
  </si>
  <si>
    <t>0,001*1,15 'Přepočtené koeficientem množství</t>
  </si>
  <si>
    <t>74</t>
  </si>
  <si>
    <t>767995112</t>
  </si>
  <si>
    <t>Montáž ostatních atypických zámečnických konstrukcí hmotnosti přes 5 do 10 kg</t>
  </si>
  <si>
    <t>202156115</t>
  </si>
  <si>
    <t>https://podminky.urs.cz/item/CS_URS_2023_01/767995112</t>
  </si>
  <si>
    <t>UPN 50</t>
  </si>
  <si>
    <t>(1,65*5,589)*4</t>
  </si>
  <si>
    <t>75</t>
  </si>
  <si>
    <t>13010810</t>
  </si>
  <si>
    <t>ocel profilová jakost S235JR (11 375) průřez U (UPN) 50</t>
  </si>
  <si>
    <t>-1237380384</t>
  </si>
  <si>
    <t>0,037*1,15 'Přepočtené koeficientem množství</t>
  </si>
  <si>
    <t>76</t>
  </si>
  <si>
    <t>767-x2</t>
  </si>
  <si>
    <t>D+M Spojovací materiál pro překlady</t>
  </si>
  <si>
    <t>2005673402</t>
  </si>
  <si>
    <t>77</t>
  </si>
  <si>
    <t>767-x5</t>
  </si>
  <si>
    <t>D+M Revizní dvířka k čistícím tvarovkám KAN POZ EWS200 15DP1 vel. 150x300mm, RAL 9006</t>
  </si>
  <si>
    <t>-1514383432</t>
  </si>
  <si>
    <t>78</t>
  </si>
  <si>
    <t>767-x6</t>
  </si>
  <si>
    <t>Výroba, dodávka a montáž šatnových klecí s dveřmi vč. ukotvení a povrchovými úpravami - ocelové rámy, výplň ze svařované sítě, vsazené pole v dveřním křídle z MDF desek s nátěry, kování klika/klika, barva elox, zadlabávací vložka, FAB s univerzálním klíčem, štítky pro označení šaten - spec. dle výpisu zámečnických prvků ozn. 01/ZM - DET 02B</t>
  </si>
  <si>
    <t>101383090</t>
  </si>
  <si>
    <t>79</t>
  </si>
  <si>
    <t>767-x7</t>
  </si>
  <si>
    <t>Výroba, dodávka a montáž šatní lavice s povrchovými úpravami - spec. dle výpisu zámečnických prvků ozn. 02/ZM - DET 02A</t>
  </si>
  <si>
    <t>-394283324</t>
  </si>
  <si>
    <t>80</t>
  </si>
  <si>
    <t>767-x8</t>
  </si>
  <si>
    <t>Výroba, dodávka a montáž šatní lavice s povrchovými úpravami - spec. dle výpisu zámečnických prvků ozn. 02/ZM - DET 02B</t>
  </si>
  <si>
    <t>-1426433846</t>
  </si>
  <si>
    <t>81</t>
  </si>
  <si>
    <t>767-x9</t>
  </si>
  <si>
    <t>Výroba, dodávka a montáž šatní lavice s povrchovými úpravami - spec. dle výpisu zámečnických prvků ozn. 02/ZM - DET 02C</t>
  </si>
  <si>
    <t>-1243982937</t>
  </si>
  <si>
    <t>82</t>
  </si>
  <si>
    <t>767-x10</t>
  </si>
  <si>
    <t>Výroba, dodávka a montáž lišta s háčky vč. ukotvení a s povrchovými úpravami - spec. dle výpisu zámečnických prvků ozn. 03/ZM - DET 03A</t>
  </si>
  <si>
    <t>-1485905902</t>
  </si>
  <si>
    <t>83</t>
  </si>
  <si>
    <t>767-x11</t>
  </si>
  <si>
    <t>Výroba, dodávka a montáž lišta s háčky vč. ukotvení a s povrchovými úpravami - spec. dle výpisu zámečnických prvků ozn. 03/ZM - DET 03B</t>
  </si>
  <si>
    <t>-1136522354</t>
  </si>
  <si>
    <t>84</t>
  </si>
  <si>
    <t>767-x12</t>
  </si>
  <si>
    <t>Výroba, dodávka a montáž lišta s háčky vč. ukotvení a s povrchovými úpravami - spec. dle výpisu zámečnických prvků ozn. 03/ZM - DET 03C</t>
  </si>
  <si>
    <t>1786482201</t>
  </si>
  <si>
    <t>85</t>
  </si>
  <si>
    <t>998767201</t>
  </si>
  <si>
    <t>Přesun hmot pro zámečnické konstrukce stanovený procentní sazbou (%) z ceny vodorovná dopravní vzdálenost do 50 m v objektech výšky do 6 m</t>
  </si>
  <si>
    <t>1862461484</t>
  </si>
  <si>
    <t>https://podminky.urs.cz/item/CS_URS_2023_01/998767201</t>
  </si>
  <si>
    <t>771</t>
  </si>
  <si>
    <t>Podlahy z dlaždic</t>
  </si>
  <si>
    <t>86</t>
  </si>
  <si>
    <t>771121011</t>
  </si>
  <si>
    <t>Příprava podkladu před provedením dlažby nátěr penetrační na podlahu</t>
  </si>
  <si>
    <t>1773099962</t>
  </si>
  <si>
    <t>https://podminky.urs.cz/item/CS_URS_2023_01/771121011</t>
  </si>
  <si>
    <t>87</t>
  </si>
  <si>
    <t>771574112</t>
  </si>
  <si>
    <t>Montáž podlah z dlaždic keramických lepených flexibilním lepidlem maloformátových hladkých přes 9 do 12 ks/m2</t>
  </si>
  <si>
    <t>-2096978480</t>
  </si>
  <si>
    <t>https://podminky.urs.cz/item/CS_URS_2023_01/771574112</t>
  </si>
  <si>
    <t>88</t>
  </si>
  <si>
    <t>771474113</t>
  </si>
  <si>
    <t>Montáž soklů z dlaždic keramických lepených flexibilním lepidlem rovných, výšky přes 90 do 120 mm</t>
  </si>
  <si>
    <t>-2125793560</t>
  </si>
  <si>
    <t>https://podminky.urs.cz/item/CS_URS_2023_01/771474113</t>
  </si>
  <si>
    <t>Kolem skladba P1.01 - P1.03</t>
  </si>
  <si>
    <t>2,6-0,7+0,27+0,32+1,48+1,1+0,32+2,23+8,1+4,66+19,58-1,3*2-0,9*8+0,26+0,805*2+0,25*2+0,78*2+0,055*16+7,17+4,37+1,29+2,72+3,51-1,75+0,2</t>
  </si>
  <si>
    <t>89</t>
  </si>
  <si>
    <t>59761003</t>
  </si>
  <si>
    <t>dlažba keramická hutná hladká do interiéru přes 9 do 12ks/m2</t>
  </si>
  <si>
    <t>693214589</t>
  </si>
  <si>
    <t>P</t>
  </si>
  <si>
    <t>Poznámka k položce:
Přesný typ dlažby dle PD</t>
  </si>
  <si>
    <t>120,69+52,48*0,1</t>
  </si>
  <si>
    <t>125,938*1,1 'Přepočtené koeficientem množství</t>
  </si>
  <si>
    <t>90</t>
  </si>
  <si>
    <t>771591184</t>
  </si>
  <si>
    <t>Podlahy - dokončovací práce pracnější řezání dlaždic keramických rovné</t>
  </si>
  <si>
    <t>-20440100</t>
  </si>
  <si>
    <t>https://podminky.urs.cz/item/CS_URS_2023_01/771591184</t>
  </si>
  <si>
    <t>Sokly</t>
  </si>
  <si>
    <t>52,48</t>
  </si>
  <si>
    <t>91</t>
  </si>
  <si>
    <t>771-x1</t>
  </si>
  <si>
    <t>D+M Podlahové dilatace vč. vypracování plánu dilatačních spár</t>
  </si>
  <si>
    <t>1227502497</t>
  </si>
  <si>
    <t>92</t>
  </si>
  <si>
    <t>771161021</t>
  </si>
  <si>
    <t>Příprava podkladu před provedením dlažby montáž profilu ukončujícího profilu pro plynulý přechod (dlažba-koberec apod.)</t>
  </si>
  <si>
    <t>853430477</t>
  </si>
  <si>
    <t>https://podminky.urs.cz/item/CS_URS_2023_01/771161021</t>
  </si>
  <si>
    <t>0,6+0,8*8+1,2*2</t>
  </si>
  <si>
    <t>93</t>
  </si>
  <si>
    <t>59054100/R</t>
  </si>
  <si>
    <t>profil přechodový Al, systém clipper, odstín elox</t>
  </si>
  <si>
    <t>1689994023</t>
  </si>
  <si>
    <t>9,4*1,1 'Přepočtené koeficientem množství</t>
  </si>
  <si>
    <t>94</t>
  </si>
  <si>
    <t>998771201</t>
  </si>
  <si>
    <t>Přesun hmot pro podlahy z dlaždic stanovený procentní sazbou (%) z ceny vodorovná dopravní vzdálenost do 50 m v objektech výšky do 6 m</t>
  </si>
  <si>
    <t>-1784275860</t>
  </si>
  <si>
    <t>https://podminky.urs.cz/item/CS_URS_2023_01/998771201</t>
  </si>
  <si>
    <t>772</t>
  </si>
  <si>
    <t>Podlahy z kamene</t>
  </si>
  <si>
    <t>95</t>
  </si>
  <si>
    <t>772991111</t>
  </si>
  <si>
    <t>Dlažby z kamene - ostatní práce penetrace podkladu</t>
  </si>
  <si>
    <t>-903518426</t>
  </si>
  <si>
    <t>https://podminky.urs.cz/item/CS_URS_2023_01/772991111</t>
  </si>
  <si>
    <t>96</t>
  </si>
  <si>
    <t>772521140</t>
  </si>
  <si>
    <t>Kladení dlažby z kamene do malty z nejvýše dvou rozdílných druhů pravoúhlých desek nebo dlaždic ve skladbě se pravidelně opakujících, tl. do 30 mm</t>
  </si>
  <si>
    <t>-1297744255</t>
  </si>
  <si>
    <t>https://podminky.urs.cz/item/CS_URS_2023_01/772521140</t>
  </si>
  <si>
    <t>Poznámka k položce:
Bude využita demontovaná dlažba</t>
  </si>
  <si>
    <t>Podlaha P1.05</t>
  </si>
  <si>
    <t>0,48+0,46</t>
  </si>
  <si>
    <t>97</t>
  </si>
  <si>
    <t>772591913</t>
  </si>
  <si>
    <t>Dlažby z kamene oprava - ostatní práce očištění tlakovou vodou</t>
  </si>
  <si>
    <t>-269549069</t>
  </si>
  <si>
    <t>https://podminky.urs.cz/item/CS_URS_2023_01/772591913</t>
  </si>
  <si>
    <t>Kamenná dlažba před vstupem do šaten I. a II. stupně</t>
  </si>
  <si>
    <t>19,93</t>
  </si>
  <si>
    <t>-1,7*1,5</t>
  </si>
  <si>
    <t>-1,71*1,5</t>
  </si>
  <si>
    <t>98</t>
  </si>
  <si>
    <t>772591922</t>
  </si>
  <si>
    <t>Dlažby z kamene oprava - ostatní práce nátěr impregnační a zpevňující</t>
  </si>
  <si>
    <t>-1631955146</t>
  </si>
  <si>
    <t>https://podminky.urs.cz/item/CS_URS_2023_01/772591922</t>
  </si>
  <si>
    <t>99</t>
  </si>
  <si>
    <t>998772201</t>
  </si>
  <si>
    <t>Přesun hmot pro kamenné dlažby, obklady schodišťových stupňů a soklů stanovený procentní sazbou (%) z ceny vodorovná dopravní vzdálenost do 50 m v objektech výšky do 6 m</t>
  </si>
  <si>
    <t>-878458885</t>
  </si>
  <si>
    <t>https://podminky.urs.cz/item/CS_URS_2023_01/998772201</t>
  </si>
  <si>
    <t>776</t>
  </si>
  <si>
    <t>Podlahy povlakové</t>
  </si>
  <si>
    <t>100</t>
  </si>
  <si>
    <t>776212111</t>
  </si>
  <si>
    <t>Montáž textilních podlahovin volným položením s podlepením spojů páskou pásů</t>
  </si>
  <si>
    <t>-1012660620</t>
  </si>
  <si>
    <t>https://podminky.urs.cz/item/CS_URS_2023_01/776212111</t>
  </si>
  <si>
    <t>101</t>
  </si>
  <si>
    <t>776-x1</t>
  </si>
  <si>
    <t>dodávka textilní rohože pro 2. stupeň čištění - přesná spec. dle PD</t>
  </si>
  <si>
    <t>-997287427</t>
  </si>
  <si>
    <t>102</t>
  </si>
  <si>
    <t>998776201</t>
  </si>
  <si>
    <t>Přesun hmot pro podlahy povlakové stanovený procentní sazbou (%) z ceny vodorovná dopravní vzdálenost do 50 m v objektech výšky do 6 m</t>
  </si>
  <si>
    <t>1814362695</t>
  </si>
  <si>
    <t>https://podminky.urs.cz/item/CS_URS_2023_01/998776201</t>
  </si>
  <si>
    <t>783</t>
  </si>
  <si>
    <t>Dokončovací práce - nátěry</t>
  </si>
  <si>
    <t>103</t>
  </si>
  <si>
    <t>783314203</t>
  </si>
  <si>
    <t>Základní antikorozní nátěr zámečnických konstrukcí jednonásobný syntetický samozákladující</t>
  </si>
  <si>
    <t>1283215046</t>
  </si>
  <si>
    <t>https://podminky.urs.cz/item/CS_URS_2023_01/783314203</t>
  </si>
  <si>
    <t>Dvojnásobně</t>
  </si>
  <si>
    <t>Překlady</t>
  </si>
  <si>
    <t>(((0,1*0,2)*2)*2)*2</t>
  </si>
  <si>
    <t>((1,65*4)*(0,038+0,038+0,038+0,038+0,05+0,05))*2</t>
  </si>
  <si>
    <t>(((0,04*0,1)*12)*2)*2</t>
  </si>
  <si>
    <t>104</t>
  </si>
  <si>
    <t>783315103</t>
  </si>
  <si>
    <t>Mezinátěr zámečnických konstrukcí jednonásobný syntetický samozákladující</t>
  </si>
  <si>
    <t>-2095317329</t>
  </si>
  <si>
    <t>https://podminky.urs.cz/item/CS_URS_2023_01/783315103</t>
  </si>
  <si>
    <t>Poznámka k položce:
RAL 7040</t>
  </si>
  <si>
    <t>Zárubně</t>
  </si>
  <si>
    <t>((0,8+2+2)*0,25)*8</t>
  </si>
  <si>
    <t>(0,6+2+2)*0,3</t>
  </si>
  <si>
    <t>((1,2+2+2)*0,3)*2</t>
  </si>
  <si>
    <t>105</t>
  </si>
  <si>
    <t>783317101</t>
  </si>
  <si>
    <t>Krycí nátěr (email) zámečnických konstrukcí jednonásobný syntetický standardní</t>
  </si>
  <si>
    <t>-1604335524</t>
  </si>
  <si>
    <t>https://podminky.urs.cz/item/CS_URS_2023_01/783317101</t>
  </si>
  <si>
    <t>106</t>
  </si>
  <si>
    <t>783813131</t>
  </si>
  <si>
    <t>Penetrační nátěr omítek hladkých omítek hladkých, zrnitých tenkovrstvých nebo štukových stupně členitosti 1 a 2 syntetický</t>
  </si>
  <si>
    <t>-1528884709</t>
  </si>
  <si>
    <t>https://podminky.urs.cz/item/CS_URS_2023_01/783813131</t>
  </si>
  <si>
    <t>Omyvatelný nátěr od +0,100 do +2,500</t>
  </si>
  <si>
    <t>(2,6+0,27+0,32+1,48+0,32+1,1+2,23+8,1+4,6+19,58+0,25+0,805+0,805+0,25+0,25+0,78+0,78+7,11+4,37+1,29+0,32+2,72+3,51+0,21-1,75)*2,4</t>
  </si>
  <si>
    <t>-0,7*1,9</t>
  </si>
  <si>
    <t>-(1,3*1,9)*2</t>
  </si>
  <si>
    <t>-(0,9*1,9)*8</t>
  </si>
  <si>
    <t>((0,9+1,95+1,95)*0,055)*8</t>
  </si>
  <si>
    <t>-2,4*1,7</t>
  </si>
  <si>
    <t>(1,7+1,7)*0,1</t>
  </si>
  <si>
    <t>107</t>
  </si>
  <si>
    <t>783817421</t>
  </si>
  <si>
    <t>Krycí (ochranný ) nátěr omítek dvojnásobný hladkých omítek hladkých, zrnitých tenkovrstvých nebo štukových stupně členitosti 1 a 2 syntetický</t>
  </si>
  <si>
    <t>1013606547</t>
  </si>
  <si>
    <t>https://podminky.urs.cz/item/CS_URS_2023_01/783817421</t>
  </si>
  <si>
    <t>Poznámka k položce:
Přesná specifikace barvy dle PD</t>
  </si>
  <si>
    <t>784</t>
  </si>
  <si>
    <t>Dokončovací práce - malby a tapety</t>
  </si>
  <si>
    <t>108</t>
  </si>
  <si>
    <t>784171111</t>
  </si>
  <si>
    <t>Zakrytí nemalovaných ploch (materiál ve specifikaci) včetně pozdějšího odkrytí svislých ploch např. stěn, oken, dveří v místnostech výšky do 3,80</t>
  </si>
  <si>
    <t>-160956107</t>
  </si>
  <si>
    <t>https://podminky.urs.cz/item/CS_URS_2023_01/784171111</t>
  </si>
  <si>
    <t>Okno a vchodové dveře</t>
  </si>
  <si>
    <t>2,34*2,3</t>
  </si>
  <si>
    <t>1,75*2,9</t>
  </si>
  <si>
    <t>109</t>
  </si>
  <si>
    <t>58124844</t>
  </si>
  <si>
    <t>fólie pro malířské potřeby zakrývací tl 25µ 4x5m</t>
  </si>
  <si>
    <t>-1481678566</t>
  </si>
  <si>
    <t>10,457*1,2 'Přepočtené koeficientem množství</t>
  </si>
  <si>
    <t>110</t>
  </si>
  <si>
    <t>784171001</t>
  </si>
  <si>
    <t>Olepování vnitřních ploch (materiál ve specifikaci) včetně pozdějšího odlepení páskou nebo fólií v místnostech výšky do 3,80 m</t>
  </si>
  <si>
    <t>888675613</t>
  </si>
  <si>
    <t>https://podminky.urs.cz/item/CS_URS_2023_01/784171001</t>
  </si>
  <si>
    <t>2,34+2,34+2,3+2,3+1,75+1,75+2,9+2,9+2,9+2,9</t>
  </si>
  <si>
    <t>111</t>
  </si>
  <si>
    <t>58124840</t>
  </si>
  <si>
    <t>páska malířská z PVC a UV odolná (7 dnů) do š 50mm</t>
  </si>
  <si>
    <t>-587011473</t>
  </si>
  <si>
    <t>24,38*1,2 'Přepočtené koeficientem množství</t>
  </si>
  <si>
    <t>112</t>
  </si>
  <si>
    <t>784121001</t>
  </si>
  <si>
    <t>Oškrabání malby v místnostech výšky do 3,80 m</t>
  </si>
  <si>
    <t>-927213998</t>
  </si>
  <si>
    <t>https://podminky.urs.cz/item/CS_URS_2023_01/784121001</t>
  </si>
  <si>
    <t>Strop</t>
  </si>
  <si>
    <t>130,61</t>
  </si>
  <si>
    <t>Mezisoučet</t>
  </si>
  <si>
    <t>Stěny</t>
  </si>
  <si>
    <t>(2,6+0,27+0,32+1,48+0,32+1,1+2,1+4,79+0,81+0,25+18,77+0,8+0,8+0,25+0,25+0,78+0,78+7,17+4,37+1,29+2,72+3,51+0,21)*1,77</t>
  </si>
  <si>
    <t>-1,76*1,4</t>
  </si>
  <si>
    <t>-(0,7+0,9+0,9+0,9+0,9+0,9+0,9+0,9+0,9)*0,5</t>
  </si>
  <si>
    <t>-(1,45+1,45)*0,55</t>
  </si>
  <si>
    <t>-(0,3*0,3)*4</t>
  </si>
  <si>
    <t>-2,34*1,6</t>
  </si>
  <si>
    <t>((0,9+2,1+2,1)*8)*0,055</t>
  </si>
  <si>
    <t>(2,34+1,6+1,6)*0,1</t>
  </si>
  <si>
    <t>113</t>
  </si>
  <si>
    <t>784131101</t>
  </si>
  <si>
    <t>Odstranění linkrustace v místnostech výšky do 3,80 m</t>
  </si>
  <si>
    <t>-619393462</t>
  </si>
  <si>
    <t>https://podminky.urs.cz/item/CS_URS_2023_01/784131101</t>
  </si>
  <si>
    <t>(2,6-0,7+0,27+0,32+1,48+0,32+1,1+2,1+0,15+4,79+0,81+0,305+0,77+0,055*2+1,28+0,8+0,4+0,855+0,055+1,02+1,58+0,055*2+0,25+0,4+0,3+0,57+0,85+0,25)*1,5</t>
  </si>
  <si>
    <t>(0,055*5+0,78+0,4+0,83+0,55+0,63+0,055*4+7,17+4,37+0,32+1,29+2,72+3,51-1,76+0,205)*1,5</t>
  </si>
  <si>
    <t>-2,34*0,7</t>
  </si>
  <si>
    <t>(0,7+0,7)*0,1</t>
  </si>
  <si>
    <t>114</t>
  </si>
  <si>
    <t>784181121</t>
  </si>
  <si>
    <t>Penetrace podkladu jednonásobná hloubková akrylátová bezbarvá v místnostech výšky do 3,80 m</t>
  </si>
  <si>
    <t>-14706880</t>
  </si>
  <si>
    <t>https://podminky.urs.cz/item/CS_URS_2023_01/784181121</t>
  </si>
  <si>
    <t>Stěny od kóty +2,500 do +3,270</t>
  </si>
  <si>
    <t>(2,6+0,27+0,32+1,48+0,32+1,1+2,23+8,1+4,6+19,58+0,25+0,805+0,805+0,25+0,25+0,78+0,78+7,11+4,37+1,29+0,32+2,72+3,51+0,21)*0,77</t>
  </si>
  <si>
    <t>-2,37*0,6</t>
  </si>
  <si>
    <t>(2,37+0,6+0,6)*0,1</t>
  </si>
  <si>
    <t>115</t>
  </si>
  <si>
    <t>784211101</t>
  </si>
  <si>
    <t>Malby z malířských směsí oděruvzdorných za mokra dvojnásobné, bílé za mokra oděruvzdorné výborně v místnostech výšky do 3,80 m</t>
  </si>
  <si>
    <t>1132831090</t>
  </si>
  <si>
    <t>https://podminky.urs.cz/item/CS_URS_2023_01/784211101</t>
  </si>
  <si>
    <t>02 -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</si>
  <si>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</si>
  <si>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</si>
  <si>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</si>
  <si>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</si>
  <si>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</si>
  <si>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</si>
  <si>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731-x1</t>
  </si>
  <si>
    <t>Demontáž ostatní (vypuštění otopné vody apod.)</t>
  </si>
  <si>
    <t>kpl</t>
  </si>
  <si>
    <t>264173611</t>
  </si>
  <si>
    <t>731-x2</t>
  </si>
  <si>
    <t>Přesun hmot pro ústřední vytápění</t>
  </si>
  <si>
    <t>-214728744</t>
  </si>
  <si>
    <t>731-x3</t>
  </si>
  <si>
    <t>Topná a tlaková zkouška</t>
  </si>
  <si>
    <t>-598709142</t>
  </si>
  <si>
    <t>731-x4</t>
  </si>
  <si>
    <t>Stavební přípomocné práce (začištění po demontáži stávajících konzol)</t>
  </si>
  <si>
    <t>-1673262543</t>
  </si>
  <si>
    <t>733</t>
  </si>
  <si>
    <t>Ústřední vytápění - rozvodné potrubí</t>
  </si>
  <si>
    <t>733-x1</t>
  </si>
  <si>
    <t>Demontáž ocelového potrubí do DN 32</t>
  </si>
  <si>
    <t>-1979300362</t>
  </si>
  <si>
    <t>733-x2</t>
  </si>
  <si>
    <t>Měděné potrubí (tvrdá měď) 18 × 1,0 mm</t>
  </si>
  <si>
    <t>1128971667</t>
  </si>
  <si>
    <t>733-x3</t>
  </si>
  <si>
    <t>Tvarovky (kolena , přechody , redukce apod.)</t>
  </si>
  <si>
    <t>-517740828</t>
  </si>
  <si>
    <t>733-x4</t>
  </si>
  <si>
    <t>Napojení na stávající potrubí ÚT (včetně návarku nebo zhotovení závitu ve stáv. potrubí)</t>
  </si>
  <si>
    <t>ks</t>
  </si>
  <si>
    <t>285198748</t>
  </si>
  <si>
    <t>733-x5</t>
  </si>
  <si>
    <t>Zaslepení potrubí zavařením</t>
  </si>
  <si>
    <t>518385723</t>
  </si>
  <si>
    <t>734</t>
  </si>
  <si>
    <t>Ústřední vytápění - armatury</t>
  </si>
  <si>
    <t>734-x1</t>
  </si>
  <si>
    <t>Demontáž armatur se 2 závity G 3/4"</t>
  </si>
  <si>
    <t>244157896</t>
  </si>
  <si>
    <t>734-x2</t>
  </si>
  <si>
    <t>Termostatický ventil přímý , dvouregulační 1/2" , přednastavitelná hodnoty kv , materiál niklovaná mosaz , PN 10</t>
  </si>
  <si>
    <t>180777059</t>
  </si>
  <si>
    <t>734-x3</t>
  </si>
  <si>
    <t>Regulační šroubení přímé 1/2" , materiál niklovaná mosaz , PN 10</t>
  </si>
  <si>
    <t>-428796652</t>
  </si>
  <si>
    <t>734-x4</t>
  </si>
  <si>
    <t>Termostatická hlavice - kapalinová , plastová hlava - mosazná matice , M 30x1,5 , rozsah 6,5÷28°C , s možností aretace na požadovanou teplotu</t>
  </si>
  <si>
    <t>1301859114</t>
  </si>
  <si>
    <t>734-x5</t>
  </si>
  <si>
    <t>Ostatní drobný montážní nespecifikovaný materiál (vsuvky , redukce apod.)</t>
  </si>
  <si>
    <t>502558660</t>
  </si>
  <si>
    <t>735</t>
  </si>
  <si>
    <t>Ústřední vytápění - otopná tělesa</t>
  </si>
  <si>
    <t>735-x1</t>
  </si>
  <si>
    <t>Demontáž článkových litinových otopných těles , 28 článků typu 500/100 , 38 clánků 1000/150 , otopná plocha celkem 18,0 m2</t>
  </si>
  <si>
    <t>-702546268</t>
  </si>
  <si>
    <t>735-x2</t>
  </si>
  <si>
    <t>Demontáž konzol pro uchycení článkových litinových otopných těles</t>
  </si>
  <si>
    <t>1246117963</t>
  </si>
  <si>
    <t>735-x3</t>
  </si>
  <si>
    <t>Ocelové deskové těleso typ KLASIK 33 K 500/1600 (odstín: bílá RAL 9016) , výška 500 mm , hloubka 150 mm , délka 1600 mm , výkon 3326 W dle normy EN 442 ΔT 50 (75/65/20°C)</t>
  </si>
  <si>
    <t>1820673192</t>
  </si>
  <si>
    <t>735-x4</t>
  </si>
  <si>
    <t>Ocelové deskové těleso typ KLASIK 33 K 900/1200 (odstín: bílá RAL 9016) , výška 900 mm , hloubka 150 mm , délka 1200 mm , výkon 3994 W dle normy EN 442 ΔT 50 (75/65/20°C)</t>
  </si>
  <si>
    <t>-26649314</t>
  </si>
  <si>
    <t>783-x1</t>
  </si>
  <si>
    <t>Nátěry syntetické potrubí do DN 50 - dvojnásobný s 1× emailováním</t>
  </si>
  <si>
    <t>-2026255139</t>
  </si>
  <si>
    <t>783-x2</t>
  </si>
  <si>
    <t>Nátěr stávajícího potrubí, barva bílá</t>
  </si>
  <si>
    <t>-1135345297</t>
  </si>
  <si>
    <t>03 - Elektroinstalace</t>
  </si>
  <si>
    <t xml:space="preserve">    741 - Elektroinstalace - silnoproud</t>
  </si>
  <si>
    <t>741</t>
  </si>
  <si>
    <t>Elektroinstalace - silnoproud</t>
  </si>
  <si>
    <t>741-x1</t>
  </si>
  <si>
    <t>Demontáž stávající elektroinstalace</t>
  </si>
  <si>
    <t>1220090657</t>
  </si>
  <si>
    <t>741-x2</t>
  </si>
  <si>
    <t>Hrubá výplň rýh ve stěnách maltou, jakékoliv šířky</t>
  </si>
  <si>
    <t>1034136939</t>
  </si>
  <si>
    <t>741-x3</t>
  </si>
  <si>
    <t>Finální začištění spár, štuková omítka, jakékoliv šířky</t>
  </si>
  <si>
    <t>-1124730085</t>
  </si>
  <si>
    <t>741-x4</t>
  </si>
  <si>
    <t>Vybourání otvorů ve zdivu cihelném + beton pl do 1m2 na MVC nebo MV tl do 600 mm</t>
  </si>
  <si>
    <t>-1859625718</t>
  </si>
  <si>
    <t>741-x5</t>
  </si>
  <si>
    <t>Vysekání rýh pro vodiče v omítce MV nebo MVC stěn š do 50 mm</t>
  </si>
  <si>
    <t xml:space="preserve">m </t>
  </si>
  <si>
    <t>-469228084</t>
  </si>
  <si>
    <t>741-x6</t>
  </si>
  <si>
    <t>Vysekání rýh pro vodiče v omítce MV nebo MVC stěn š do 100 mm</t>
  </si>
  <si>
    <t>111102842</t>
  </si>
  <si>
    <t>741-x7</t>
  </si>
  <si>
    <t>Odvoz suti a vybouraných hmot na skládku nebo meziskládku do 1km se složením</t>
  </si>
  <si>
    <t>-1241378516</t>
  </si>
  <si>
    <t>741-x8</t>
  </si>
  <si>
    <t>Příplatek k odvozu suti a vybraných hmot na skládku ZKD 1km přes 1km</t>
  </si>
  <si>
    <t>km</t>
  </si>
  <si>
    <t>643486394</t>
  </si>
  <si>
    <t>741-x9</t>
  </si>
  <si>
    <t>Poplatek za uložení stavebního betonového odpadu na skládce (skládkovné)</t>
  </si>
  <si>
    <t>-1355006420</t>
  </si>
  <si>
    <t>741-x10</t>
  </si>
  <si>
    <t>Přesun hmot pro budovy zděné v do 12 m</t>
  </si>
  <si>
    <t>-385926508</t>
  </si>
  <si>
    <t>741-x11</t>
  </si>
  <si>
    <t>Úprav a doplnění stávajícího rozvaděče RŠ, přesný výkaz viz. níže</t>
  </si>
  <si>
    <t>-31313443</t>
  </si>
  <si>
    <t>741-x12</t>
  </si>
  <si>
    <t>Montáž rozvaděčů plechových, hliníkových nebo plastových sestava do 100 kg</t>
  </si>
  <si>
    <t>1967737853</t>
  </si>
  <si>
    <t>741-x13</t>
  </si>
  <si>
    <t>A1, svítidlo stropní přisazené, LED 20W, IP44, těleso bíle práškově lakovaný ocelový plech, semi opálový kryt, CCT 4000K, CRI 80, životnost zdroje 80000 hodin např. Modus BRSB KO375 V2</t>
  </si>
  <si>
    <t>-989507308</t>
  </si>
  <si>
    <t>741-x14</t>
  </si>
  <si>
    <t>A1no, dtto. svítidlo A1 s integrovaným nouzovým zdrojem NZ, 60,0 minut</t>
  </si>
  <si>
    <t>-2073586784</t>
  </si>
  <si>
    <t>741-x15</t>
  </si>
  <si>
    <t>NO, nouzové svítidlo s pikrogramem, nástěnné, LED, 3W, IP44, SE, AT, 1,0 hodina např. Modus SK 3W B 1 SE AT WH</t>
  </si>
  <si>
    <t>-183818788</t>
  </si>
  <si>
    <t>741-x16</t>
  </si>
  <si>
    <t>NO1, nouzové svítidlo s pikrogramem, stropní přisazené, LED, 3W, IP44, SE, AT, 1,0 hodina např. Modus SK 3W B 1 SE AT WH</t>
  </si>
  <si>
    <t>38341145</t>
  </si>
  <si>
    <t>741-x17</t>
  </si>
  <si>
    <t>Montáž svítidla přisazeného včetně krytu</t>
  </si>
  <si>
    <t>1186101567</t>
  </si>
  <si>
    <t>741-x18</t>
  </si>
  <si>
    <t>Tlačítko ř. 1/0, 10A, IP20, barva bílá, kompletní bez rámečku, montáž pod omítkou</t>
  </si>
  <si>
    <t>-1105396887</t>
  </si>
  <si>
    <t>741-x19</t>
  </si>
  <si>
    <t>Vypínač ř. 6, 10A, IP20, barva bílá, kompletní bez rámečku, např. ABB Tango</t>
  </si>
  <si>
    <t>500929241</t>
  </si>
  <si>
    <t>741-x20</t>
  </si>
  <si>
    <t>Vypínač ř. 7, 10A, IP20, barva bílá, kompletní bez rámečku, např. ABB Tango</t>
  </si>
  <si>
    <t>-628499035</t>
  </si>
  <si>
    <t>741-x21</t>
  </si>
  <si>
    <t>Zásuvka dvojnásobná 16A/230V, IP20, barva bílá, kompletní včetně rámečku, montáž pod omítkou</t>
  </si>
  <si>
    <t>906741561</t>
  </si>
  <si>
    <t>741-x22</t>
  </si>
  <si>
    <t>Rámeček dvojnásobný vodorovný s popisným polem, barva bílá</t>
  </si>
  <si>
    <t>862058860</t>
  </si>
  <si>
    <t>741-x23</t>
  </si>
  <si>
    <t>Rámeček trojnásobný vodorovný s popisným polem, barva bílá</t>
  </si>
  <si>
    <t>174822951</t>
  </si>
  <si>
    <t>741-x24</t>
  </si>
  <si>
    <t>Montáž vypínače pod omítkou, bezšroubový</t>
  </si>
  <si>
    <t>1150572609</t>
  </si>
  <si>
    <t>741-x25</t>
  </si>
  <si>
    <t>Montáž zásuvky pod omítkou, bezšroubová</t>
  </si>
  <si>
    <t>1456908242</t>
  </si>
  <si>
    <t>741-x26</t>
  </si>
  <si>
    <t>Montáž rámečku přístroje</t>
  </si>
  <si>
    <t>-1064599936</t>
  </si>
  <si>
    <t>741-x27</t>
  </si>
  <si>
    <t>CXKH-V 3C*1,5 B2ca, s1, d0, P60-R</t>
  </si>
  <si>
    <t>560234035</t>
  </si>
  <si>
    <t>741-x28</t>
  </si>
  <si>
    <t>CXKH-R 5C*1,5 B2ca, s1, d0</t>
  </si>
  <si>
    <t>-1170396325</t>
  </si>
  <si>
    <t>741-x29</t>
  </si>
  <si>
    <t>CXKH-R 3C*2,5 B2ca, s1, d0</t>
  </si>
  <si>
    <t>591870953</t>
  </si>
  <si>
    <t>741-x30</t>
  </si>
  <si>
    <t>CXKH-R 3C*1,5 B2ca, s1, d0</t>
  </si>
  <si>
    <t>-1923800472</t>
  </si>
  <si>
    <t>741-x31</t>
  </si>
  <si>
    <t>CXKH-R 3A*1,5 B2ca, s1, d0</t>
  </si>
  <si>
    <t>-1224663149</t>
  </si>
  <si>
    <t>741-x32</t>
  </si>
  <si>
    <t>CXKH-R 2A*1,5 B2ca, s1, d0</t>
  </si>
  <si>
    <t>-1088214653</t>
  </si>
  <si>
    <t>741-x33</t>
  </si>
  <si>
    <t>CHAH-R 1*16 B2ca, s1, d0</t>
  </si>
  <si>
    <t>-1048571135</t>
  </si>
  <si>
    <t>741-x34</t>
  </si>
  <si>
    <t>Svorka ochranného pospojení 4-16mm2 (U, UM, KP, ,P, DV, TOP, VZT, ZP atp…)</t>
  </si>
  <si>
    <t>-693782601</t>
  </si>
  <si>
    <t>741-x35</t>
  </si>
  <si>
    <t>Montáž kabelu do 6mm2</t>
  </si>
  <si>
    <t>-768333013</t>
  </si>
  <si>
    <t>741-x36</t>
  </si>
  <si>
    <t>Montáž vodiče do 25mm2</t>
  </si>
  <si>
    <t>849398701</t>
  </si>
  <si>
    <t>741-x37</t>
  </si>
  <si>
    <t>Montáž svorek vyrovnání potenciálu do 25mm2</t>
  </si>
  <si>
    <t>-1460304301</t>
  </si>
  <si>
    <t>741-x38</t>
  </si>
  <si>
    <t>Krabice přístrojová univerzální do plných i dutých příček KU68/71L1</t>
  </si>
  <si>
    <t>1976089822</t>
  </si>
  <si>
    <t>741-x39</t>
  </si>
  <si>
    <t>Krabice univerzální KU68 s víčkem včetně krabicových svorek bezšroubových 1,5-2,5mm2</t>
  </si>
  <si>
    <t>718740538</t>
  </si>
  <si>
    <t>741-x40</t>
  </si>
  <si>
    <t>Kabelový žlab neděrovaný 50x250, P90-R např. Kopos NKZIN 50x250x1,25_S</t>
  </si>
  <si>
    <t>1519543371</t>
  </si>
  <si>
    <t>741-x41</t>
  </si>
  <si>
    <t>T-Kus 50x250 neděrovaný, např. Kopos NT50x250_S</t>
  </si>
  <si>
    <t>-561100670</t>
  </si>
  <si>
    <t>741-x42</t>
  </si>
  <si>
    <t>Víko pro T-Kus 50x250 např. Kopos NVT 250_S</t>
  </si>
  <si>
    <t>-732477846</t>
  </si>
  <si>
    <t>741-x43</t>
  </si>
  <si>
    <t>Víko pro kabelový žlab 50x250 např. Kopos V 250_S</t>
  </si>
  <si>
    <t>2093386078</t>
  </si>
  <si>
    <t>741-x44</t>
  </si>
  <si>
    <t>Úchyt víka např. Kopos VU_GMT</t>
  </si>
  <si>
    <t>1889574190</t>
  </si>
  <si>
    <t>741-x45</t>
  </si>
  <si>
    <t>Svorka kabelového žlabu např. Kopos KSV_GMT</t>
  </si>
  <si>
    <t>-1735144765</t>
  </si>
  <si>
    <t>741-x46</t>
  </si>
  <si>
    <t>Montážní profil žlabu např. Kopos Z 25x1,5_S</t>
  </si>
  <si>
    <t>1731877394</t>
  </si>
  <si>
    <t>741-x47</t>
  </si>
  <si>
    <t>Kotevní materiál žlabu, kotva do běwtonu P90-R</t>
  </si>
  <si>
    <t>423092590</t>
  </si>
  <si>
    <t>741-x48</t>
  </si>
  <si>
    <t>Montáž KU, KP</t>
  </si>
  <si>
    <t>951077162</t>
  </si>
  <si>
    <t>741-x49</t>
  </si>
  <si>
    <t>Montáž kabelového žlabu 50x250</t>
  </si>
  <si>
    <t>1704815155</t>
  </si>
  <si>
    <t>741-x50</t>
  </si>
  <si>
    <t>OK čidlo, autonomní bateriové kouřové čidlo dle ČSN 14604  nebo ČSN EN 54</t>
  </si>
  <si>
    <t>-1290259110</t>
  </si>
  <si>
    <t>741-x51</t>
  </si>
  <si>
    <t>Montáž autonomního čidla</t>
  </si>
  <si>
    <t>1312799789</t>
  </si>
  <si>
    <t>741-x52</t>
  </si>
  <si>
    <t>Vodič AlMgSi DN8</t>
  </si>
  <si>
    <t>1701038768</t>
  </si>
  <si>
    <t>741-x53</t>
  </si>
  <si>
    <t>Svorka spojovací nerez, SS</t>
  </si>
  <si>
    <t>1228565690</t>
  </si>
  <si>
    <t>741-x54</t>
  </si>
  <si>
    <t>Svorka jímací FeZn SJ1b, SJ</t>
  </si>
  <si>
    <t>1110083822</t>
  </si>
  <si>
    <t>741-x55</t>
  </si>
  <si>
    <t>Podpěra jímacího vodiče pro ploché střechy PV21D Tremis V251</t>
  </si>
  <si>
    <t>-1866552422</t>
  </si>
  <si>
    <t>741-x56</t>
  </si>
  <si>
    <t>Izolační tyč jímací tyče ITJ 68 Tremis VP125</t>
  </si>
  <si>
    <t>-1276783909</t>
  </si>
  <si>
    <t>741-x57</t>
  </si>
  <si>
    <t>Objímka VZT výfuku nerez DN300</t>
  </si>
  <si>
    <t>741487468</t>
  </si>
  <si>
    <t>741-x58</t>
  </si>
  <si>
    <t>Jímací tyč 1,5m, AlMgSi, DN18, Tremis JR1,5 18/10 AlMgSi VN3055</t>
  </si>
  <si>
    <t>2007341972</t>
  </si>
  <si>
    <t>741-x59</t>
  </si>
  <si>
    <t>Montáž vodiče do DN10 vč. jímací soustavy</t>
  </si>
  <si>
    <t>-1496010411</t>
  </si>
  <si>
    <t>741-x60</t>
  </si>
  <si>
    <t>Montáž svorek jímací soustavy</t>
  </si>
  <si>
    <t>1453242791</t>
  </si>
  <si>
    <t>741-x61</t>
  </si>
  <si>
    <t>Montáž izolační vzpěry</t>
  </si>
  <si>
    <t>-1508367728</t>
  </si>
  <si>
    <t>741-x62</t>
  </si>
  <si>
    <t>Montáž podpěry jímacího vodiče</t>
  </si>
  <si>
    <t>1930219177</t>
  </si>
  <si>
    <t>741-x63</t>
  </si>
  <si>
    <t>Montáž jímací tyče (hrotu)</t>
  </si>
  <si>
    <t>1298751341</t>
  </si>
  <si>
    <t>741-x64</t>
  </si>
  <si>
    <t>Revize</t>
  </si>
  <si>
    <t>hod</t>
  </si>
  <si>
    <t>-1021385531</t>
  </si>
  <si>
    <t>04 - Vzduchotechnika</t>
  </si>
  <si>
    <t>751-x1</t>
  </si>
  <si>
    <t>Ventilátor radiální odtahový střešní typ: CTHB/6-400 N Vo = 2.555 m3/hod při externí tlakové ztrátě 200 Pa Motor: P = 0,353 KW; U=230; I = 1,6 A (krytí IP 55)</t>
  </si>
  <si>
    <t>Ks</t>
  </si>
  <si>
    <t>1590573641</t>
  </si>
  <si>
    <t>751-x2</t>
  </si>
  <si>
    <t>Výklopný rám - JKR 630</t>
  </si>
  <si>
    <t>-277050110</t>
  </si>
  <si>
    <t>751-x3</t>
  </si>
  <si>
    <t>Tlumič hluku soklový - JAA 630</t>
  </si>
  <si>
    <t>215304607</t>
  </si>
  <si>
    <t>751-x4</t>
  </si>
  <si>
    <t>Adaptér - JPA 630</t>
  </si>
  <si>
    <t>78564427</t>
  </si>
  <si>
    <t>751-x5</t>
  </si>
  <si>
    <t>Zpětná klapka - JCA 630</t>
  </si>
  <si>
    <t>2143465101</t>
  </si>
  <si>
    <t>751-x6</t>
  </si>
  <si>
    <t>Pružná spojka - JAE 630</t>
  </si>
  <si>
    <t>1018637923</t>
  </si>
  <si>
    <t>751-x7</t>
  </si>
  <si>
    <t>Výústka obdélníková hliníková komfortní jednořadá typ: VKE-H-1.0, Rozměr - 400 x 200 (odtahová); RAL 7035</t>
  </si>
  <si>
    <t>111587833</t>
  </si>
  <si>
    <t>751-x8</t>
  </si>
  <si>
    <t>Čtyřhranné potrubí skupiny I. zhotovené z ocelového pozinkovaného plechu, Spojovaného přírubami zhotovenými přírubovými lištami, rohovníky a svorkami. Přechod: 400x400 /Ø 400, L=300 mm</t>
  </si>
  <si>
    <t>1010196787</t>
  </si>
  <si>
    <t>751-x9</t>
  </si>
  <si>
    <t>Demontáž stávajících výústek - 8 ks. - 400x200 mm</t>
  </si>
  <si>
    <t>Soubor</t>
  </si>
  <si>
    <t>314337831</t>
  </si>
  <si>
    <t>751-x10</t>
  </si>
  <si>
    <t>Vyčištění vnitřního povrchu potrubí - 400x200 mm, L=20 m. (plocha 24 m2)</t>
  </si>
  <si>
    <t>1036349184</t>
  </si>
  <si>
    <t>751-x11</t>
  </si>
  <si>
    <t>Úprava, zarovnání závěsů potrubí (6x), opravy potrubí a přírub</t>
  </si>
  <si>
    <t>-1363793578</t>
  </si>
  <si>
    <t>751-x12</t>
  </si>
  <si>
    <t>Vrchní syntetický nátěr - dvojitý v barvě RAL 7035</t>
  </si>
  <si>
    <t>1820195861</t>
  </si>
  <si>
    <t>751-x13</t>
  </si>
  <si>
    <t>Ventilátor radiální odtahový střešní DVJ 450-9 (hmonost 60 Kg.)</t>
  </si>
  <si>
    <t>744289937</t>
  </si>
  <si>
    <t>751-x14</t>
  </si>
  <si>
    <t>Spojovací materiál - šrouby, matice, podložky, závěsy, závitové tyče, ocelové hmoždinky, pomocné konstrukce, samolepící pásky, těsnící materiál.</t>
  </si>
  <si>
    <t>Kg</t>
  </si>
  <si>
    <t>-1723317265</t>
  </si>
  <si>
    <t>751-x15</t>
  </si>
  <si>
    <t>Zaregulování, provozní zkoušky, spuštění zařízení:</t>
  </si>
  <si>
    <t>180329204</t>
  </si>
  <si>
    <t>751-x16</t>
  </si>
  <si>
    <t>Doprava</t>
  </si>
  <si>
    <t>1668896785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</si>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</sst>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8" fillId="0" borderId="0" xfId="20" applyAlignment="1">
      <alignment horizontal="left" vertical="center"/>
    </xf>
    <xf numFmtId="0" fontId="48" fillId="0" borderId="0" xfId="2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3002000" TargetMode="External" /><Relationship Id="rId4" Type="http://schemas.openxmlformats.org/officeDocument/2006/relationships/hyperlink" Target="https://podminky.urs.cz/item/CS_URS_2023_01/045303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0236241" TargetMode="External" /><Relationship Id="rId2" Type="http://schemas.openxmlformats.org/officeDocument/2006/relationships/hyperlink" Target="https://podminky.urs.cz/item/CS_URS_2023_01/331231115" TargetMode="External" /><Relationship Id="rId3" Type="http://schemas.openxmlformats.org/officeDocument/2006/relationships/hyperlink" Target="https://podminky.urs.cz/item/CS_URS_2023_01/342291121" TargetMode="External" /><Relationship Id="rId4" Type="http://schemas.openxmlformats.org/officeDocument/2006/relationships/hyperlink" Target="https://podminky.urs.cz/item/CS_URS_2023_01/611325422" TargetMode="External" /><Relationship Id="rId5" Type="http://schemas.openxmlformats.org/officeDocument/2006/relationships/hyperlink" Target="https://podminky.urs.cz/item/CS_URS_2023_01/612142001" TargetMode="External" /><Relationship Id="rId6" Type="http://schemas.openxmlformats.org/officeDocument/2006/relationships/hyperlink" Target="https://podminky.urs.cz/item/CS_URS_2023_01/612325221" TargetMode="External" /><Relationship Id="rId7" Type="http://schemas.openxmlformats.org/officeDocument/2006/relationships/hyperlink" Target="https://podminky.urs.cz/item/CS_URS_2023_01/612325222" TargetMode="External" /><Relationship Id="rId8" Type="http://schemas.openxmlformats.org/officeDocument/2006/relationships/hyperlink" Target="https://podminky.urs.cz/item/CS_URS_2023_01/612325225" TargetMode="External" /><Relationship Id="rId9" Type="http://schemas.openxmlformats.org/officeDocument/2006/relationships/hyperlink" Target="https://podminky.urs.cz/item/CS_URS_2023_01/612325422" TargetMode="External" /><Relationship Id="rId10" Type="http://schemas.openxmlformats.org/officeDocument/2006/relationships/hyperlink" Target="https://podminky.urs.cz/item/CS_URS_2023_01/612325417" TargetMode="External" /><Relationship Id="rId11" Type="http://schemas.openxmlformats.org/officeDocument/2006/relationships/hyperlink" Target="https://podminky.urs.cz/item/CS_URS_2023_01/622143002" TargetMode="External" /><Relationship Id="rId12" Type="http://schemas.openxmlformats.org/officeDocument/2006/relationships/hyperlink" Target="https://podminky.urs.cz/item/CS_URS_2023_01/642945111" TargetMode="External" /><Relationship Id="rId13" Type="http://schemas.openxmlformats.org/officeDocument/2006/relationships/hyperlink" Target="https://podminky.urs.cz/item/CS_URS_2023_01/642945112" TargetMode="External" /><Relationship Id="rId14" Type="http://schemas.openxmlformats.org/officeDocument/2006/relationships/hyperlink" Target="https://podminky.urs.cz/item/CS_URS_2023_01/965081213" TargetMode="External" /><Relationship Id="rId15" Type="http://schemas.openxmlformats.org/officeDocument/2006/relationships/hyperlink" Target="https://podminky.urs.cz/item/CS_URS_2023_01/965046111" TargetMode="External" /><Relationship Id="rId16" Type="http://schemas.openxmlformats.org/officeDocument/2006/relationships/hyperlink" Target="https://podminky.urs.cz/item/CS_URS_2023_01/965046119" TargetMode="External" /><Relationship Id="rId17" Type="http://schemas.openxmlformats.org/officeDocument/2006/relationships/hyperlink" Target="https://podminky.urs.cz/item/CS_URS_2023_01/965042131" TargetMode="External" /><Relationship Id="rId18" Type="http://schemas.openxmlformats.org/officeDocument/2006/relationships/hyperlink" Target="https://podminky.urs.cz/item/CS_URS_2023_01/968072455" TargetMode="External" /><Relationship Id="rId19" Type="http://schemas.openxmlformats.org/officeDocument/2006/relationships/hyperlink" Target="https://podminky.urs.cz/item/CS_URS_2023_01/974031664" TargetMode="External" /><Relationship Id="rId20" Type="http://schemas.openxmlformats.org/officeDocument/2006/relationships/hyperlink" Target="https://podminky.urs.cz/item/CS_URS_2023_01/971033631" TargetMode="External" /><Relationship Id="rId21" Type="http://schemas.openxmlformats.org/officeDocument/2006/relationships/hyperlink" Target="https://podminky.urs.cz/item/CS_URS_2023_01/976072221" TargetMode="External" /><Relationship Id="rId22" Type="http://schemas.openxmlformats.org/officeDocument/2006/relationships/hyperlink" Target="https://podminky.urs.cz/item/CS_URS_2023_01/978011141" TargetMode="External" /><Relationship Id="rId23" Type="http://schemas.openxmlformats.org/officeDocument/2006/relationships/hyperlink" Target="https://podminky.urs.cz/item/CS_URS_2023_01/978013141" TargetMode="External" /><Relationship Id="rId24" Type="http://schemas.openxmlformats.org/officeDocument/2006/relationships/hyperlink" Target="https://podminky.urs.cz/item/CS_URS_2023_01/949101111" TargetMode="External" /><Relationship Id="rId25" Type="http://schemas.openxmlformats.org/officeDocument/2006/relationships/hyperlink" Target="https://podminky.urs.cz/item/CS_URS_2023_01/952901111" TargetMode="External" /><Relationship Id="rId26" Type="http://schemas.openxmlformats.org/officeDocument/2006/relationships/hyperlink" Target="https://podminky.urs.cz/item/CS_URS_2023_01/997002611" TargetMode="External" /><Relationship Id="rId27" Type="http://schemas.openxmlformats.org/officeDocument/2006/relationships/hyperlink" Target="https://podminky.urs.cz/item/CS_URS_2023_01/997013211" TargetMode="External" /><Relationship Id="rId28" Type="http://schemas.openxmlformats.org/officeDocument/2006/relationships/hyperlink" Target="https://podminky.urs.cz/item/CS_URS_2023_01/997013501" TargetMode="External" /><Relationship Id="rId29" Type="http://schemas.openxmlformats.org/officeDocument/2006/relationships/hyperlink" Target="https://podminky.urs.cz/item/CS_URS_2023_01/997013509" TargetMode="External" /><Relationship Id="rId30" Type="http://schemas.openxmlformats.org/officeDocument/2006/relationships/hyperlink" Target="https://podminky.urs.cz/item/CS_URS_2023_01/997013631" TargetMode="External" /><Relationship Id="rId31" Type="http://schemas.openxmlformats.org/officeDocument/2006/relationships/hyperlink" Target="https://podminky.urs.cz/item/CS_URS_2023_01/998018001" TargetMode="External" /><Relationship Id="rId32" Type="http://schemas.openxmlformats.org/officeDocument/2006/relationships/hyperlink" Target="https://podminky.urs.cz/item/CS_URS_2023_01/711191201" TargetMode="External" /><Relationship Id="rId33" Type="http://schemas.openxmlformats.org/officeDocument/2006/relationships/hyperlink" Target="https://podminky.urs.cz/item/CS_URS_2023_01/998711201" TargetMode="External" /><Relationship Id="rId34" Type="http://schemas.openxmlformats.org/officeDocument/2006/relationships/hyperlink" Target="https://podminky.urs.cz/item/CS_URS_2023_01/998742201" TargetMode="External" /><Relationship Id="rId35" Type="http://schemas.openxmlformats.org/officeDocument/2006/relationships/hyperlink" Target="https://podminky.urs.cz/item/CS_URS_2023_01/751398822" TargetMode="External" /><Relationship Id="rId36" Type="http://schemas.openxmlformats.org/officeDocument/2006/relationships/hyperlink" Target="https://podminky.urs.cz/item/CS_URS_2023_01/763122417" TargetMode="External" /><Relationship Id="rId37" Type="http://schemas.openxmlformats.org/officeDocument/2006/relationships/hyperlink" Target="https://podminky.urs.cz/item/CS_URS_2023_01/998763401" TargetMode="External" /><Relationship Id="rId38" Type="http://schemas.openxmlformats.org/officeDocument/2006/relationships/hyperlink" Target="https://podminky.urs.cz/item/CS_URS_2023_01/998764201" TargetMode="External" /><Relationship Id="rId39" Type="http://schemas.openxmlformats.org/officeDocument/2006/relationships/hyperlink" Target="https://podminky.urs.cz/item/CS_URS_2023_01/766491851" TargetMode="External" /><Relationship Id="rId40" Type="http://schemas.openxmlformats.org/officeDocument/2006/relationships/hyperlink" Target="https://podminky.urs.cz/item/CS_URS_2023_01/766661848" TargetMode="External" /><Relationship Id="rId41" Type="http://schemas.openxmlformats.org/officeDocument/2006/relationships/hyperlink" Target="https://podminky.urs.cz/item/CS_URS_2023_01/766691914" TargetMode="External" /><Relationship Id="rId42" Type="http://schemas.openxmlformats.org/officeDocument/2006/relationships/hyperlink" Target="https://podminky.urs.cz/item/CS_URS_2023_01/998766201" TargetMode="External" /><Relationship Id="rId43" Type="http://schemas.openxmlformats.org/officeDocument/2006/relationships/hyperlink" Target="https://podminky.urs.cz/item/CS_URS_2023_01/767122812" TargetMode="External" /><Relationship Id="rId44" Type="http://schemas.openxmlformats.org/officeDocument/2006/relationships/hyperlink" Target="https://podminky.urs.cz/item/CS_URS_2023_01/767531811" TargetMode="External" /><Relationship Id="rId45" Type="http://schemas.openxmlformats.org/officeDocument/2006/relationships/hyperlink" Target="https://podminky.urs.cz/item/CS_URS_2023_01/767531821" TargetMode="External" /><Relationship Id="rId46" Type="http://schemas.openxmlformats.org/officeDocument/2006/relationships/hyperlink" Target="https://podminky.urs.cz/item/CS_URS_2023_01/767531111" TargetMode="External" /><Relationship Id="rId47" Type="http://schemas.openxmlformats.org/officeDocument/2006/relationships/hyperlink" Target="https://podminky.urs.cz/item/CS_URS_2023_01/767531121" TargetMode="External" /><Relationship Id="rId48" Type="http://schemas.openxmlformats.org/officeDocument/2006/relationships/hyperlink" Target="https://podminky.urs.cz/item/CS_URS_2023_01/767995111" TargetMode="External" /><Relationship Id="rId49" Type="http://schemas.openxmlformats.org/officeDocument/2006/relationships/hyperlink" Target="https://podminky.urs.cz/item/CS_URS_2023_01/767995112" TargetMode="External" /><Relationship Id="rId50" Type="http://schemas.openxmlformats.org/officeDocument/2006/relationships/hyperlink" Target="https://podminky.urs.cz/item/CS_URS_2023_01/998767201" TargetMode="External" /><Relationship Id="rId51" Type="http://schemas.openxmlformats.org/officeDocument/2006/relationships/hyperlink" Target="https://podminky.urs.cz/item/CS_URS_2023_01/771121011" TargetMode="External" /><Relationship Id="rId52" Type="http://schemas.openxmlformats.org/officeDocument/2006/relationships/hyperlink" Target="https://podminky.urs.cz/item/CS_URS_2023_01/771574112" TargetMode="External" /><Relationship Id="rId53" Type="http://schemas.openxmlformats.org/officeDocument/2006/relationships/hyperlink" Target="https://podminky.urs.cz/item/CS_URS_2023_01/771474113" TargetMode="External" /><Relationship Id="rId54" Type="http://schemas.openxmlformats.org/officeDocument/2006/relationships/hyperlink" Target="https://podminky.urs.cz/item/CS_URS_2023_01/771591184" TargetMode="External" /><Relationship Id="rId55" Type="http://schemas.openxmlformats.org/officeDocument/2006/relationships/hyperlink" Target="https://podminky.urs.cz/item/CS_URS_2023_01/771161021" TargetMode="External" /><Relationship Id="rId56" Type="http://schemas.openxmlformats.org/officeDocument/2006/relationships/hyperlink" Target="https://podminky.urs.cz/item/CS_URS_2023_01/998771201" TargetMode="External" /><Relationship Id="rId57" Type="http://schemas.openxmlformats.org/officeDocument/2006/relationships/hyperlink" Target="https://podminky.urs.cz/item/CS_URS_2023_01/772991111" TargetMode="External" /><Relationship Id="rId58" Type="http://schemas.openxmlformats.org/officeDocument/2006/relationships/hyperlink" Target="https://podminky.urs.cz/item/CS_URS_2023_01/772521140" TargetMode="External" /><Relationship Id="rId59" Type="http://schemas.openxmlformats.org/officeDocument/2006/relationships/hyperlink" Target="https://podminky.urs.cz/item/CS_URS_2023_01/772591913" TargetMode="External" /><Relationship Id="rId60" Type="http://schemas.openxmlformats.org/officeDocument/2006/relationships/hyperlink" Target="https://podminky.urs.cz/item/CS_URS_2023_01/772591922" TargetMode="External" /><Relationship Id="rId61" Type="http://schemas.openxmlformats.org/officeDocument/2006/relationships/hyperlink" Target="https://podminky.urs.cz/item/CS_URS_2023_01/998772201" TargetMode="External" /><Relationship Id="rId62" Type="http://schemas.openxmlformats.org/officeDocument/2006/relationships/hyperlink" Target="https://podminky.urs.cz/item/CS_URS_2023_01/776212111" TargetMode="External" /><Relationship Id="rId63" Type="http://schemas.openxmlformats.org/officeDocument/2006/relationships/hyperlink" Target="https://podminky.urs.cz/item/CS_URS_2023_01/998776201" TargetMode="External" /><Relationship Id="rId64" Type="http://schemas.openxmlformats.org/officeDocument/2006/relationships/hyperlink" Target="https://podminky.urs.cz/item/CS_URS_2023_01/783314203" TargetMode="External" /><Relationship Id="rId65" Type="http://schemas.openxmlformats.org/officeDocument/2006/relationships/hyperlink" Target="https://podminky.urs.cz/item/CS_URS_2023_01/783315103" TargetMode="External" /><Relationship Id="rId66" Type="http://schemas.openxmlformats.org/officeDocument/2006/relationships/hyperlink" Target="https://podminky.urs.cz/item/CS_URS_2023_01/783317101" TargetMode="External" /><Relationship Id="rId67" Type="http://schemas.openxmlformats.org/officeDocument/2006/relationships/hyperlink" Target="https://podminky.urs.cz/item/CS_URS_2023_01/783813131" TargetMode="External" /><Relationship Id="rId68" Type="http://schemas.openxmlformats.org/officeDocument/2006/relationships/hyperlink" Target="https://podminky.urs.cz/item/CS_URS_2023_01/783817421" TargetMode="External" /><Relationship Id="rId69" Type="http://schemas.openxmlformats.org/officeDocument/2006/relationships/hyperlink" Target="https://podminky.urs.cz/item/CS_URS_2023_01/784171111" TargetMode="External" /><Relationship Id="rId70" Type="http://schemas.openxmlformats.org/officeDocument/2006/relationships/hyperlink" Target="https://podminky.urs.cz/item/CS_URS_2023_01/784171001" TargetMode="External" /><Relationship Id="rId71" Type="http://schemas.openxmlformats.org/officeDocument/2006/relationships/hyperlink" Target="https://podminky.urs.cz/item/CS_URS_2023_01/784121001" TargetMode="External" /><Relationship Id="rId72" Type="http://schemas.openxmlformats.org/officeDocument/2006/relationships/hyperlink" Target="https://podminky.urs.cz/item/CS_URS_2023_01/784131101" TargetMode="External" /><Relationship Id="rId73" Type="http://schemas.openxmlformats.org/officeDocument/2006/relationships/hyperlink" Target="https://podminky.urs.cz/item/CS_URS_2023_01/784181121" TargetMode="External" /><Relationship Id="rId74" Type="http://schemas.openxmlformats.org/officeDocument/2006/relationships/hyperlink" Target="https://podminky.urs.cz/item/CS_URS_2023_01/784211101" TargetMode="External" /><Relationship Id="rId7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AM51" sqref="AM5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R5" s="21"/>
      <c r="BE5" s="289" t="s">
        <v>15</v>
      </c>
      <c r="BS5" s="18" t="s">
        <v>6</v>
      </c>
    </row>
    <row r="6" spans="2:71" ht="36.95" customHeight="1">
      <c r="B6" s="21"/>
      <c r="D6" s="27" t="s">
        <v>16</v>
      </c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R6" s="21"/>
      <c r="BE6" s="290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90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0"/>
      <c r="BS8" s="18" t="s">
        <v>6</v>
      </c>
    </row>
    <row r="9" spans="2:71" ht="14.45" customHeight="1">
      <c r="B9" s="21"/>
      <c r="AR9" s="21"/>
      <c r="BE9" s="290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90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90"/>
      <c r="BS11" s="18" t="s">
        <v>6</v>
      </c>
    </row>
    <row r="12" spans="2:71" ht="6.95" customHeight="1">
      <c r="B12" s="21"/>
      <c r="AR12" s="21"/>
      <c r="BE12" s="290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0"/>
      <c r="BS13" s="18" t="s">
        <v>6</v>
      </c>
    </row>
    <row r="14" spans="2:71" ht="12.75">
      <c r="B14" s="21"/>
      <c r="E14" s="295" t="s">
        <v>30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8" t="s">
        <v>28</v>
      </c>
      <c r="AN14" s="30" t="s">
        <v>30</v>
      </c>
      <c r="AR14" s="21"/>
      <c r="BE14" s="290"/>
      <c r="BS14" s="18" t="s">
        <v>6</v>
      </c>
    </row>
    <row r="15" spans="2:71" ht="6.95" customHeight="1">
      <c r="B15" s="21"/>
      <c r="AR15" s="21"/>
      <c r="BE15" s="290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90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90"/>
      <c r="BS17" s="18" t="s">
        <v>33</v>
      </c>
    </row>
    <row r="18" spans="2:71" ht="6.95" customHeight="1">
      <c r="B18" s="21"/>
      <c r="AR18" s="21"/>
      <c r="BE18" s="290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90"/>
      <c r="BS19" s="18" t="s">
        <v>6</v>
      </c>
    </row>
    <row r="20" spans="2:71" ht="18.4" customHeight="1">
      <c r="B20" s="21"/>
      <c r="E20" s="320" t="s">
        <v>1392</v>
      </c>
      <c r="AK20" s="28" t="s">
        <v>28</v>
      </c>
      <c r="AN20" s="26" t="s">
        <v>19</v>
      </c>
      <c r="AR20" s="21"/>
      <c r="BE20" s="290"/>
      <c r="BS20" s="18" t="s">
        <v>4</v>
      </c>
    </row>
    <row r="21" spans="2:57" ht="6.95" customHeight="1">
      <c r="B21" s="21"/>
      <c r="AR21" s="21"/>
      <c r="BE21" s="290"/>
    </row>
    <row r="22" spans="2:57" ht="12" customHeight="1">
      <c r="B22" s="21"/>
      <c r="D22" s="28" t="s">
        <v>36</v>
      </c>
      <c r="AR22" s="21"/>
      <c r="BE22" s="290"/>
    </row>
    <row r="23" spans="2:57" ht="47.25" customHeight="1">
      <c r="B23" s="21"/>
      <c r="E23" s="297" t="s">
        <v>37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R23" s="21"/>
      <c r="BE23" s="290"/>
    </row>
    <row r="24" spans="2:57" ht="6.95" customHeight="1">
      <c r="B24" s="21"/>
      <c r="AR24" s="21"/>
      <c r="BE24" s="290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0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8">
        <f>ROUND(AG54,2)</f>
        <v>0</v>
      </c>
      <c r="AL26" s="299"/>
      <c r="AM26" s="299"/>
      <c r="AN26" s="299"/>
      <c r="AO26" s="299"/>
      <c r="AR26" s="33"/>
      <c r="BE26" s="290"/>
    </row>
    <row r="27" spans="2:57" s="1" customFormat="1" ht="6.95" customHeight="1">
      <c r="B27" s="33"/>
      <c r="AR27" s="33"/>
      <c r="BE27" s="290"/>
    </row>
    <row r="28" spans="2:57" s="1" customFormat="1" ht="12.75">
      <c r="B28" s="33"/>
      <c r="L28" s="300" t="s">
        <v>39</v>
      </c>
      <c r="M28" s="300"/>
      <c r="N28" s="300"/>
      <c r="O28" s="300"/>
      <c r="P28" s="300"/>
      <c r="W28" s="300" t="s">
        <v>40</v>
      </c>
      <c r="X28" s="300"/>
      <c r="Y28" s="300"/>
      <c r="Z28" s="300"/>
      <c r="AA28" s="300"/>
      <c r="AB28" s="300"/>
      <c r="AC28" s="300"/>
      <c r="AD28" s="300"/>
      <c r="AE28" s="300"/>
      <c r="AK28" s="300" t="s">
        <v>41</v>
      </c>
      <c r="AL28" s="300"/>
      <c r="AM28" s="300"/>
      <c r="AN28" s="300"/>
      <c r="AO28" s="300"/>
      <c r="AR28" s="33"/>
      <c r="BE28" s="290"/>
    </row>
    <row r="29" spans="2:57" s="2" customFormat="1" ht="14.45" customHeight="1">
      <c r="B29" s="37"/>
      <c r="D29" s="28" t="s">
        <v>42</v>
      </c>
      <c r="F29" s="28" t="s">
        <v>43</v>
      </c>
      <c r="L29" s="303">
        <v>0.21</v>
      </c>
      <c r="M29" s="302"/>
      <c r="N29" s="302"/>
      <c r="O29" s="302"/>
      <c r="P29" s="302"/>
      <c r="W29" s="301">
        <f>ROUND(AZ54,2)</f>
        <v>0</v>
      </c>
      <c r="X29" s="302"/>
      <c r="Y29" s="302"/>
      <c r="Z29" s="302"/>
      <c r="AA29" s="302"/>
      <c r="AB29" s="302"/>
      <c r="AC29" s="302"/>
      <c r="AD29" s="302"/>
      <c r="AE29" s="302"/>
      <c r="AK29" s="301">
        <f>ROUND(AV54,2)</f>
        <v>0</v>
      </c>
      <c r="AL29" s="302"/>
      <c r="AM29" s="302"/>
      <c r="AN29" s="302"/>
      <c r="AO29" s="302"/>
      <c r="AR29" s="37"/>
      <c r="BE29" s="291"/>
    </row>
    <row r="30" spans="2:57" s="2" customFormat="1" ht="14.45" customHeight="1">
      <c r="B30" s="37"/>
      <c r="F30" s="28" t="s">
        <v>44</v>
      </c>
      <c r="L30" s="303">
        <v>0.15</v>
      </c>
      <c r="M30" s="302"/>
      <c r="N30" s="302"/>
      <c r="O30" s="302"/>
      <c r="P30" s="302"/>
      <c r="W30" s="301">
        <f>ROUND(BA54,2)</f>
        <v>0</v>
      </c>
      <c r="X30" s="302"/>
      <c r="Y30" s="302"/>
      <c r="Z30" s="302"/>
      <c r="AA30" s="302"/>
      <c r="AB30" s="302"/>
      <c r="AC30" s="302"/>
      <c r="AD30" s="302"/>
      <c r="AE30" s="302"/>
      <c r="AK30" s="301">
        <f>ROUND(AW54,2)</f>
        <v>0</v>
      </c>
      <c r="AL30" s="302"/>
      <c r="AM30" s="302"/>
      <c r="AN30" s="302"/>
      <c r="AO30" s="302"/>
      <c r="AR30" s="37"/>
      <c r="BE30" s="291"/>
    </row>
    <row r="31" spans="2:57" s="2" customFormat="1" ht="14.45" customHeight="1" hidden="1">
      <c r="B31" s="37"/>
      <c r="F31" s="28" t="s">
        <v>45</v>
      </c>
      <c r="L31" s="303">
        <v>0.21</v>
      </c>
      <c r="M31" s="302"/>
      <c r="N31" s="302"/>
      <c r="O31" s="302"/>
      <c r="P31" s="302"/>
      <c r="W31" s="301">
        <f>ROUND(BB54,2)</f>
        <v>0</v>
      </c>
      <c r="X31" s="302"/>
      <c r="Y31" s="302"/>
      <c r="Z31" s="302"/>
      <c r="AA31" s="302"/>
      <c r="AB31" s="302"/>
      <c r="AC31" s="302"/>
      <c r="AD31" s="302"/>
      <c r="AE31" s="302"/>
      <c r="AK31" s="301">
        <v>0</v>
      </c>
      <c r="AL31" s="302"/>
      <c r="AM31" s="302"/>
      <c r="AN31" s="302"/>
      <c r="AO31" s="302"/>
      <c r="AR31" s="37"/>
      <c r="BE31" s="291"/>
    </row>
    <row r="32" spans="2:57" s="2" customFormat="1" ht="14.45" customHeight="1" hidden="1">
      <c r="B32" s="37"/>
      <c r="F32" s="28" t="s">
        <v>46</v>
      </c>
      <c r="L32" s="303">
        <v>0.15</v>
      </c>
      <c r="M32" s="302"/>
      <c r="N32" s="302"/>
      <c r="O32" s="302"/>
      <c r="P32" s="302"/>
      <c r="W32" s="301">
        <f>ROUND(BC54,2)</f>
        <v>0</v>
      </c>
      <c r="X32" s="302"/>
      <c r="Y32" s="302"/>
      <c r="Z32" s="302"/>
      <c r="AA32" s="302"/>
      <c r="AB32" s="302"/>
      <c r="AC32" s="302"/>
      <c r="AD32" s="302"/>
      <c r="AE32" s="302"/>
      <c r="AK32" s="301">
        <v>0</v>
      </c>
      <c r="AL32" s="302"/>
      <c r="AM32" s="302"/>
      <c r="AN32" s="302"/>
      <c r="AO32" s="302"/>
      <c r="AR32" s="37"/>
      <c r="BE32" s="291"/>
    </row>
    <row r="33" spans="2:44" s="2" customFormat="1" ht="14.45" customHeight="1" hidden="1">
      <c r="B33" s="37"/>
      <c r="F33" s="28" t="s">
        <v>47</v>
      </c>
      <c r="L33" s="303">
        <v>0</v>
      </c>
      <c r="M33" s="302"/>
      <c r="N33" s="302"/>
      <c r="O33" s="302"/>
      <c r="P33" s="302"/>
      <c r="W33" s="301">
        <f>ROUND(BD54,2)</f>
        <v>0</v>
      </c>
      <c r="X33" s="302"/>
      <c r="Y33" s="302"/>
      <c r="Z33" s="302"/>
      <c r="AA33" s="302"/>
      <c r="AB33" s="302"/>
      <c r="AC33" s="302"/>
      <c r="AD33" s="302"/>
      <c r="AE33" s="302"/>
      <c r="AK33" s="301">
        <v>0</v>
      </c>
      <c r="AL33" s="302"/>
      <c r="AM33" s="302"/>
      <c r="AN33" s="302"/>
      <c r="AO33" s="302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07" t="s">
        <v>50</v>
      </c>
      <c r="Y35" s="305"/>
      <c r="Z35" s="305"/>
      <c r="AA35" s="305"/>
      <c r="AB35" s="305"/>
      <c r="AC35" s="40"/>
      <c r="AD35" s="40"/>
      <c r="AE35" s="40"/>
      <c r="AF35" s="40"/>
      <c r="AG35" s="40"/>
      <c r="AH35" s="40"/>
      <c r="AI35" s="40"/>
      <c r="AJ35" s="40"/>
      <c r="AK35" s="304">
        <f>SUM(AK26:AK33)</f>
        <v>0</v>
      </c>
      <c r="AL35" s="305"/>
      <c r="AM35" s="305"/>
      <c r="AN35" s="305"/>
      <c r="AO35" s="306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00</v>
      </c>
      <c r="AR44" s="46"/>
    </row>
    <row r="45" spans="2:44" s="4" customFormat="1" ht="36.95" customHeight="1">
      <c r="B45" s="47"/>
      <c r="C45" s="48" t="s">
        <v>16</v>
      </c>
      <c r="L45" s="271" t="str">
        <f>K6</f>
        <v>Rekonstrukce šaten (1-5 ročník) - 8. ZŠ - Křižíkova 1916, 356 01 Sokolov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Sokolov, Křižíkova 1916</v>
      </c>
      <c r="AI47" s="28" t="s">
        <v>23</v>
      </c>
      <c r="AM47" s="273" t="str">
        <f>IF(AN8="","",AN8)</f>
        <v>12. 4. 2023</v>
      </c>
      <c r="AN47" s="273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Město Sokolov</v>
      </c>
      <c r="AI49" s="28" t="s">
        <v>31</v>
      </c>
      <c r="AM49" s="274" t="str">
        <f>IF(E17="","",E17)</f>
        <v>Olga Růžičková</v>
      </c>
      <c r="AN49" s="275"/>
      <c r="AO49" s="275"/>
      <c r="AP49" s="275"/>
      <c r="AR49" s="33"/>
      <c r="AS49" s="276" t="s">
        <v>52</v>
      </c>
      <c r="AT49" s="27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321" t="s">
        <v>1392</v>
      </c>
      <c r="AN50" s="275"/>
      <c r="AO50" s="275"/>
      <c r="AP50" s="275"/>
      <c r="AR50" s="33"/>
      <c r="AS50" s="278"/>
      <c r="AT50" s="279"/>
      <c r="BD50" s="54"/>
    </row>
    <row r="51" spans="2:56" s="1" customFormat="1" ht="10.9" customHeight="1">
      <c r="B51" s="33"/>
      <c r="AR51" s="33"/>
      <c r="AS51" s="278"/>
      <c r="AT51" s="279"/>
      <c r="BD51" s="54"/>
    </row>
    <row r="52" spans="2:56" s="1" customFormat="1" ht="29.25" customHeight="1">
      <c r="B52" s="33"/>
      <c r="C52" s="280" t="s">
        <v>53</v>
      </c>
      <c r="D52" s="281"/>
      <c r="E52" s="281"/>
      <c r="F52" s="281"/>
      <c r="G52" s="281"/>
      <c r="H52" s="55"/>
      <c r="I52" s="283" t="s">
        <v>54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2" t="s">
        <v>55</v>
      </c>
      <c r="AH52" s="281"/>
      <c r="AI52" s="281"/>
      <c r="AJ52" s="281"/>
      <c r="AK52" s="281"/>
      <c r="AL52" s="281"/>
      <c r="AM52" s="281"/>
      <c r="AN52" s="283" t="s">
        <v>56</v>
      </c>
      <c r="AO52" s="281"/>
      <c r="AP52" s="281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87">
        <f>ROUND(SUM(AG55:AG59),2)</f>
        <v>0</v>
      </c>
      <c r="AH54" s="287"/>
      <c r="AI54" s="287"/>
      <c r="AJ54" s="287"/>
      <c r="AK54" s="287"/>
      <c r="AL54" s="287"/>
      <c r="AM54" s="287"/>
      <c r="AN54" s="288">
        <f aca="true" t="shared" si="0" ref="AN54:AN59">SUM(AG54,AT54)</f>
        <v>0</v>
      </c>
      <c r="AO54" s="288"/>
      <c r="AP54" s="288"/>
      <c r="AQ54" s="65" t="s">
        <v>19</v>
      </c>
      <c r="AR54" s="61"/>
      <c r="AS54" s="66">
        <f>ROUND(SUM(AS55:AS59),2)</f>
        <v>0</v>
      </c>
      <c r="AT54" s="67">
        <f aca="true" t="shared" si="1" ref="AT54:AT59">ROUND(SUM(AV54:AW54),2)</f>
        <v>0</v>
      </c>
      <c r="AU54" s="68">
        <f>ROUND(SUM(AU55:AU59),5)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284" t="s">
        <v>14</v>
      </c>
      <c r="E55" s="284"/>
      <c r="F55" s="284"/>
      <c r="G55" s="284"/>
      <c r="H55" s="284"/>
      <c r="I55" s="75"/>
      <c r="J55" s="284" t="s">
        <v>77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5">
        <f>'00 - VRN'!J30</f>
        <v>0</v>
      </c>
      <c r="AH55" s="286"/>
      <c r="AI55" s="286"/>
      <c r="AJ55" s="286"/>
      <c r="AK55" s="286"/>
      <c r="AL55" s="286"/>
      <c r="AM55" s="286"/>
      <c r="AN55" s="285">
        <f t="shared" si="0"/>
        <v>0</v>
      </c>
      <c r="AO55" s="286"/>
      <c r="AP55" s="286"/>
      <c r="AQ55" s="76" t="s">
        <v>78</v>
      </c>
      <c r="AR55" s="73"/>
      <c r="AS55" s="77">
        <v>0</v>
      </c>
      <c r="AT55" s="78">
        <f t="shared" si="1"/>
        <v>0</v>
      </c>
      <c r="AU55" s="79">
        <f>'00 - VRN'!P83</f>
        <v>0</v>
      </c>
      <c r="AV55" s="78">
        <f>'00 - VRN'!J33</f>
        <v>0</v>
      </c>
      <c r="AW55" s="78">
        <f>'00 - VRN'!J34</f>
        <v>0</v>
      </c>
      <c r="AX55" s="78">
        <f>'00 - VRN'!J35</f>
        <v>0</v>
      </c>
      <c r="AY55" s="78">
        <f>'00 - VRN'!J36</f>
        <v>0</v>
      </c>
      <c r="AZ55" s="78">
        <f>'00 - VRN'!F33</f>
        <v>0</v>
      </c>
      <c r="BA55" s="78">
        <f>'00 - VRN'!F34</f>
        <v>0</v>
      </c>
      <c r="BB55" s="78">
        <f>'00 - VRN'!F35</f>
        <v>0</v>
      </c>
      <c r="BC55" s="78">
        <f>'00 - VRN'!F36</f>
        <v>0</v>
      </c>
      <c r="BD55" s="80">
        <f>'00 - VRN'!F37</f>
        <v>0</v>
      </c>
      <c r="BT55" s="81" t="s">
        <v>79</v>
      </c>
      <c r="BV55" s="81" t="s">
        <v>74</v>
      </c>
      <c r="BW55" s="81" t="s">
        <v>80</v>
      </c>
      <c r="BX55" s="81" t="s">
        <v>5</v>
      </c>
      <c r="CL55" s="81" t="s">
        <v>19</v>
      </c>
      <c r="CM55" s="81" t="s">
        <v>81</v>
      </c>
    </row>
    <row r="56" spans="1:91" s="6" customFormat="1" ht="16.5" customHeight="1">
      <c r="A56" s="72" t="s">
        <v>76</v>
      </c>
      <c r="B56" s="73"/>
      <c r="C56" s="74"/>
      <c r="D56" s="284" t="s">
        <v>82</v>
      </c>
      <c r="E56" s="284"/>
      <c r="F56" s="284"/>
      <c r="G56" s="284"/>
      <c r="H56" s="284"/>
      <c r="I56" s="75"/>
      <c r="J56" s="284" t="s">
        <v>83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5">
        <f>'01 - Stavební část'!J30</f>
        <v>0</v>
      </c>
      <c r="AH56" s="286"/>
      <c r="AI56" s="286"/>
      <c r="AJ56" s="286"/>
      <c r="AK56" s="286"/>
      <c r="AL56" s="286"/>
      <c r="AM56" s="286"/>
      <c r="AN56" s="285">
        <f t="shared" si="0"/>
        <v>0</v>
      </c>
      <c r="AO56" s="286"/>
      <c r="AP56" s="286"/>
      <c r="AQ56" s="76" t="s">
        <v>78</v>
      </c>
      <c r="AR56" s="73"/>
      <c r="AS56" s="77">
        <v>0</v>
      </c>
      <c r="AT56" s="78">
        <f t="shared" si="1"/>
        <v>0</v>
      </c>
      <c r="AU56" s="79">
        <f>'01 - Stavební část'!P98</f>
        <v>0</v>
      </c>
      <c r="AV56" s="78">
        <f>'01 - Stavební část'!J33</f>
        <v>0</v>
      </c>
      <c r="AW56" s="78">
        <f>'01 - Stavební část'!J34</f>
        <v>0</v>
      </c>
      <c r="AX56" s="78">
        <f>'01 - Stavební část'!J35</f>
        <v>0</v>
      </c>
      <c r="AY56" s="78">
        <f>'01 - Stavební část'!J36</f>
        <v>0</v>
      </c>
      <c r="AZ56" s="78">
        <f>'01 - Stavební část'!F33</f>
        <v>0</v>
      </c>
      <c r="BA56" s="78">
        <f>'01 - Stavební část'!F34</f>
        <v>0</v>
      </c>
      <c r="BB56" s="78">
        <f>'01 - Stavební část'!F35</f>
        <v>0</v>
      </c>
      <c r="BC56" s="78">
        <f>'01 - Stavební část'!F36</f>
        <v>0</v>
      </c>
      <c r="BD56" s="80">
        <f>'01 - Stavební část'!F37</f>
        <v>0</v>
      </c>
      <c r="BT56" s="81" t="s">
        <v>79</v>
      </c>
      <c r="BV56" s="81" t="s">
        <v>74</v>
      </c>
      <c r="BW56" s="81" t="s">
        <v>84</v>
      </c>
      <c r="BX56" s="81" t="s">
        <v>5</v>
      </c>
      <c r="CL56" s="81" t="s">
        <v>19</v>
      </c>
      <c r="CM56" s="81" t="s">
        <v>81</v>
      </c>
    </row>
    <row r="57" spans="1:91" s="6" customFormat="1" ht="16.5" customHeight="1">
      <c r="A57" s="72" t="s">
        <v>76</v>
      </c>
      <c r="B57" s="73"/>
      <c r="C57" s="74"/>
      <c r="D57" s="284" t="s">
        <v>85</v>
      </c>
      <c r="E57" s="284"/>
      <c r="F57" s="284"/>
      <c r="G57" s="284"/>
      <c r="H57" s="284"/>
      <c r="I57" s="75"/>
      <c r="J57" s="284" t="s">
        <v>86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5">
        <f>'02 - Vytápění'!J30</f>
        <v>0</v>
      </c>
      <c r="AH57" s="286"/>
      <c r="AI57" s="286"/>
      <c r="AJ57" s="286"/>
      <c r="AK57" s="286"/>
      <c r="AL57" s="286"/>
      <c r="AM57" s="286"/>
      <c r="AN57" s="285">
        <f t="shared" si="0"/>
        <v>0</v>
      </c>
      <c r="AO57" s="286"/>
      <c r="AP57" s="286"/>
      <c r="AQ57" s="76" t="s">
        <v>78</v>
      </c>
      <c r="AR57" s="73"/>
      <c r="AS57" s="77">
        <v>0</v>
      </c>
      <c r="AT57" s="78">
        <f t="shared" si="1"/>
        <v>0</v>
      </c>
      <c r="AU57" s="79">
        <f>'02 - Vytápění'!P85</f>
        <v>0</v>
      </c>
      <c r="AV57" s="78">
        <f>'02 - Vytápění'!J33</f>
        <v>0</v>
      </c>
      <c r="AW57" s="78">
        <f>'02 - Vytápění'!J34</f>
        <v>0</v>
      </c>
      <c r="AX57" s="78">
        <f>'02 - Vytápění'!J35</f>
        <v>0</v>
      </c>
      <c r="AY57" s="78">
        <f>'02 - Vytápění'!J36</f>
        <v>0</v>
      </c>
      <c r="AZ57" s="78">
        <f>'02 - Vytápění'!F33</f>
        <v>0</v>
      </c>
      <c r="BA57" s="78">
        <f>'02 - Vytápění'!F34</f>
        <v>0</v>
      </c>
      <c r="BB57" s="78">
        <f>'02 - Vytápění'!F35</f>
        <v>0</v>
      </c>
      <c r="BC57" s="78">
        <f>'02 - Vytápění'!F36</f>
        <v>0</v>
      </c>
      <c r="BD57" s="80">
        <f>'02 - Vytápění'!F37</f>
        <v>0</v>
      </c>
      <c r="BT57" s="81" t="s">
        <v>79</v>
      </c>
      <c r="BV57" s="81" t="s">
        <v>74</v>
      </c>
      <c r="BW57" s="81" t="s">
        <v>87</v>
      </c>
      <c r="BX57" s="81" t="s">
        <v>5</v>
      </c>
      <c r="CL57" s="81" t="s">
        <v>19</v>
      </c>
      <c r="CM57" s="81" t="s">
        <v>81</v>
      </c>
    </row>
    <row r="58" spans="1:91" s="6" customFormat="1" ht="16.5" customHeight="1">
      <c r="A58" s="72" t="s">
        <v>76</v>
      </c>
      <c r="B58" s="73"/>
      <c r="C58" s="74"/>
      <c r="D58" s="284" t="s">
        <v>88</v>
      </c>
      <c r="E58" s="284"/>
      <c r="F58" s="284"/>
      <c r="G58" s="284"/>
      <c r="H58" s="284"/>
      <c r="I58" s="75"/>
      <c r="J58" s="284" t="s">
        <v>89</v>
      </c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5">
        <f>'03 - Elektroinstalace'!J30</f>
        <v>0</v>
      </c>
      <c r="AH58" s="286"/>
      <c r="AI58" s="286"/>
      <c r="AJ58" s="286"/>
      <c r="AK58" s="286"/>
      <c r="AL58" s="286"/>
      <c r="AM58" s="286"/>
      <c r="AN58" s="285">
        <f t="shared" si="0"/>
        <v>0</v>
      </c>
      <c r="AO58" s="286"/>
      <c r="AP58" s="286"/>
      <c r="AQ58" s="76" t="s">
        <v>78</v>
      </c>
      <c r="AR58" s="73"/>
      <c r="AS58" s="77">
        <v>0</v>
      </c>
      <c r="AT58" s="78">
        <f t="shared" si="1"/>
        <v>0</v>
      </c>
      <c r="AU58" s="79">
        <f>'03 - Elektroinstalace'!P81</f>
        <v>0</v>
      </c>
      <c r="AV58" s="78">
        <f>'03 - Elektroinstalace'!J33</f>
        <v>0</v>
      </c>
      <c r="AW58" s="78">
        <f>'03 - Elektroinstalace'!J34</f>
        <v>0</v>
      </c>
      <c r="AX58" s="78">
        <f>'03 - Elektroinstalace'!J35</f>
        <v>0</v>
      </c>
      <c r="AY58" s="78">
        <f>'03 - Elektroinstalace'!J36</f>
        <v>0</v>
      </c>
      <c r="AZ58" s="78">
        <f>'03 - Elektroinstalace'!F33</f>
        <v>0</v>
      </c>
      <c r="BA58" s="78">
        <f>'03 - Elektroinstalace'!F34</f>
        <v>0</v>
      </c>
      <c r="BB58" s="78">
        <f>'03 - Elektroinstalace'!F35</f>
        <v>0</v>
      </c>
      <c r="BC58" s="78">
        <f>'03 - Elektroinstalace'!F36</f>
        <v>0</v>
      </c>
      <c r="BD58" s="80">
        <f>'03 - Elektroinstalace'!F37</f>
        <v>0</v>
      </c>
      <c r="BT58" s="81" t="s">
        <v>79</v>
      </c>
      <c r="BV58" s="81" t="s">
        <v>74</v>
      </c>
      <c r="BW58" s="81" t="s">
        <v>90</v>
      </c>
      <c r="BX58" s="81" t="s">
        <v>5</v>
      </c>
      <c r="CL58" s="81" t="s">
        <v>19</v>
      </c>
      <c r="CM58" s="81" t="s">
        <v>81</v>
      </c>
    </row>
    <row r="59" spans="1:91" s="6" customFormat="1" ht="16.5" customHeight="1">
      <c r="A59" s="72" t="s">
        <v>76</v>
      </c>
      <c r="B59" s="73"/>
      <c r="C59" s="74"/>
      <c r="D59" s="284" t="s">
        <v>91</v>
      </c>
      <c r="E59" s="284"/>
      <c r="F59" s="284"/>
      <c r="G59" s="284"/>
      <c r="H59" s="284"/>
      <c r="I59" s="75"/>
      <c r="J59" s="284" t="s">
        <v>92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5">
        <f>'04 - Vzduchotechnika'!J30</f>
        <v>0</v>
      </c>
      <c r="AH59" s="286"/>
      <c r="AI59" s="286"/>
      <c r="AJ59" s="286"/>
      <c r="AK59" s="286"/>
      <c r="AL59" s="286"/>
      <c r="AM59" s="286"/>
      <c r="AN59" s="285">
        <f t="shared" si="0"/>
        <v>0</v>
      </c>
      <c r="AO59" s="286"/>
      <c r="AP59" s="286"/>
      <c r="AQ59" s="76" t="s">
        <v>78</v>
      </c>
      <c r="AR59" s="73"/>
      <c r="AS59" s="82">
        <v>0</v>
      </c>
      <c r="AT59" s="83">
        <f t="shared" si="1"/>
        <v>0</v>
      </c>
      <c r="AU59" s="84">
        <f>'04 - Vzduchotechnika'!P81</f>
        <v>0</v>
      </c>
      <c r="AV59" s="83">
        <f>'04 - Vzduchotechnika'!J33</f>
        <v>0</v>
      </c>
      <c r="AW59" s="83">
        <f>'04 - Vzduchotechnika'!J34</f>
        <v>0</v>
      </c>
      <c r="AX59" s="83">
        <f>'04 - Vzduchotechnika'!J35</f>
        <v>0</v>
      </c>
      <c r="AY59" s="83">
        <f>'04 - Vzduchotechnika'!J36</f>
        <v>0</v>
      </c>
      <c r="AZ59" s="83">
        <f>'04 - Vzduchotechnika'!F33</f>
        <v>0</v>
      </c>
      <c r="BA59" s="83">
        <f>'04 - Vzduchotechnika'!F34</f>
        <v>0</v>
      </c>
      <c r="BB59" s="83">
        <f>'04 - Vzduchotechnika'!F35</f>
        <v>0</v>
      </c>
      <c r="BC59" s="83">
        <f>'04 - Vzduchotechnika'!F36</f>
        <v>0</v>
      </c>
      <c r="BD59" s="85">
        <f>'04 - Vzduchotechnika'!F37</f>
        <v>0</v>
      </c>
      <c r="BT59" s="81" t="s">
        <v>79</v>
      </c>
      <c r="BV59" s="81" t="s">
        <v>74</v>
      </c>
      <c r="BW59" s="81" t="s">
        <v>93</v>
      </c>
      <c r="BX59" s="81" t="s">
        <v>5</v>
      </c>
      <c r="CL59" s="81" t="s">
        <v>19</v>
      </c>
      <c r="CM59" s="81" t="s">
        <v>81</v>
      </c>
    </row>
    <row r="60" spans="2:44" s="1" customFormat="1" ht="30" customHeight="1">
      <c r="B60" s="33"/>
      <c r="AR60" s="33"/>
    </row>
    <row r="61" spans="2:44" s="1" customFormat="1" ht="6.9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sheetProtection algorithmName="SHA-512" hashValue="fq1sCTxhL9Esp1QAy0iX+5DQhDVOXWMNK6waDOQQ1Dmhsyi5qaw51IikBtj6W/Kb3tc3m8pZ9VAW25CH/zooMg==" saltValue="QVuwWKrfGyEfSgqbww+46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 - VRN'!C2" display="/"/>
    <hyperlink ref="A56" location="'01 - Stavební část'!C2" display="/"/>
    <hyperlink ref="A57" location="'02 - Vytápění'!C2" display="/"/>
    <hyperlink ref="A58" location="'03 - Elektroinstalace'!C2" display="/"/>
    <hyperlink ref="A59" location="'04 - Vzduchotechnika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94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8" t="str">
        <f>'Rekapitulace stavby'!K6</f>
        <v>Rekonstrukce šaten (1-5 ročník) - 8. ZŠ - Křižíkova 1916, 356 01 Sokolov</v>
      </c>
      <c r="F7" s="309"/>
      <c r="G7" s="309"/>
      <c r="H7" s="309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271" t="s">
        <v>96</v>
      </c>
      <c r="F9" s="310"/>
      <c r="G9" s="310"/>
      <c r="H9" s="310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12. 4. 2023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1" t="str">
        <f>'Rekapitulace stavby'!E14</f>
        <v>Vyplň údaj</v>
      </c>
      <c r="F18" s="292"/>
      <c r="G18" s="292"/>
      <c r="H18" s="29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97" t="s">
        <v>19</v>
      </c>
      <c r="F27" s="297"/>
      <c r="G27" s="297"/>
      <c r="H27" s="29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ROUND((SUM(BE83:BE97)),2)</f>
        <v>0</v>
      </c>
      <c r="I33" s="90">
        <v>0.21</v>
      </c>
      <c r="J33" s="89">
        <f>ROUND(((SUM(BE83:BE97))*I33),2)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ROUND((SUM(BF83:BF97)),2)</f>
        <v>0</v>
      </c>
      <c r="I34" s="90">
        <v>0.15</v>
      </c>
      <c r="J34" s="89">
        <f>ROUND(((SUM(BF83:BF97))*I34),2)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ROUND((SUM(BG83:BG97)),2)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ROUND((SUM(BH83:BH97)),2)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ROUND((SUM(BI83:BI97)),2)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8" t="str">
        <f>E7</f>
        <v>Rekonstrukce šaten (1-5 ročník) - 8. ZŠ - Křižíkova 1916, 356 01 Sokolov</v>
      </c>
      <c r="F48" s="309"/>
      <c r="G48" s="309"/>
      <c r="H48" s="309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271" t="str">
        <f>E9</f>
        <v>00 - VRN</v>
      </c>
      <c r="F50" s="310"/>
      <c r="G50" s="310"/>
      <c r="H50" s="310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Křižíkova 1916</v>
      </c>
      <c r="I52" s="28" t="s">
        <v>23</v>
      </c>
      <c r="J52" s="50" t="str">
        <f>IF(J12="","",J12)</f>
        <v>12. 4. 2023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Město Sokolov</v>
      </c>
      <c r="I54" s="28" t="s">
        <v>31</v>
      </c>
      <c r="J54" s="31" t="str">
        <f>E21</f>
        <v>Olga Růžičková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J83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101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102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103</v>
      </c>
      <c r="E62" s="106"/>
      <c r="F62" s="106"/>
      <c r="G62" s="106"/>
      <c r="H62" s="106"/>
      <c r="I62" s="106"/>
      <c r="J62" s="107">
        <f>J89</f>
        <v>0</v>
      </c>
      <c r="L62" s="104"/>
    </row>
    <row r="63" spans="2:12" s="9" customFormat="1" ht="19.9" customHeight="1">
      <c r="B63" s="104"/>
      <c r="D63" s="105" t="s">
        <v>104</v>
      </c>
      <c r="E63" s="106"/>
      <c r="F63" s="106"/>
      <c r="G63" s="106"/>
      <c r="H63" s="106"/>
      <c r="I63" s="106"/>
      <c r="J63" s="107">
        <f>J93</f>
        <v>0</v>
      </c>
      <c r="L63" s="104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105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16.5" customHeight="1">
      <c r="B73" s="33"/>
      <c r="E73" s="308" t="str">
        <f>E7</f>
        <v>Rekonstrukce šaten (1-5 ročník) - 8. ZŠ - Křižíkova 1916, 356 01 Sokolov</v>
      </c>
      <c r="F73" s="309"/>
      <c r="G73" s="309"/>
      <c r="H73" s="309"/>
      <c r="L73" s="33"/>
    </row>
    <row r="74" spans="2:12" s="1" customFormat="1" ht="12" customHeight="1">
      <c r="B74" s="33"/>
      <c r="C74" s="28" t="s">
        <v>95</v>
      </c>
      <c r="L74" s="33"/>
    </row>
    <row r="75" spans="2:12" s="1" customFormat="1" ht="16.5" customHeight="1">
      <c r="B75" s="33"/>
      <c r="E75" s="271" t="str">
        <f>E9</f>
        <v>00 - VRN</v>
      </c>
      <c r="F75" s="310"/>
      <c r="G75" s="310"/>
      <c r="H75" s="310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>Sokolov, Křižíkova 1916</v>
      </c>
      <c r="I77" s="28" t="s">
        <v>23</v>
      </c>
      <c r="J77" s="50" t="str">
        <f>IF(J12="","",J12)</f>
        <v>12. 4. 2023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25</v>
      </c>
      <c r="F79" s="26" t="str">
        <f>E15</f>
        <v>Město Sokolov</v>
      </c>
      <c r="I79" s="28" t="s">
        <v>31</v>
      </c>
      <c r="J79" s="31" t="str">
        <f>E21</f>
        <v>Olga Růžičková</v>
      </c>
      <c r="L79" s="33"/>
    </row>
    <row r="80" spans="2:12" s="1" customFormat="1" ht="15.2" customHeight="1">
      <c r="B80" s="33"/>
      <c r="C80" s="28" t="s">
        <v>29</v>
      </c>
      <c r="F80" s="26" t="str">
        <f>IF(E18="","",E18)</f>
        <v>Vyplň údaj</v>
      </c>
      <c r="I80" s="28" t="s">
        <v>34</v>
      </c>
      <c r="J80" s="31" t="str">
        <f>E24</f>
        <v>Michal Kubelka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106</v>
      </c>
      <c r="D82" s="110" t="s">
        <v>57</v>
      </c>
      <c r="E82" s="110" t="s">
        <v>53</v>
      </c>
      <c r="F82" s="110" t="s">
        <v>54</v>
      </c>
      <c r="G82" s="110" t="s">
        <v>107</v>
      </c>
      <c r="H82" s="110" t="s">
        <v>108</v>
      </c>
      <c r="I82" s="110" t="s">
        <v>109</v>
      </c>
      <c r="J82" s="110" t="s">
        <v>99</v>
      </c>
      <c r="K82" s="111" t="s">
        <v>110</v>
      </c>
      <c r="L82" s="108"/>
      <c r="M82" s="57" t="s">
        <v>19</v>
      </c>
      <c r="N82" s="58" t="s">
        <v>42</v>
      </c>
      <c r="O82" s="58" t="s">
        <v>111</v>
      </c>
      <c r="P82" s="58" t="s">
        <v>112</v>
      </c>
      <c r="Q82" s="58" t="s">
        <v>113</v>
      </c>
      <c r="R82" s="58" t="s">
        <v>114</v>
      </c>
      <c r="S82" s="58" t="s">
        <v>115</v>
      </c>
      <c r="T82" s="59" t="s">
        <v>116</v>
      </c>
    </row>
    <row r="83" spans="2:63" s="1" customFormat="1" ht="22.9" customHeight="1">
      <c r="B83" s="33"/>
      <c r="C83" s="62" t="s">
        <v>117</v>
      </c>
      <c r="J83" s="112">
        <f>BK83</f>
        <v>0</v>
      </c>
      <c r="L83" s="33"/>
      <c r="M83" s="60"/>
      <c r="N83" s="51"/>
      <c r="O83" s="51"/>
      <c r="P83" s="113">
        <f>P84</f>
        <v>0</v>
      </c>
      <c r="Q83" s="51"/>
      <c r="R83" s="113">
        <f>R84</f>
        <v>0</v>
      </c>
      <c r="S83" s="51"/>
      <c r="T83" s="114">
        <f>T84</f>
        <v>0</v>
      </c>
      <c r="AT83" s="18" t="s">
        <v>71</v>
      </c>
      <c r="AU83" s="18" t="s">
        <v>100</v>
      </c>
      <c r="BK83" s="115">
        <f>BK84</f>
        <v>0</v>
      </c>
    </row>
    <row r="84" spans="2:63" s="11" customFormat="1" ht="25.9" customHeight="1">
      <c r="B84" s="116"/>
      <c r="D84" s="117" t="s">
        <v>71</v>
      </c>
      <c r="E84" s="118" t="s">
        <v>77</v>
      </c>
      <c r="F84" s="118" t="s">
        <v>118</v>
      </c>
      <c r="I84" s="119"/>
      <c r="J84" s="120">
        <f>BK84</f>
        <v>0</v>
      </c>
      <c r="L84" s="116"/>
      <c r="M84" s="121"/>
      <c r="P84" s="122">
        <f>P85+P89+P93</f>
        <v>0</v>
      </c>
      <c r="R84" s="122">
        <f>R85+R89+R93</f>
        <v>0</v>
      </c>
      <c r="T84" s="123">
        <f>T85+T89+T93</f>
        <v>0</v>
      </c>
      <c r="AR84" s="117" t="s">
        <v>119</v>
      </c>
      <c r="AT84" s="124" t="s">
        <v>71</v>
      </c>
      <c r="AU84" s="124" t="s">
        <v>72</v>
      </c>
      <c r="AY84" s="117" t="s">
        <v>120</v>
      </c>
      <c r="BK84" s="125">
        <f>BK85+BK89+BK93</f>
        <v>0</v>
      </c>
    </row>
    <row r="85" spans="2:63" s="11" customFormat="1" ht="22.9" customHeight="1">
      <c r="B85" s="116"/>
      <c r="D85" s="117" t="s">
        <v>71</v>
      </c>
      <c r="E85" s="126" t="s">
        <v>121</v>
      </c>
      <c r="F85" s="126" t="s">
        <v>122</v>
      </c>
      <c r="I85" s="119"/>
      <c r="J85" s="127">
        <f>BK85</f>
        <v>0</v>
      </c>
      <c r="L85" s="116"/>
      <c r="M85" s="121"/>
      <c r="P85" s="122">
        <f>SUM(P86:P88)</f>
        <v>0</v>
      </c>
      <c r="R85" s="122">
        <f>SUM(R86:R88)</f>
        <v>0</v>
      </c>
      <c r="T85" s="123">
        <f>SUM(T86:T88)</f>
        <v>0</v>
      </c>
      <c r="AR85" s="117" t="s">
        <v>119</v>
      </c>
      <c r="AT85" s="124" t="s">
        <v>71</v>
      </c>
      <c r="AU85" s="124" t="s">
        <v>79</v>
      </c>
      <c r="AY85" s="117" t="s">
        <v>120</v>
      </c>
      <c r="BK85" s="125">
        <f>SUM(BK86:BK88)</f>
        <v>0</v>
      </c>
    </row>
    <row r="86" spans="2:65" s="1" customFormat="1" ht="16.5" customHeight="1">
      <c r="B86" s="33"/>
      <c r="C86" s="128" t="s">
        <v>79</v>
      </c>
      <c r="D86" s="128" t="s">
        <v>123</v>
      </c>
      <c r="E86" s="129" t="s">
        <v>124</v>
      </c>
      <c r="F86" s="130" t="s">
        <v>125</v>
      </c>
      <c r="G86" s="131" t="s">
        <v>126</v>
      </c>
      <c r="H86" s="132">
        <v>1</v>
      </c>
      <c r="I86" s="133"/>
      <c r="J86" s="134">
        <f>ROUND(I86*H86,2)</f>
        <v>0</v>
      </c>
      <c r="K86" s="130" t="s">
        <v>127</v>
      </c>
      <c r="L86" s="33"/>
      <c r="M86" s="135" t="s">
        <v>19</v>
      </c>
      <c r="N86" s="136" t="s">
        <v>43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128</v>
      </c>
      <c r="AT86" s="139" t="s">
        <v>123</v>
      </c>
      <c r="AU86" s="139" t="s">
        <v>81</v>
      </c>
      <c r="AY86" s="18" t="s">
        <v>120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79</v>
      </c>
      <c r="BK86" s="140">
        <f>ROUND(I86*H86,2)</f>
        <v>0</v>
      </c>
      <c r="BL86" s="18" t="s">
        <v>128</v>
      </c>
      <c r="BM86" s="139" t="s">
        <v>129</v>
      </c>
    </row>
    <row r="87" spans="2:47" s="1" customFormat="1" ht="11.25">
      <c r="B87" s="33"/>
      <c r="D87" s="141" t="s">
        <v>130</v>
      </c>
      <c r="F87" s="142" t="s">
        <v>131</v>
      </c>
      <c r="I87" s="143"/>
      <c r="L87" s="33"/>
      <c r="M87" s="144"/>
      <c r="T87" s="54"/>
      <c r="AT87" s="18" t="s">
        <v>130</v>
      </c>
      <c r="AU87" s="18" t="s">
        <v>81</v>
      </c>
    </row>
    <row r="88" spans="2:65" s="1" customFormat="1" ht="16.5" customHeight="1">
      <c r="B88" s="33"/>
      <c r="C88" s="128" t="s">
        <v>81</v>
      </c>
      <c r="D88" s="128" t="s">
        <v>123</v>
      </c>
      <c r="E88" s="129" t="s">
        <v>132</v>
      </c>
      <c r="F88" s="130" t="s">
        <v>133</v>
      </c>
      <c r="G88" s="131" t="s">
        <v>126</v>
      </c>
      <c r="H88" s="132">
        <v>1</v>
      </c>
      <c r="I88" s="133"/>
      <c r="J88" s="134">
        <f>ROUND(I88*H88,2)</f>
        <v>0</v>
      </c>
      <c r="K88" s="130" t="s">
        <v>19</v>
      </c>
      <c r="L88" s="33"/>
      <c r="M88" s="135" t="s">
        <v>19</v>
      </c>
      <c r="N88" s="136" t="s">
        <v>43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128</v>
      </c>
      <c r="AT88" s="139" t="s">
        <v>123</v>
      </c>
      <c r="AU88" s="139" t="s">
        <v>81</v>
      </c>
      <c r="AY88" s="18" t="s">
        <v>120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79</v>
      </c>
      <c r="BK88" s="140">
        <f>ROUND(I88*H88,2)</f>
        <v>0</v>
      </c>
      <c r="BL88" s="18" t="s">
        <v>128</v>
      </c>
      <c r="BM88" s="139" t="s">
        <v>134</v>
      </c>
    </row>
    <row r="89" spans="2:63" s="11" customFormat="1" ht="22.9" customHeight="1">
      <c r="B89" s="116"/>
      <c r="D89" s="117" t="s">
        <v>71</v>
      </c>
      <c r="E89" s="126" t="s">
        <v>135</v>
      </c>
      <c r="F89" s="126" t="s">
        <v>136</v>
      </c>
      <c r="I89" s="119"/>
      <c r="J89" s="127">
        <f>BK89</f>
        <v>0</v>
      </c>
      <c r="L89" s="116"/>
      <c r="M89" s="121"/>
      <c r="P89" s="122">
        <f>SUM(P90:P92)</f>
        <v>0</v>
      </c>
      <c r="R89" s="122">
        <f>SUM(R90:R92)</f>
        <v>0</v>
      </c>
      <c r="T89" s="123">
        <f>SUM(T90:T92)</f>
        <v>0</v>
      </c>
      <c r="AR89" s="117" t="s">
        <v>119</v>
      </c>
      <c r="AT89" s="124" t="s">
        <v>71</v>
      </c>
      <c r="AU89" s="124" t="s">
        <v>79</v>
      </c>
      <c r="AY89" s="117" t="s">
        <v>120</v>
      </c>
      <c r="BK89" s="125">
        <f>SUM(BK90:BK92)</f>
        <v>0</v>
      </c>
    </row>
    <row r="90" spans="2:65" s="1" customFormat="1" ht="16.5" customHeight="1">
      <c r="B90" s="33"/>
      <c r="C90" s="128" t="s">
        <v>137</v>
      </c>
      <c r="D90" s="128" t="s">
        <v>123</v>
      </c>
      <c r="E90" s="129" t="s">
        <v>138</v>
      </c>
      <c r="F90" s="130" t="s">
        <v>136</v>
      </c>
      <c r="G90" s="131" t="s">
        <v>126</v>
      </c>
      <c r="H90" s="132">
        <v>1</v>
      </c>
      <c r="I90" s="133"/>
      <c r="J90" s="134">
        <f>ROUND(I90*H90,2)</f>
        <v>0</v>
      </c>
      <c r="K90" s="130" t="s">
        <v>127</v>
      </c>
      <c r="L90" s="33"/>
      <c r="M90" s="135" t="s">
        <v>19</v>
      </c>
      <c r="N90" s="136" t="s">
        <v>43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128</v>
      </c>
      <c r="AT90" s="139" t="s">
        <v>123</v>
      </c>
      <c r="AU90" s="139" t="s">
        <v>81</v>
      </c>
      <c r="AY90" s="18" t="s">
        <v>120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79</v>
      </c>
      <c r="BK90" s="140">
        <f>ROUND(I90*H90,2)</f>
        <v>0</v>
      </c>
      <c r="BL90" s="18" t="s">
        <v>128</v>
      </c>
      <c r="BM90" s="139" t="s">
        <v>139</v>
      </c>
    </row>
    <row r="91" spans="2:47" s="1" customFormat="1" ht="11.25">
      <c r="B91" s="33"/>
      <c r="D91" s="141" t="s">
        <v>130</v>
      </c>
      <c r="F91" s="142" t="s">
        <v>140</v>
      </c>
      <c r="I91" s="143"/>
      <c r="L91" s="33"/>
      <c r="M91" s="144"/>
      <c r="T91" s="54"/>
      <c r="AT91" s="18" t="s">
        <v>130</v>
      </c>
      <c r="AU91" s="18" t="s">
        <v>81</v>
      </c>
    </row>
    <row r="92" spans="2:65" s="1" customFormat="1" ht="16.5" customHeight="1">
      <c r="B92" s="33"/>
      <c r="C92" s="128" t="s">
        <v>141</v>
      </c>
      <c r="D92" s="128" t="s">
        <v>123</v>
      </c>
      <c r="E92" s="129" t="s">
        <v>142</v>
      </c>
      <c r="F92" s="130" t="s">
        <v>143</v>
      </c>
      <c r="G92" s="131" t="s">
        <v>126</v>
      </c>
      <c r="H92" s="132">
        <v>1</v>
      </c>
      <c r="I92" s="133"/>
      <c r="J92" s="134">
        <f>ROUND(I92*H92,2)</f>
        <v>0</v>
      </c>
      <c r="K92" s="130" t="s">
        <v>19</v>
      </c>
      <c r="L92" s="33"/>
      <c r="M92" s="135" t="s">
        <v>19</v>
      </c>
      <c r="N92" s="136" t="s">
        <v>43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128</v>
      </c>
      <c r="AT92" s="139" t="s">
        <v>123</v>
      </c>
      <c r="AU92" s="139" t="s">
        <v>81</v>
      </c>
      <c r="AY92" s="18" t="s">
        <v>120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79</v>
      </c>
      <c r="BK92" s="140">
        <f>ROUND(I92*H92,2)</f>
        <v>0</v>
      </c>
      <c r="BL92" s="18" t="s">
        <v>128</v>
      </c>
      <c r="BM92" s="139" t="s">
        <v>144</v>
      </c>
    </row>
    <row r="93" spans="2:63" s="11" customFormat="1" ht="22.9" customHeight="1">
      <c r="B93" s="116"/>
      <c r="D93" s="117" t="s">
        <v>71</v>
      </c>
      <c r="E93" s="126" t="s">
        <v>145</v>
      </c>
      <c r="F93" s="126" t="s">
        <v>146</v>
      </c>
      <c r="I93" s="119"/>
      <c r="J93" s="127">
        <f>BK93</f>
        <v>0</v>
      </c>
      <c r="L93" s="116"/>
      <c r="M93" s="121"/>
      <c r="P93" s="122">
        <f>SUM(P94:P97)</f>
        <v>0</v>
      </c>
      <c r="R93" s="122">
        <f>SUM(R94:R97)</f>
        <v>0</v>
      </c>
      <c r="T93" s="123">
        <f>SUM(T94:T97)</f>
        <v>0</v>
      </c>
      <c r="AR93" s="117" t="s">
        <v>119</v>
      </c>
      <c r="AT93" s="124" t="s">
        <v>71</v>
      </c>
      <c r="AU93" s="124" t="s">
        <v>79</v>
      </c>
      <c r="AY93" s="117" t="s">
        <v>120</v>
      </c>
      <c r="BK93" s="125">
        <f>SUM(BK94:BK97)</f>
        <v>0</v>
      </c>
    </row>
    <row r="94" spans="2:65" s="1" customFormat="1" ht="24.2" customHeight="1">
      <c r="B94" s="33"/>
      <c r="C94" s="128" t="s">
        <v>119</v>
      </c>
      <c r="D94" s="128" t="s">
        <v>123</v>
      </c>
      <c r="E94" s="129" t="s">
        <v>147</v>
      </c>
      <c r="F94" s="130" t="s">
        <v>148</v>
      </c>
      <c r="G94" s="131" t="s">
        <v>126</v>
      </c>
      <c r="H94" s="132">
        <v>1</v>
      </c>
      <c r="I94" s="133"/>
      <c r="J94" s="134">
        <f>ROUND(I94*H94,2)</f>
        <v>0</v>
      </c>
      <c r="K94" s="130" t="s">
        <v>127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128</v>
      </c>
      <c r="AT94" s="139" t="s">
        <v>123</v>
      </c>
      <c r="AU94" s="139" t="s">
        <v>81</v>
      </c>
      <c r="AY94" s="18" t="s">
        <v>120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128</v>
      </c>
      <c r="BM94" s="139" t="s">
        <v>149</v>
      </c>
    </row>
    <row r="95" spans="2:47" s="1" customFormat="1" ht="11.25">
      <c r="B95" s="33"/>
      <c r="D95" s="141" t="s">
        <v>130</v>
      </c>
      <c r="F95" s="142" t="s">
        <v>150</v>
      </c>
      <c r="I95" s="143"/>
      <c r="L95" s="33"/>
      <c r="M95" s="144"/>
      <c r="T95" s="54"/>
      <c r="AT95" s="18" t="s">
        <v>130</v>
      </c>
      <c r="AU95" s="18" t="s">
        <v>81</v>
      </c>
    </row>
    <row r="96" spans="2:65" s="1" customFormat="1" ht="16.5" customHeight="1">
      <c r="B96" s="33"/>
      <c r="C96" s="128" t="s">
        <v>151</v>
      </c>
      <c r="D96" s="128" t="s">
        <v>123</v>
      </c>
      <c r="E96" s="129" t="s">
        <v>152</v>
      </c>
      <c r="F96" s="130" t="s">
        <v>153</v>
      </c>
      <c r="G96" s="131" t="s">
        <v>126</v>
      </c>
      <c r="H96" s="132">
        <v>1</v>
      </c>
      <c r="I96" s="133"/>
      <c r="J96" s="134">
        <f>ROUND(I96*H96,2)</f>
        <v>0</v>
      </c>
      <c r="K96" s="130" t="s">
        <v>127</v>
      </c>
      <c r="L96" s="33"/>
      <c r="M96" s="135" t="s">
        <v>19</v>
      </c>
      <c r="N96" s="136" t="s">
        <v>43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128</v>
      </c>
      <c r="AT96" s="139" t="s">
        <v>123</v>
      </c>
      <c r="AU96" s="139" t="s">
        <v>81</v>
      </c>
      <c r="AY96" s="18" t="s">
        <v>120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79</v>
      </c>
      <c r="BK96" s="140">
        <f>ROUND(I96*H96,2)</f>
        <v>0</v>
      </c>
      <c r="BL96" s="18" t="s">
        <v>128</v>
      </c>
      <c r="BM96" s="139" t="s">
        <v>154</v>
      </c>
    </row>
    <row r="97" spans="2:47" s="1" customFormat="1" ht="11.25">
      <c r="B97" s="33"/>
      <c r="D97" s="141" t="s">
        <v>130</v>
      </c>
      <c r="F97" s="142" t="s">
        <v>155</v>
      </c>
      <c r="I97" s="143"/>
      <c r="L97" s="33"/>
      <c r="M97" s="145"/>
      <c r="N97" s="146"/>
      <c r="O97" s="146"/>
      <c r="P97" s="146"/>
      <c r="Q97" s="146"/>
      <c r="R97" s="146"/>
      <c r="S97" s="146"/>
      <c r="T97" s="147"/>
      <c r="AT97" s="18" t="s">
        <v>130</v>
      </c>
      <c r="AU97" s="18" t="s">
        <v>81</v>
      </c>
    </row>
    <row r="98" spans="2:12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33"/>
    </row>
  </sheetData>
  <sheetProtection algorithmName="SHA-512" hashValue="ZQM6fcvkD9Qn7rpENy6fzfpCEsAI7lU4EqBO4+XCUI6iwAfa3eha1dh05cqnhYwIJCxC+rMlCU60CnPNNTDCtg==" saltValue="XfS2ENyLGSzqF44TiSVwPkDqsFxWJqfBiYjK+eCnpSQkvPPQX/GZuEqWgVru5SlCfwRfymLuLsiUVMCQW5Ojs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013254000"/>
    <hyperlink ref="F91" r:id="rId2" display="https://podminky.urs.cz/item/CS_URS_2023_01/030001000"/>
    <hyperlink ref="F95" r:id="rId3" display="https://podminky.urs.cz/item/CS_URS_2023_01/043002000"/>
    <hyperlink ref="F97" r:id="rId4" display="https://podminky.urs.cz/item/CS_URS_2023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94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8" t="str">
        <f>'Rekapitulace stavby'!K6</f>
        <v>Rekonstrukce šaten (1-5 ročník) - 8. ZŠ - Křižíkova 1916, 356 01 Sokolov</v>
      </c>
      <c r="F7" s="309"/>
      <c r="G7" s="309"/>
      <c r="H7" s="309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271" t="s">
        <v>156</v>
      </c>
      <c r="F9" s="310"/>
      <c r="G9" s="310"/>
      <c r="H9" s="310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12. 4. 2023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1" t="str">
        <f>'Rekapitulace stavby'!E14</f>
        <v>Vyplň údaj</v>
      </c>
      <c r="F18" s="292"/>
      <c r="G18" s="292"/>
      <c r="H18" s="29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97" t="s">
        <v>19</v>
      </c>
      <c r="F27" s="297"/>
      <c r="G27" s="297"/>
      <c r="H27" s="29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ROUND(J98,2)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ROUND((SUM(BE98:BE485)),2)</f>
        <v>0</v>
      </c>
      <c r="I33" s="90">
        <v>0.21</v>
      </c>
      <c r="J33" s="89">
        <f>ROUND(((SUM(BE98:BE485))*I33),2)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ROUND((SUM(BF98:BF485)),2)</f>
        <v>0</v>
      </c>
      <c r="I34" s="90">
        <v>0.15</v>
      </c>
      <c r="J34" s="89">
        <f>ROUND(((SUM(BF98:BF485))*I34),2)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ROUND((SUM(BG98:BG485)),2)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ROUND((SUM(BH98:BH485)),2)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ROUND((SUM(BI98:BI485)),2)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8" t="str">
        <f>E7</f>
        <v>Rekonstrukce šaten (1-5 ročník) - 8. ZŠ - Křižíkova 1916, 356 01 Sokolov</v>
      </c>
      <c r="F48" s="309"/>
      <c r="G48" s="309"/>
      <c r="H48" s="309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271" t="str">
        <f>E9</f>
        <v>01 - Stavební část</v>
      </c>
      <c r="F50" s="310"/>
      <c r="G50" s="310"/>
      <c r="H50" s="310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Křižíkova 1916</v>
      </c>
      <c r="I52" s="28" t="s">
        <v>23</v>
      </c>
      <c r="J52" s="50" t="str">
        <f>IF(J12="","",J12)</f>
        <v>12. 4. 2023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Město Sokolov</v>
      </c>
      <c r="I54" s="28" t="s">
        <v>31</v>
      </c>
      <c r="J54" s="31" t="str">
        <f>E21</f>
        <v>Olga Růžičková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J98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157</v>
      </c>
      <c r="E60" s="102"/>
      <c r="F60" s="102"/>
      <c r="G60" s="102"/>
      <c r="H60" s="102"/>
      <c r="I60" s="102"/>
      <c r="J60" s="103">
        <f>J99</f>
        <v>0</v>
      </c>
      <c r="L60" s="100"/>
    </row>
    <row r="61" spans="2:12" s="9" customFormat="1" ht="19.9" customHeight="1">
      <c r="B61" s="104"/>
      <c r="D61" s="105" t="s">
        <v>158</v>
      </c>
      <c r="E61" s="106"/>
      <c r="F61" s="106"/>
      <c r="G61" s="106"/>
      <c r="H61" s="106"/>
      <c r="I61" s="106"/>
      <c r="J61" s="107">
        <f>J100</f>
        <v>0</v>
      </c>
      <c r="L61" s="104"/>
    </row>
    <row r="62" spans="2:12" s="9" customFormat="1" ht="19.9" customHeight="1">
      <c r="B62" s="104"/>
      <c r="D62" s="105" t="s">
        <v>159</v>
      </c>
      <c r="E62" s="106"/>
      <c r="F62" s="106"/>
      <c r="G62" s="106"/>
      <c r="H62" s="106"/>
      <c r="I62" s="106"/>
      <c r="J62" s="107">
        <f>J115</f>
        <v>0</v>
      </c>
      <c r="L62" s="104"/>
    </row>
    <row r="63" spans="2:12" s="9" customFormat="1" ht="19.9" customHeight="1">
      <c r="B63" s="104"/>
      <c r="D63" s="105" t="s">
        <v>160</v>
      </c>
      <c r="E63" s="106"/>
      <c r="F63" s="106"/>
      <c r="G63" s="106"/>
      <c r="H63" s="106"/>
      <c r="I63" s="106"/>
      <c r="J63" s="107">
        <f>J171</f>
        <v>0</v>
      </c>
      <c r="L63" s="104"/>
    </row>
    <row r="64" spans="2:12" s="9" customFormat="1" ht="19.9" customHeight="1">
      <c r="B64" s="104"/>
      <c r="D64" s="105" t="s">
        <v>161</v>
      </c>
      <c r="E64" s="106"/>
      <c r="F64" s="106"/>
      <c r="G64" s="106"/>
      <c r="H64" s="106"/>
      <c r="I64" s="106"/>
      <c r="J64" s="107">
        <f>J220</f>
        <v>0</v>
      </c>
      <c r="L64" s="104"/>
    </row>
    <row r="65" spans="2:12" s="9" customFormat="1" ht="19.9" customHeight="1">
      <c r="B65" s="104"/>
      <c r="D65" s="105" t="s">
        <v>162</v>
      </c>
      <c r="E65" s="106"/>
      <c r="F65" s="106"/>
      <c r="G65" s="106"/>
      <c r="H65" s="106"/>
      <c r="I65" s="106"/>
      <c r="J65" s="107">
        <f>J232</f>
        <v>0</v>
      </c>
      <c r="L65" s="104"/>
    </row>
    <row r="66" spans="2:12" s="8" customFormat="1" ht="24.95" customHeight="1">
      <c r="B66" s="100"/>
      <c r="D66" s="101" t="s">
        <v>163</v>
      </c>
      <c r="E66" s="102"/>
      <c r="F66" s="102"/>
      <c r="G66" s="102"/>
      <c r="H66" s="102"/>
      <c r="I66" s="102"/>
      <c r="J66" s="103">
        <f>J235</f>
        <v>0</v>
      </c>
      <c r="L66" s="100"/>
    </row>
    <row r="67" spans="2:12" s="9" customFormat="1" ht="19.9" customHeight="1">
      <c r="B67" s="104"/>
      <c r="D67" s="105" t="s">
        <v>164</v>
      </c>
      <c r="E67" s="106"/>
      <c r="F67" s="106"/>
      <c r="G67" s="106"/>
      <c r="H67" s="106"/>
      <c r="I67" s="106"/>
      <c r="J67" s="107">
        <f>J236</f>
        <v>0</v>
      </c>
      <c r="L67" s="104"/>
    </row>
    <row r="68" spans="2:12" s="9" customFormat="1" ht="19.9" customHeight="1">
      <c r="B68" s="104"/>
      <c r="D68" s="105" t="s">
        <v>165</v>
      </c>
      <c r="E68" s="106"/>
      <c r="F68" s="106"/>
      <c r="G68" s="106"/>
      <c r="H68" s="106"/>
      <c r="I68" s="106"/>
      <c r="J68" s="107">
        <f>J253</f>
        <v>0</v>
      </c>
      <c r="L68" s="104"/>
    </row>
    <row r="69" spans="2:12" s="9" customFormat="1" ht="19.9" customHeight="1">
      <c r="B69" s="104"/>
      <c r="D69" s="105" t="s">
        <v>166</v>
      </c>
      <c r="E69" s="106"/>
      <c r="F69" s="106"/>
      <c r="G69" s="106"/>
      <c r="H69" s="106"/>
      <c r="I69" s="106"/>
      <c r="J69" s="107">
        <f>J257</f>
        <v>0</v>
      </c>
      <c r="L69" s="104"/>
    </row>
    <row r="70" spans="2:12" s="9" customFormat="1" ht="19.9" customHeight="1">
      <c r="B70" s="104"/>
      <c r="D70" s="105" t="s">
        <v>167</v>
      </c>
      <c r="E70" s="106"/>
      <c r="F70" s="106"/>
      <c r="G70" s="106"/>
      <c r="H70" s="106"/>
      <c r="I70" s="106"/>
      <c r="J70" s="107">
        <f>J260</f>
        <v>0</v>
      </c>
      <c r="L70" s="104"/>
    </row>
    <row r="71" spans="2:12" s="9" customFormat="1" ht="19.9" customHeight="1">
      <c r="B71" s="104"/>
      <c r="D71" s="105" t="s">
        <v>168</v>
      </c>
      <c r="E71" s="106"/>
      <c r="F71" s="106"/>
      <c r="G71" s="106"/>
      <c r="H71" s="106"/>
      <c r="I71" s="106"/>
      <c r="J71" s="107">
        <f>J267</f>
        <v>0</v>
      </c>
      <c r="L71" s="104"/>
    </row>
    <row r="72" spans="2:12" s="9" customFormat="1" ht="19.9" customHeight="1">
      <c r="B72" s="104"/>
      <c r="D72" s="105" t="s">
        <v>169</v>
      </c>
      <c r="E72" s="106"/>
      <c r="F72" s="106"/>
      <c r="G72" s="106"/>
      <c r="H72" s="106"/>
      <c r="I72" s="106"/>
      <c r="J72" s="107">
        <f>J272</f>
        <v>0</v>
      </c>
      <c r="L72" s="104"/>
    </row>
    <row r="73" spans="2:12" s="9" customFormat="1" ht="19.9" customHeight="1">
      <c r="B73" s="104"/>
      <c r="D73" s="105" t="s">
        <v>170</v>
      </c>
      <c r="E73" s="106"/>
      <c r="F73" s="106"/>
      <c r="G73" s="106"/>
      <c r="H73" s="106"/>
      <c r="I73" s="106"/>
      <c r="J73" s="107">
        <f>J285</f>
        <v>0</v>
      </c>
      <c r="L73" s="104"/>
    </row>
    <row r="74" spans="2:12" s="9" customFormat="1" ht="19.9" customHeight="1">
      <c r="B74" s="104"/>
      <c r="D74" s="105" t="s">
        <v>171</v>
      </c>
      <c r="E74" s="106"/>
      <c r="F74" s="106"/>
      <c r="G74" s="106"/>
      <c r="H74" s="106"/>
      <c r="I74" s="106"/>
      <c r="J74" s="107">
        <f>J347</f>
        <v>0</v>
      </c>
      <c r="L74" s="104"/>
    </row>
    <row r="75" spans="2:12" s="9" customFormat="1" ht="19.9" customHeight="1">
      <c r="B75" s="104"/>
      <c r="D75" s="105" t="s">
        <v>172</v>
      </c>
      <c r="E75" s="106"/>
      <c r="F75" s="106"/>
      <c r="G75" s="106"/>
      <c r="H75" s="106"/>
      <c r="I75" s="106"/>
      <c r="J75" s="107">
        <f>J374</f>
        <v>0</v>
      </c>
      <c r="L75" s="104"/>
    </row>
    <row r="76" spans="2:12" s="9" customFormat="1" ht="19.9" customHeight="1">
      <c r="B76" s="104"/>
      <c r="D76" s="105" t="s">
        <v>173</v>
      </c>
      <c r="E76" s="106"/>
      <c r="F76" s="106"/>
      <c r="G76" s="106"/>
      <c r="H76" s="106"/>
      <c r="I76" s="106"/>
      <c r="J76" s="107">
        <f>J393</f>
        <v>0</v>
      </c>
      <c r="L76" s="104"/>
    </row>
    <row r="77" spans="2:12" s="9" customFormat="1" ht="19.9" customHeight="1">
      <c r="B77" s="104"/>
      <c r="D77" s="105" t="s">
        <v>174</v>
      </c>
      <c r="E77" s="106"/>
      <c r="F77" s="106"/>
      <c r="G77" s="106"/>
      <c r="H77" s="106"/>
      <c r="I77" s="106"/>
      <c r="J77" s="107">
        <f>J401</f>
        <v>0</v>
      </c>
      <c r="L77" s="104"/>
    </row>
    <row r="78" spans="2:12" s="9" customFormat="1" ht="19.9" customHeight="1">
      <c r="B78" s="104"/>
      <c r="D78" s="105" t="s">
        <v>175</v>
      </c>
      <c r="E78" s="106"/>
      <c r="F78" s="106"/>
      <c r="G78" s="106"/>
      <c r="H78" s="106"/>
      <c r="I78" s="106"/>
      <c r="J78" s="107">
        <f>J438</f>
        <v>0</v>
      </c>
      <c r="L78" s="104"/>
    </row>
    <row r="79" spans="2:12" s="1" customFormat="1" ht="21.75" customHeight="1">
      <c r="B79" s="33"/>
      <c r="L79" s="33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5" customHeight="1">
      <c r="B85" s="33"/>
      <c r="C85" s="22" t="s">
        <v>105</v>
      </c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16</v>
      </c>
      <c r="L87" s="33"/>
    </row>
    <row r="88" spans="2:12" s="1" customFormat="1" ht="16.5" customHeight="1">
      <c r="B88" s="33"/>
      <c r="E88" s="308" t="str">
        <f>E7</f>
        <v>Rekonstrukce šaten (1-5 ročník) - 8. ZŠ - Křižíkova 1916, 356 01 Sokolov</v>
      </c>
      <c r="F88" s="309"/>
      <c r="G88" s="309"/>
      <c r="H88" s="309"/>
      <c r="L88" s="33"/>
    </row>
    <row r="89" spans="2:12" s="1" customFormat="1" ht="12" customHeight="1">
      <c r="B89" s="33"/>
      <c r="C89" s="28" t="s">
        <v>95</v>
      </c>
      <c r="L89" s="33"/>
    </row>
    <row r="90" spans="2:12" s="1" customFormat="1" ht="16.5" customHeight="1">
      <c r="B90" s="33"/>
      <c r="E90" s="271" t="str">
        <f>E9</f>
        <v>01 - Stavební část</v>
      </c>
      <c r="F90" s="310"/>
      <c r="G90" s="310"/>
      <c r="H90" s="310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8" t="s">
        <v>21</v>
      </c>
      <c r="F92" s="26" t="str">
        <f>F12</f>
        <v>Sokolov, Křižíkova 1916</v>
      </c>
      <c r="I92" s="28" t="s">
        <v>23</v>
      </c>
      <c r="J92" s="50" t="str">
        <f>IF(J12="","",J12)</f>
        <v>12. 4. 2023</v>
      </c>
      <c r="L92" s="33"/>
    </row>
    <row r="93" spans="2:12" s="1" customFormat="1" ht="6.95" customHeight="1">
      <c r="B93" s="33"/>
      <c r="L93" s="33"/>
    </row>
    <row r="94" spans="2:12" s="1" customFormat="1" ht="15.2" customHeight="1">
      <c r="B94" s="33"/>
      <c r="C94" s="28" t="s">
        <v>25</v>
      </c>
      <c r="F94" s="26" t="str">
        <f>E15</f>
        <v>Město Sokolov</v>
      </c>
      <c r="I94" s="28" t="s">
        <v>31</v>
      </c>
      <c r="J94" s="31" t="str">
        <f>E21</f>
        <v>Olga Růžičková</v>
      </c>
      <c r="L94" s="33"/>
    </row>
    <row r="95" spans="2:12" s="1" customFormat="1" ht="15.2" customHeight="1">
      <c r="B95" s="33"/>
      <c r="C95" s="28" t="s">
        <v>29</v>
      </c>
      <c r="F95" s="26" t="str">
        <f>IF(E18="","",E18)</f>
        <v>Vyplň údaj</v>
      </c>
      <c r="I95" s="28" t="s">
        <v>34</v>
      </c>
      <c r="J95" s="31" t="str">
        <f>E24</f>
        <v>Michal Kubelka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08"/>
      <c r="C97" s="109" t="s">
        <v>106</v>
      </c>
      <c r="D97" s="110" t="s">
        <v>57</v>
      </c>
      <c r="E97" s="110" t="s">
        <v>53</v>
      </c>
      <c r="F97" s="110" t="s">
        <v>54</v>
      </c>
      <c r="G97" s="110" t="s">
        <v>107</v>
      </c>
      <c r="H97" s="110" t="s">
        <v>108</v>
      </c>
      <c r="I97" s="110" t="s">
        <v>109</v>
      </c>
      <c r="J97" s="110" t="s">
        <v>99</v>
      </c>
      <c r="K97" s="111" t="s">
        <v>110</v>
      </c>
      <c r="L97" s="108"/>
      <c r="M97" s="57" t="s">
        <v>19</v>
      </c>
      <c r="N97" s="58" t="s">
        <v>42</v>
      </c>
      <c r="O97" s="58" t="s">
        <v>111</v>
      </c>
      <c r="P97" s="58" t="s">
        <v>112</v>
      </c>
      <c r="Q97" s="58" t="s">
        <v>113</v>
      </c>
      <c r="R97" s="58" t="s">
        <v>114</v>
      </c>
      <c r="S97" s="58" t="s">
        <v>115</v>
      </c>
      <c r="T97" s="59" t="s">
        <v>116</v>
      </c>
    </row>
    <row r="98" spans="2:63" s="1" customFormat="1" ht="22.9" customHeight="1">
      <c r="B98" s="33"/>
      <c r="C98" s="62" t="s">
        <v>117</v>
      </c>
      <c r="J98" s="112">
        <f>BK98</f>
        <v>0</v>
      </c>
      <c r="L98" s="33"/>
      <c r="M98" s="60"/>
      <c r="N98" s="51"/>
      <c r="O98" s="51"/>
      <c r="P98" s="113">
        <f>P99+P235</f>
        <v>0</v>
      </c>
      <c r="Q98" s="51"/>
      <c r="R98" s="113">
        <f>R99+R235</f>
        <v>19.868595669999998</v>
      </c>
      <c r="S98" s="51"/>
      <c r="T98" s="114">
        <f>T99+T235</f>
        <v>13.151746050000002</v>
      </c>
      <c r="AT98" s="18" t="s">
        <v>71</v>
      </c>
      <c r="AU98" s="18" t="s">
        <v>100</v>
      </c>
      <c r="BK98" s="115">
        <f>BK99+BK235</f>
        <v>0</v>
      </c>
    </row>
    <row r="99" spans="2:63" s="11" customFormat="1" ht="25.9" customHeight="1">
      <c r="B99" s="116"/>
      <c r="D99" s="117" t="s">
        <v>71</v>
      </c>
      <c r="E99" s="118" t="s">
        <v>176</v>
      </c>
      <c r="F99" s="118" t="s">
        <v>177</v>
      </c>
      <c r="I99" s="119"/>
      <c r="J99" s="120">
        <f>BK99</f>
        <v>0</v>
      </c>
      <c r="L99" s="116"/>
      <c r="M99" s="121"/>
      <c r="P99" s="122">
        <f>P100+P115+P171+P220+P232</f>
        <v>0</v>
      </c>
      <c r="R99" s="122">
        <f>R100+R115+R171+R220+R232</f>
        <v>15.177479439999999</v>
      </c>
      <c r="T99" s="123">
        <f>T100+T115+T171+T220+T232</f>
        <v>10.652800000000001</v>
      </c>
      <c r="AR99" s="117" t="s">
        <v>79</v>
      </c>
      <c r="AT99" s="124" t="s">
        <v>71</v>
      </c>
      <c r="AU99" s="124" t="s">
        <v>72</v>
      </c>
      <c r="AY99" s="117" t="s">
        <v>120</v>
      </c>
      <c r="BK99" s="125">
        <f>BK100+BK115+BK171+BK220+BK232</f>
        <v>0</v>
      </c>
    </row>
    <row r="100" spans="2:63" s="11" customFormat="1" ht="22.9" customHeight="1">
      <c r="B100" s="116"/>
      <c r="D100" s="117" t="s">
        <v>71</v>
      </c>
      <c r="E100" s="126" t="s">
        <v>137</v>
      </c>
      <c r="F100" s="126" t="s">
        <v>178</v>
      </c>
      <c r="I100" s="119"/>
      <c r="J100" s="127">
        <f>BK100</f>
        <v>0</v>
      </c>
      <c r="L100" s="116"/>
      <c r="M100" s="121"/>
      <c r="P100" s="122">
        <f>SUM(P101:P114)</f>
        <v>0</v>
      </c>
      <c r="R100" s="122">
        <f>SUM(R101:R114)</f>
        <v>0.40541444000000004</v>
      </c>
      <c r="T100" s="123">
        <f>SUM(T101:T114)</f>
        <v>0</v>
      </c>
      <c r="AR100" s="117" t="s">
        <v>79</v>
      </c>
      <c r="AT100" s="124" t="s">
        <v>71</v>
      </c>
      <c r="AU100" s="124" t="s">
        <v>79</v>
      </c>
      <c r="AY100" s="117" t="s">
        <v>120</v>
      </c>
      <c r="BK100" s="125">
        <f>SUM(BK101:BK114)</f>
        <v>0</v>
      </c>
    </row>
    <row r="101" spans="2:65" s="1" customFormat="1" ht="24.2" customHeight="1">
      <c r="B101" s="33"/>
      <c r="C101" s="128" t="s">
        <v>79</v>
      </c>
      <c r="D101" s="128" t="s">
        <v>123</v>
      </c>
      <c r="E101" s="129" t="s">
        <v>179</v>
      </c>
      <c r="F101" s="130" t="s">
        <v>180</v>
      </c>
      <c r="G101" s="131" t="s">
        <v>181</v>
      </c>
      <c r="H101" s="132">
        <v>5</v>
      </c>
      <c r="I101" s="133"/>
      <c r="J101" s="134">
        <f>ROUND(I101*H101,2)</f>
        <v>0</v>
      </c>
      <c r="K101" s="130" t="s">
        <v>127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0.04843</v>
      </c>
      <c r="R101" s="137">
        <f>Q101*H101</f>
        <v>0.24215</v>
      </c>
      <c r="S101" s="137">
        <v>0</v>
      </c>
      <c r="T101" s="138">
        <f>S101*H101</f>
        <v>0</v>
      </c>
      <c r="AR101" s="139" t="s">
        <v>141</v>
      </c>
      <c r="AT101" s="139" t="s">
        <v>123</v>
      </c>
      <c r="AU101" s="139" t="s">
        <v>81</v>
      </c>
      <c r="AY101" s="18" t="s">
        <v>120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79</v>
      </c>
      <c r="BK101" s="140">
        <f>ROUND(I101*H101,2)</f>
        <v>0</v>
      </c>
      <c r="BL101" s="18" t="s">
        <v>141</v>
      </c>
      <c r="BM101" s="139" t="s">
        <v>182</v>
      </c>
    </row>
    <row r="102" spans="2:47" s="1" customFormat="1" ht="11.25">
      <c r="B102" s="33"/>
      <c r="D102" s="141" t="s">
        <v>130</v>
      </c>
      <c r="F102" s="142" t="s">
        <v>183</v>
      </c>
      <c r="I102" s="143"/>
      <c r="L102" s="33"/>
      <c r="M102" s="144"/>
      <c r="T102" s="54"/>
      <c r="AT102" s="18" t="s">
        <v>130</v>
      </c>
      <c r="AU102" s="18" t="s">
        <v>81</v>
      </c>
    </row>
    <row r="103" spans="2:51" s="12" customFormat="1" ht="11.25">
      <c r="B103" s="148"/>
      <c r="D103" s="149" t="s">
        <v>184</v>
      </c>
      <c r="E103" s="150" t="s">
        <v>19</v>
      </c>
      <c r="F103" s="151" t="s">
        <v>185</v>
      </c>
      <c r="H103" s="150" t="s">
        <v>19</v>
      </c>
      <c r="I103" s="152"/>
      <c r="L103" s="148"/>
      <c r="M103" s="153"/>
      <c r="T103" s="154"/>
      <c r="AT103" s="150" t="s">
        <v>184</v>
      </c>
      <c r="AU103" s="150" t="s">
        <v>81</v>
      </c>
      <c r="AV103" s="12" t="s">
        <v>79</v>
      </c>
      <c r="AW103" s="12" t="s">
        <v>33</v>
      </c>
      <c r="AX103" s="12" t="s">
        <v>72</v>
      </c>
      <c r="AY103" s="150" t="s">
        <v>120</v>
      </c>
    </row>
    <row r="104" spans="2:51" s="13" customFormat="1" ht="11.25">
      <c r="B104" s="155"/>
      <c r="D104" s="149" t="s">
        <v>184</v>
      </c>
      <c r="E104" s="156" t="s">
        <v>19</v>
      </c>
      <c r="F104" s="157" t="s">
        <v>141</v>
      </c>
      <c r="H104" s="158">
        <v>4</v>
      </c>
      <c r="I104" s="159"/>
      <c r="L104" s="155"/>
      <c r="M104" s="160"/>
      <c r="T104" s="161"/>
      <c r="AT104" s="156" t="s">
        <v>184</v>
      </c>
      <c r="AU104" s="156" t="s">
        <v>81</v>
      </c>
      <c r="AV104" s="13" t="s">
        <v>81</v>
      </c>
      <c r="AW104" s="13" t="s">
        <v>33</v>
      </c>
      <c r="AX104" s="13" t="s">
        <v>72</v>
      </c>
      <c r="AY104" s="156" t="s">
        <v>120</v>
      </c>
    </row>
    <row r="105" spans="2:51" s="12" customFormat="1" ht="11.25">
      <c r="B105" s="148"/>
      <c r="D105" s="149" t="s">
        <v>184</v>
      </c>
      <c r="E105" s="150" t="s">
        <v>19</v>
      </c>
      <c r="F105" s="151" t="s">
        <v>186</v>
      </c>
      <c r="H105" s="150" t="s">
        <v>19</v>
      </c>
      <c r="I105" s="152"/>
      <c r="L105" s="148"/>
      <c r="M105" s="153"/>
      <c r="T105" s="154"/>
      <c r="AT105" s="150" t="s">
        <v>184</v>
      </c>
      <c r="AU105" s="150" t="s">
        <v>81</v>
      </c>
      <c r="AV105" s="12" t="s">
        <v>79</v>
      </c>
      <c r="AW105" s="12" t="s">
        <v>33</v>
      </c>
      <c r="AX105" s="12" t="s">
        <v>72</v>
      </c>
      <c r="AY105" s="150" t="s">
        <v>120</v>
      </c>
    </row>
    <row r="106" spans="2:51" s="13" customFormat="1" ht="11.25">
      <c r="B106" s="155"/>
      <c r="D106" s="149" t="s">
        <v>184</v>
      </c>
      <c r="E106" s="156" t="s">
        <v>19</v>
      </c>
      <c r="F106" s="157" t="s">
        <v>79</v>
      </c>
      <c r="H106" s="158">
        <v>1</v>
      </c>
      <c r="I106" s="159"/>
      <c r="L106" s="155"/>
      <c r="M106" s="160"/>
      <c r="T106" s="161"/>
      <c r="AT106" s="156" t="s">
        <v>184</v>
      </c>
      <c r="AU106" s="156" t="s">
        <v>81</v>
      </c>
      <c r="AV106" s="13" t="s">
        <v>81</v>
      </c>
      <c r="AW106" s="13" t="s">
        <v>33</v>
      </c>
      <c r="AX106" s="13" t="s">
        <v>72</v>
      </c>
      <c r="AY106" s="156" t="s">
        <v>120</v>
      </c>
    </row>
    <row r="107" spans="2:51" s="14" customFormat="1" ht="11.25">
      <c r="B107" s="162"/>
      <c r="D107" s="149" t="s">
        <v>184</v>
      </c>
      <c r="E107" s="163" t="s">
        <v>19</v>
      </c>
      <c r="F107" s="164" t="s">
        <v>187</v>
      </c>
      <c r="H107" s="165">
        <v>5</v>
      </c>
      <c r="I107" s="166"/>
      <c r="L107" s="162"/>
      <c r="M107" s="167"/>
      <c r="T107" s="168"/>
      <c r="AT107" s="163" t="s">
        <v>184</v>
      </c>
      <c r="AU107" s="163" t="s">
        <v>81</v>
      </c>
      <c r="AV107" s="14" t="s">
        <v>141</v>
      </c>
      <c r="AW107" s="14" t="s">
        <v>33</v>
      </c>
      <c r="AX107" s="14" t="s">
        <v>79</v>
      </c>
      <c r="AY107" s="163" t="s">
        <v>120</v>
      </c>
    </row>
    <row r="108" spans="2:65" s="1" customFormat="1" ht="33" customHeight="1">
      <c r="B108" s="33"/>
      <c r="C108" s="128" t="s">
        <v>81</v>
      </c>
      <c r="D108" s="128" t="s">
        <v>123</v>
      </c>
      <c r="E108" s="129" t="s">
        <v>188</v>
      </c>
      <c r="F108" s="130" t="s">
        <v>189</v>
      </c>
      <c r="G108" s="131" t="s">
        <v>190</v>
      </c>
      <c r="H108" s="132">
        <v>0.092</v>
      </c>
      <c r="I108" s="133"/>
      <c r="J108" s="134">
        <f>ROUND(I108*H108,2)</f>
        <v>0</v>
      </c>
      <c r="K108" s="130" t="s">
        <v>127</v>
      </c>
      <c r="L108" s="33"/>
      <c r="M108" s="135" t="s">
        <v>19</v>
      </c>
      <c r="N108" s="136" t="s">
        <v>43</v>
      </c>
      <c r="P108" s="137">
        <f>O108*H108</f>
        <v>0</v>
      </c>
      <c r="Q108" s="137">
        <v>1.76882</v>
      </c>
      <c r="R108" s="137">
        <f>Q108*H108</f>
        <v>0.16273144</v>
      </c>
      <c r="S108" s="137">
        <v>0</v>
      </c>
      <c r="T108" s="138">
        <f>S108*H108</f>
        <v>0</v>
      </c>
      <c r="AR108" s="139" t="s">
        <v>141</v>
      </c>
      <c r="AT108" s="139" t="s">
        <v>123</v>
      </c>
      <c r="AU108" s="139" t="s">
        <v>81</v>
      </c>
      <c r="AY108" s="18" t="s">
        <v>120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141</v>
      </c>
      <c r="BM108" s="139" t="s">
        <v>191</v>
      </c>
    </row>
    <row r="109" spans="2:47" s="1" customFormat="1" ht="11.25">
      <c r="B109" s="33"/>
      <c r="D109" s="141" t="s">
        <v>130</v>
      </c>
      <c r="F109" s="142" t="s">
        <v>192</v>
      </c>
      <c r="I109" s="143"/>
      <c r="L109" s="33"/>
      <c r="M109" s="144"/>
      <c r="T109" s="54"/>
      <c r="AT109" s="18" t="s">
        <v>130</v>
      </c>
      <c r="AU109" s="18" t="s">
        <v>81</v>
      </c>
    </row>
    <row r="110" spans="2:51" s="12" customFormat="1" ht="11.25">
      <c r="B110" s="148"/>
      <c r="D110" s="149" t="s">
        <v>184</v>
      </c>
      <c r="E110" s="150" t="s">
        <v>19</v>
      </c>
      <c r="F110" s="151" t="s">
        <v>193</v>
      </c>
      <c r="H110" s="150" t="s">
        <v>19</v>
      </c>
      <c r="I110" s="152"/>
      <c r="L110" s="148"/>
      <c r="M110" s="153"/>
      <c r="T110" s="154"/>
      <c r="AT110" s="150" t="s">
        <v>184</v>
      </c>
      <c r="AU110" s="150" t="s">
        <v>81</v>
      </c>
      <c r="AV110" s="12" t="s">
        <v>79</v>
      </c>
      <c r="AW110" s="12" t="s">
        <v>33</v>
      </c>
      <c r="AX110" s="12" t="s">
        <v>72</v>
      </c>
      <c r="AY110" s="150" t="s">
        <v>120</v>
      </c>
    </row>
    <row r="111" spans="2:51" s="13" customFormat="1" ht="11.25">
      <c r="B111" s="155"/>
      <c r="D111" s="149" t="s">
        <v>184</v>
      </c>
      <c r="E111" s="156" t="s">
        <v>19</v>
      </c>
      <c r="F111" s="157" t="s">
        <v>194</v>
      </c>
      <c r="H111" s="158">
        <v>0.092</v>
      </c>
      <c r="I111" s="159"/>
      <c r="L111" s="155"/>
      <c r="M111" s="160"/>
      <c r="T111" s="161"/>
      <c r="AT111" s="156" t="s">
        <v>184</v>
      </c>
      <c r="AU111" s="156" t="s">
        <v>81</v>
      </c>
      <c r="AV111" s="13" t="s">
        <v>81</v>
      </c>
      <c r="AW111" s="13" t="s">
        <v>33</v>
      </c>
      <c r="AX111" s="13" t="s">
        <v>79</v>
      </c>
      <c r="AY111" s="156" t="s">
        <v>120</v>
      </c>
    </row>
    <row r="112" spans="2:65" s="1" customFormat="1" ht="16.5" customHeight="1">
      <c r="B112" s="33"/>
      <c r="C112" s="128" t="s">
        <v>137</v>
      </c>
      <c r="D112" s="128" t="s">
        <v>123</v>
      </c>
      <c r="E112" s="129" t="s">
        <v>195</v>
      </c>
      <c r="F112" s="130" t="s">
        <v>196</v>
      </c>
      <c r="G112" s="131" t="s">
        <v>197</v>
      </c>
      <c r="H112" s="132">
        <v>4.1</v>
      </c>
      <c r="I112" s="133"/>
      <c r="J112" s="134">
        <f>ROUND(I112*H112,2)</f>
        <v>0</v>
      </c>
      <c r="K112" s="130" t="s">
        <v>127</v>
      </c>
      <c r="L112" s="33"/>
      <c r="M112" s="135" t="s">
        <v>19</v>
      </c>
      <c r="N112" s="136" t="s">
        <v>43</v>
      </c>
      <c r="P112" s="137">
        <f>O112*H112</f>
        <v>0</v>
      </c>
      <c r="Q112" s="137">
        <v>0.00013</v>
      </c>
      <c r="R112" s="137">
        <f>Q112*H112</f>
        <v>0.0005329999999999999</v>
      </c>
      <c r="S112" s="137">
        <v>0</v>
      </c>
      <c r="T112" s="138">
        <f>S112*H112</f>
        <v>0</v>
      </c>
      <c r="AR112" s="139" t="s">
        <v>141</v>
      </c>
      <c r="AT112" s="139" t="s">
        <v>123</v>
      </c>
      <c r="AU112" s="139" t="s">
        <v>81</v>
      </c>
      <c r="AY112" s="18" t="s">
        <v>120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79</v>
      </c>
      <c r="BK112" s="140">
        <f>ROUND(I112*H112,2)</f>
        <v>0</v>
      </c>
      <c r="BL112" s="18" t="s">
        <v>141</v>
      </c>
      <c r="BM112" s="139" t="s">
        <v>198</v>
      </c>
    </row>
    <row r="113" spans="2:47" s="1" customFormat="1" ht="11.25">
      <c r="B113" s="33"/>
      <c r="D113" s="141" t="s">
        <v>130</v>
      </c>
      <c r="F113" s="142" t="s">
        <v>199</v>
      </c>
      <c r="I113" s="143"/>
      <c r="L113" s="33"/>
      <c r="M113" s="144"/>
      <c r="T113" s="54"/>
      <c r="AT113" s="18" t="s">
        <v>130</v>
      </c>
      <c r="AU113" s="18" t="s">
        <v>81</v>
      </c>
    </row>
    <row r="114" spans="2:51" s="13" customFormat="1" ht="11.25">
      <c r="B114" s="155"/>
      <c r="D114" s="149" t="s">
        <v>184</v>
      </c>
      <c r="E114" s="156" t="s">
        <v>19</v>
      </c>
      <c r="F114" s="157" t="s">
        <v>200</v>
      </c>
      <c r="H114" s="158">
        <v>4.1</v>
      </c>
      <c r="I114" s="159"/>
      <c r="L114" s="155"/>
      <c r="M114" s="160"/>
      <c r="T114" s="161"/>
      <c r="AT114" s="156" t="s">
        <v>184</v>
      </c>
      <c r="AU114" s="156" t="s">
        <v>81</v>
      </c>
      <c r="AV114" s="13" t="s">
        <v>81</v>
      </c>
      <c r="AW114" s="13" t="s">
        <v>33</v>
      </c>
      <c r="AX114" s="13" t="s">
        <v>79</v>
      </c>
      <c r="AY114" s="156" t="s">
        <v>120</v>
      </c>
    </row>
    <row r="115" spans="2:63" s="11" customFormat="1" ht="22.9" customHeight="1">
      <c r="B115" s="116"/>
      <c r="D115" s="117" t="s">
        <v>71</v>
      </c>
      <c r="E115" s="126" t="s">
        <v>151</v>
      </c>
      <c r="F115" s="126" t="s">
        <v>201</v>
      </c>
      <c r="I115" s="119"/>
      <c r="J115" s="127">
        <f>BK115</f>
        <v>0</v>
      </c>
      <c r="L115" s="116"/>
      <c r="M115" s="121"/>
      <c r="P115" s="122">
        <f>SUM(P116:P170)</f>
        <v>0</v>
      </c>
      <c r="R115" s="122">
        <f>SUM(R116:R170)</f>
        <v>14.748979</v>
      </c>
      <c r="T115" s="123">
        <f>SUM(T116:T170)</f>
        <v>0</v>
      </c>
      <c r="AR115" s="117" t="s">
        <v>79</v>
      </c>
      <c r="AT115" s="124" t="s">
        <v>71</v>
      </c>
      <c r="AU115" s="124" t="s">
        <v>79</v>
      </c>
      <c r="AY115" s="117" t="s">
        <v>120</v>
      </c>
      <c r="BK115" s="125">
        <f>SUM(BK116:BK170)</f>
        <v>0</v>
      </c>
    </row>
    <row r="116" spans="2:65" s="1" customFormat="1" ht="24.2" customHeight="1">
      <c r="B116" s="33"/>
      <c r="C116" s="128" t="s">
        <v>141</v>
      </c>
      <c r="D116" s="128" t="s">
        <v>123</v>
      </c>
      <c r="E116" s="129" t="s">
        <v>202</v>
      </c>
      <c r="F116" s="130" t="s">
        <v>203</v>
      </c>
      <c r="G116" s="131" t="s">
        <v>204</v>
      </c>
      <c r="H116" s="132">
        <v>130.61</v>
      </c>
      <c r="I116" s="133"/>
      <c r="J116" s="134">
        <f>ROUND(I116*H116,2)</f>
        <v>0</v>
      </c>
      <c r="K116" s="130" t="s">
        <v>127</v>
      </c>
      <c r="L116" s="33"/>
      <c r="M116" s="135" t="s">
        <v>19</v>
      </c>
      <c r="N116" s="136" t="s">
        <v>43</v>
      </c>
      <c r="P116" s="137">
        <f>O116*H116</f>
        <v>0</v>
      </c>
      <c r="Q116" s="137">
        <v>0.017</v>
      </c>
      <c r="R116" s="137">
        <f>Q116*H116</f>
        <v>2.2203700000000004</v>
      </c>
      <c r="S116" s="137">
        <v>0</v>
      </c>
      <c r="T116" s="138">
        <f>S116*H116</f>
        <v>0</v>
      </c>
      <c r="AR116" s="139" t="s">
        <v>141</v>
      </c>
      <c r="AT116" s="139" t="s">
        <v>123</v>
      </c>
      <c r="AU116" s="139" t="s">
        <v>81</v>
      </c>
      <c r="AY116" s="18" t="s">
        <v>120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79</v>
      </c>
      <c r="BK116" s="140">
        <f>ROUND(I116*H116,2)</f>
        <v>0</v>
      </c>
      <c r="BL116" s="18" t="s">
        <v>141</v>
      </c>
      <c r="BM116" s="139" t="s">
        <v>205</v>
      </c>
    </row>
    <row r="117" spans="2:47" s="1" customFormat="1" ht="11.25">
      <c r="B117" s="33"/>
      <c r="D117" s="141" t="s">
        <v>130</v>
      </c>
      <c r="F117" s="142" t="s">
        <v>206</v>
      </c>
      <c r="I117" s="143"/>
      <c r="L117" s="33"/>
      <c r="M117" s="144"/>
      <c r="T117" s="54"/>
      <c r="AT117" s="18" t="s">
        <v>130</v>
      </c>
      <c r="AU117" s="18" t="s">
        <v>81</v>
      </c>
    </row>
    <row r="118" spans="2:65" s="1" customFormat="1" ht="24.2" customHeight="1">
      <c r="B118" s="33"/>
      <c r="C118" s="128" t="s">
        <v>119</v>
      </c>
      <c r="D118" s="128" t="s">
        <v>123</v>
      </c>
      <c r="E118" s="129" t="s">
        <v>207</v>
      </c>
      <c r="F118" s="130" t="s">
        <v>208</v>
      </c>
      <c r="G118" s="131" t="s">
        <v>204</v>
      </c>
      <c r="H118" s="132">
        <v>20</v>
      </c>
      <c r="I118" s="133"/>
      <c r="J118" s="134">
        <f>ROUND(I118*H118,2)</f>
        <v>0</v>
      </c>
      <c r="K118" s="130" t="s">
        <v>127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0.00438</v>
      </c>
      <c r="R118" s="137">
        <f>Q118*H118</f>
        <v>0.08760000000000001</v>
      </c>
      <c r="S118" s="137">
        <v>0</v>
      </c>
      <c r="T118" s="138">
        <f>S118*H118</f>
        <v>0</v>
      </c>
      <c r="AR118" s="139" t="s">
        <v>141</v>
      </c>
      <c r="AT118" s="139" t="s">
        <v>123</v>
      </c>
      <c r="AU118" s="139" t="s">
        <v>81</v>
      </c>
      <c r="AY118" s="18" t="s">
        <v>120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79</v>
      </c>
      <c r="BK118" s="140">
        <f>ROUND(I118*H118,2)</f>
        <v>0</v>
      </c>
      <c r="BL118" s="18" t="s">
        <v>141</v>
      </c>
      <c r="BM118" s="139" t="s">
        <v>209</v>
      </c>
    </row>
    <row r="119" spans="2:47" s="1" customFormat="1" ht="11.25">
      <c r="B119" s="33"/>
      <c r="D119" s="141" t="s">
        <v>130</v>
      </c>
      <c r="F119" s="142" t="s">
        <v>210</v>
      </c>
      <c r="I119" s="143"/>
      <c r="L119" s="33"/>
      <c r="M119" s="144"/>
      <c r="T119" s="54"/>
      <c r="AT119" s="18" t="s">
        <v>130</v>
      </c>
      <c r="AU119" s="18" t="s">
        <v>81</v>
      </c>
    </row>
    <row r="120" spans="2:51" s="12" customFormat="1" ht="11.25">
      <c r="B120" s="148"/>
      <c r="D120" s="149" t="s">
        <v>184</v>
      </c>
      <c r="E120" s="150" t="s">
        <v>19</v>
      </c>
      <c r="F120" s="151" t="s">
        <v>211</v>
      </c>
      <c r="H120" s="150" t="s">
        <v>19</v>
      </c>
      <c r="I120" s="152"/>
      <c r="L120" s="148"/>
      <c r="M120" s="153"/>
      <c r="T120" s="154"/>
      <c r="AT120" s="150" t="s">
        <v>184</v>
      </c>
      <c r="AU120" s="150" t="s">
        <v>81</v>
      </c>
      <c r="AV120" s="12" t="s">
        <v>79</v>
      </c>
      <c r="AW120" s="12" t="s">
        <v>33</v>
      </c>
      <c r="AX120" s="12" t="s">
        <v>72</v>
      </c>
      <c r="AY120" s="150" t="s">
        <v>120</v>
      </c>
    </row>
    <row r="121" spans="2:51" s="13" customFormat="1" ht="11.25">
      <c r="B121" s="155"/>
      <c r="D121" s="149" t="s">
        <v>184</v>
      </c>
      <c r="E121" s="156" t="s">
        <v>19</v>
      </c>
      <c r="F121" s="157" t="s">
        <v>212</v>
      </c>
      <c r="H121" s="158">
        <v>20</v>
      </c>
      <c r="I121" s="159"/>
      <c r="L121" s="155"/>
      <c r="M121" s="160"/>
      <c r="T121" s="161"/>
      <c r="AT121" s="156" t="s">
        <v>184</v>
      </c>
      <c r="AU121" s="156" t="s">
        <v>81</v>
      </c>
      <c r="AV121" s="13" t="s">
        <v>81</v>
      </c>
      <c r="AW121" s="13" t="s">
        <v>33</v>
      </c>
      <c r="AX121" s="13" t="s">
        <v>79</v>
      </c>
      <c r="AY121" s="156" t="s">
        <v>120</v>
      </c>
    </row>
    <row r="122" spans="2:65" s="1" customFormat="1" ht="21.75" customHeight="1">
      <c r="B122" s="33"/>
      <c r="C122" s="128" t="s">
        <v>151</v>
      </c>
      <c r="D122" s="128" t="s">
        <v>123</v>
      </c>
      <c r="E122" s="129" t="s">
        <v>213</v>
      </c>
      <c r="F122" s="130" t="s">
        <v>214</v>
      </c>
      <c r="G122" s="131" t="s">
        <v>181</v>
      </c>
      <c r="H122" s="132">
        <v>1</v>
      </c>
      <c r="I122" s="133"/>
      <c r="J122" s="134">
        <f>ROUND(I122*H122,2)</f>
        <v>0</v>
      </c>
      <c r="K122" s="130" t="s">
        <v>127</v>
      </c>
      <c r="L122" s="33"/>
      <c r="M122" s="135" t="s">
        <v>19</v>
      </c>
      <c r="N122" s="136" t="s">
        <v>43</v>
      </c>
      <c r="P122" s="137">
        <f>O122*H122</f>
        <v>0</v>
      </c>
      <c r="Q122" s="137">
        <v>0.00376</v>
      </c>
      <c r="R122" s="137">
        <f>Q122*H122</f>
        <v>0.00376</v>
      </c>
      <c r="S122" s="137">
        <v>0</v>
      </c>
      <c r="T122" s="138">
        <f>S122*H122</f>
        <v>0</v>
      </c>
      <c r="AR122" s="139" t="s">
        <v>141</v>
      </c>
      <c r="AT122" s="139" t="s">
        <v>123</v>
      </c>
      <c r="AU122" s="139" t="s">
        <v>81</v>
      </c>
      <c r="AY122" s="18" t="s">
        <v>120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79</v>
      </c>
      <c r="BK122" s="140">
        <f>ROUND(I122*H122,2)</f>
        <v>0</v>
      </c>
      <c r="BL122" s="18" t="s">
        <v>141</v>
      </c>
      <c r="BM122" s="139" t="s">
        <v>215</v>
      </c>
    </row>
    <row r="123" spans="2:47" s="1" customFormat="1" ht="11.25">
      <c r="B123" s="33"/>
      <c r="D123" s="141" t="s">
        <v>130</v>
      </c>
      <c r="F123" s="142" t="s">
        <v>216</v>
      </c>
      <c r="I123" s="143"/>
      <c r="L123" s="33"/>
      <c r="M123" s="144"/>
      <c r="T123" s="54"/>
      <c r="AT123" s="18" t="s">
        <v>130</v>
      </c>
      <c r="AU123" s="18" t="s">
        <v>81</v>
      </c>
    </row>
    <row r="124" spans="2:51" s="12" customFormat="1" ht="11.25">
      <c r="B124" s="148"/>
      <c r="D124" s="149" t="s">
        <v>184</v>
      </c>
      <c r="E124" s="150" t="s">
        <v>19</v>
      </c>
      <c r="F124" s="151" t="s">
        <v>217</v>
      </c>
      <c r="H124" s="150" t="s">
        <v>19</v>
      </c>
      <c r="I124" s="152"/>
      <c r="L124" s="148"/>
      <c r="M124" s="153"/>
      <c r="T124" s="154"/>
      <c r="AT124" s="150" t="s">
        <v>184</v>
      </c>
      <c r="AU124" s="150" t="s">
        <v>81</v>
      </c>
      <c r="AV124" s="12" t="s">
        <v>79</v>
      </c>
      <c r="AW124" s="12" t="s">
        <v>33</v>
      </c>
      <c r="AX124" s="12" t="s">
        <v>72</v>
      </c>
      <c r="AY124" s="150" t="s">
        <v>120</v>
      </c>
    </row>
    <row r="125" spans="2:51" s="13" customFormat="1" ht="11.25">
      <c r="B125" s="155"/>
      <c r="D125" s="149" t="s">
        <v>184</v>
      </c>
      <c r="E125" s="156" t="s">
        <v>19</v>
      </c>
      <c r="F125" s="157" t="s">
        <v>79</v>
      </c>
      <c r="H125" s="158">
        <v>1</v>
      </c>
      <c r="I125" s="159"/>
      <c r="L125" s="155"/>
      <c r="M125" s="160"/>
      <c r="T125" s="161"/>
      <c r="AT125" s="156" t="s">
        <v>184</v>
      </c>
      <c r="AU125" s="156" t="s">
        <v>81</v>
      </c>
      <c r="AV125" s="13" t="s">
        <v>81</v>
      </c>
      <c r="AW125" s="13" t="s">
        <v>33</v>
      </c>
      <c r="AX125" s="13" t="s">
        <v>79</v>
      </c>
      <c r="AY125" s="156" t="s">
        <v>120</v>
      </c>
    </row>
    <row r="126" spans="2:65" s="1" customFormat="1" ht="24.2" customHeight="1">
      <c r="B126" s="33"/>
      <c r="C126" s="128" t="s">
        <v>218</v>
      </c>
      <c r="D126" s="128" t="s">
        <v>123</v>
      </c>
      <c r="E126" s="129" t="s">
        <v>219</v>
      </c>
      <c r="F126" s="130" t="s">
        <v>220</v>
      </c>
      <c r="G126" s="131" t="s">
        <v>181</v>
      </c>
      <c r="H126" s="132">
        <v>8</v>
      </c>
      <c r="I126" s="133"/>
      <c r="J126" s="134">
        <f>ROUND(I126*H126,2)</f>
        <v>0</v>
      </c>
      <c r="K126" s="130" t="s">
        <v>127</v>
      </c>
      <c r="L126" s="33"/>
      <c r="M126" s="135" t="s">
        <v>19</v>
      </c>
      <c r="N126" s="136" t="s">
        <v>43</v>
      </c>
      <c r="P126" s="137">
        <f>O126*H126</f>
        <v>0</v>
      </c>
      <c r="Q126" s="137">
        <v>0.0102</v>
      </c>
      <c r="R126" s="137">
        <f>Q126*H126</f>
        <v>0.0816</v>
      </c>
      <c r="S126" s="137">
        <v>0</v>
      </c>
      <c r="T126" s="138">
        <f>S126*H126</f>
        <v>0</v>
      </c>
      <c r="AR126" s="139" t="s">
        <v>141</v>
      </c>
      <c r="AT126" s="139" t="s">
        <v>123</v>
      </c>
      <c r="AU126" s="139" t="s">
        <v>81</v>
      </c>
      <c r="AY126" s="18" t="s">
        <v>120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79</v>
      </c>
      <c r="BK126" s="140">
        <f>ROUND(I126*H126,2)</f>
        <v>0</v>
      </c>
      <c r="BL126" s="18" t="s">
        <v>141</v>
      </c>
      <c r="BM126" s="139" t="s">
        <v>221</v>
      </c>
    </row>
    <row r="127" spans="2:47" s="1" customFormat="1" ht="11.25">
      <c r="B127" s="33"/>
      <c r="D127" s="141" t="s">
        <v>130</v>
      </c>
      <c r="F127" s="142" t="s">
        <v>222</v>
      </c>
      <c r="I127" s="143"/>
      <c r="L127" s="33"/>
      <c r="M127" s="144"/>
      <c r="T127" s="54"/>
      <c r="AT127" s="18" t="s">
        <v>130</v>
      </c>
      <c r="AU127" s="18" t="s">
        <v>81</v>
      </c>
    </row>
    <row r="128" spans="2:51" s="12" customFormat="1" ht="11.25">
      <c r="B128" s="148"/>
      <c r="D128" s="149" t="s">
        <v>184</v>
      </c>
      <c r="E128" s="150" t="s">
        <v>19</v>
      </c>
      <c r="F128" s="151" t="s">
        <v>223</v>
      </c>
      <c r="H128" s="150" t="s">
        <v>19</v>
      </c>
      <c r="I128" s="152"/>
      <c r="L128" s="148"/>
      <c r="M128" s="153"/>
      <c r="T128" s="154"/>
      <c r="AT128" s="150" t="s">
        <v>184</v>
      </c>
      <c r="AU128" s="150" t="s">
        <v>81</v>
      </c>
      <c r="AV128" s="12" t="s">
        <v>79</v>
      </c>
      <c r="AW128" s="12" t="s">
        <v>33</v>
      </c>
      <c r="AX128" s="12" t="s">
        <v>72</v>
      </c>
      <c r="AY128" s="150" t="s">
        <v>120</v>
      </c>
    </row>
    <row r="129" spans="2:51" s="13" customFormat="1" ht="11.25">
      <c r="B129" s="155"/>
      <c r="D129" s="149" t="s">
        <v>184</v>
      </c>
      <c r="E129" s="156" t="s">
        <v>19</v>
      </c>
      <c r="F129" s="157" t="s">
        <v>224</v>
      </c>
      <c r="H129" s="158">
        <v>8</v>
      </c>
      <c r="I129" s="159"/>
      <c r="L129" s="155"/>
      <c r="M129" s="160"/>
      <c r="T129" s="161"/>
      <c r="AT129" s="156" t="s">
        <v>184</v>
      </c>
      <c r="AU129" s="156" t="s">
        <v>81</v>
      </c>
      <c r="AV129" s="13" t="s">
        <v>81</v>
      </c>
      <c r="AW129" s="13" t="s">
        <v>33</v>
      </c>
      <c r="AX129" s="13" t="s">
        <v>79</v>
      </c>
      <c r="AY129" s="156" t="s">
        <v>120</v>
      </c>
    </row>
    <row r="130" spans="2:65" s="1" customFormat="1" ht="21.75" customHeight="1">
      <c r="B130" s="33"/>
      <c r="C130" s="128" t="s">
        <v>224</v>
      </c>
      <c r="D130" s="128" t="s">
        <v>123</v>
      </c>
      <c r="E130" s="129" t="s">
        <v>225</v>
      </c>
      <c r="F130" s="130" t="s">
        <v>226</v>
      </c>
      <c r="G130" s="131" t="s">
        <v>181</v>
      </c>
      <c r="H130" s="132">
        <v>2</v>
      </c>
      <c r="I130" s="133"/>
      <c r="J130" s="134">
        <f>ROUND(I130*H130,2)</f>
        <v>0</v>
      </c>
      <c r="K130" s="130" t="s">
        <v>127</v>
      </c>
      <c r="L130" s="33"/>
      <c r="M130" s="135" t="s">
        <v>19</v>
      </c>
      <c r="N130" s="136" t="s">
        <v>43</v>
      </c>
      <c r="P130" s="137">
        <f>O130*H130</f>
        <v>0</v>
      </c>
      <c r="Q130" s="137">
        <v>0.1575</v>
      </c>
      <c r="R130" s="137">
        <f>Q130*H130</f>
        <v>0.315</v>
      </c>
      <c r="S130" s="137">
        <v>0</v>
      </c>
      <c r="T130" s="138">
        <f>S130*H130</f>
        <v>0</v>
      </c>
      <c r="AR130" s="139" t="s">
        <v>141</v>
      </c>
      <c r="AT130" s="139" t="s">
        <v>123</v>
      </c>
      <c r="AU130" s="139" t="s">
        <v>81</v>
      </c>
      <c r="AY130" s="18" t="s">
        <v>120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79</v>
      </c>
      <c r="BK130" s="140">
        <f>ROUND(I130*H130,2)</f>
        <v>0</v>
      </c>
      <c r="BL130" s="18" t="s">
        <v>141</v>
      </c>
      <c r="BM130" s="139" t="s">
        <v>227</v>
      </c>
    </row>
    <row r="131" spans="2:47" s="1" customFormat="1" ht="11.25">
      <c r="B131" s="33"/>
      <c r="D131" s="141" t="s">
        <v>130</v>
      </c>
      <c r="F131" s="142" t="s">
        <v>228</v>
      </c>
      <c r="I131" s="143"/>
      <c r="L131" s="33"/>
      <c r="M131" s="144"/>
      <c r="T131" s="54"/>
      <c r="AT131" s="18" t="s">
        <v>130</v>
      </c>
      <c r="AU131" s="18" t="s">
        <v>81</v>
      </c>
    </row>
    <row r="132" spans="2:51" s="12" customFormat="1" ht="11.25">
      <c r="B132" s="148"/>
      <c r="D132" s="149" t="s">
        <v>184</v>
      </c>
      <c r="E132" s="150" t="s">
        <v>19</v>
      </c>
      <c r="F132" s="151" t="s">
        <v>229</v>
      </c>
      <c r="H132" s="150" t="s">
        <v>19</v>
      </c>
      <c r="I132" s="152"/>
      <c r="L132" s="148"/>
      <c r="M132" s="153"/>
      <c r="T132" s="154"/>
      <c r="AT132" s="150" t="s">
        <v>184</v>
      </c>
      <c r="AU132" s="150" t="s">
        <v>81</v>
      </c>
      <c r="AV132" s="12" t="s">
        <v>79</v>
      </c>
      <c r="AW132" s="12" t="s">
        <v>33</v>
      </c>
      <c r="AX132" s="12" t="s">
        <v>72</v>
      </c>
      <c r="AY132" s="150" t="s">
        <v>120</v>
      </c>
    </row>
    <row r="133" spans="2:51" s="13" customFormat="1" ht="11.25">
      <c r="B133" s="155"/>
      <c r="D133" s="149" t="s">
        <v>184</v>
      </c>
      <c r="E133" s="156" t="s">
        <v>19</v>
      </c>
      <c r="F133" s="157" t="s">
        <v>81</v>
      </c>
      <c r="H133" s="158">
        <v>2</v>
      </c>
      <c r="I133" s="159"/>
      <c r="L133" s="155"/>
      <c r="M133" s="160"/>
      <c r="T133" s="161"/>
      <c r="AT133" s="156" t="s">
        <v>184</v>
      </c>
      <c r="AU133" s="156" t="s">
        <v>81</v>
      </c>
      <c r="AV133" s="13" t="s">
        <v>81</v>
      </c>
      <c r="AW133" s="13" t="s">
        <v>33</v>
      </c>
      <c r="AX133" s="13" t="s">
        <v>79</v>
      </c>
      <c r="AY133" s="156" t="s">
        <v>120</v>
      </c>
    </row>
    <row r="134" spans="2:65" s="1" customFormat="1" ht="24.2" customHeight="1">
      <c r="B134" s="33"/>
      <c r="C134" s="128" t="s">
        <v>230</v>
      </c>
      <c r="D134" s="128" t="s">
        <v>123</v>
      </c>
      <c r="E134" s="129" t="s">
        <v>231</v>
      </c>
      <c r="F134" s="130" t="s">
        <v>232</v>
      </c>
      <c r="G134" s="131" t="s">
        <v>204</v>
      </c>
      <c r="H134" s="132">
        <v>89.345</v>
      </c>
      <c r="I134" s="133"/>
      <c r="J134" s="134">
        <f>ROUND(I134*H134,2)</f>
        <v>0</v>
      </c>
      <c r="K134" s="130" t="s">
        <v>127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0.017</v>
      </c>
      <c r="R134" s="137">
        <f>Q134*H134</f>
        <v>1.5188650000000001</v>
      </c>
      <c r="S134" s="137">
        <v>0</v>
      </c>
      <c r="T134" s="138">
        <f>S134*H134</f>
        <v>0</v>
      </c>
      <c r="AR134" s="139" t="s">
        <v>141</v>
      </c>
      <c r="AT134" s="139" t="s">
        <v>123</v>
      </c>
      <c r="AU134" s="139" t="s">
        <v>81</v>
      </c>
      <c r="AY134" s="18" t="s">
        <v>120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79</v>
      </c>
      <c r="BK134" s="140">
        <f>ROUND(I134*H134,2)</f>
        <v>0</v>
      </c>
      <c r="BL134" s="18" t="s">
        <v>141</v>
      </c>
      <c r="BM134" s="139" t="s">
        <v>233</v>
      </c>
    </row>
    <row r="135" spans="2:47" s="1" customFormat="1" ht="11.25">
      <c r="B135" s="33"/>
      <c r="D135" s="141" t="s">
        <v>130</v>
      </c>
      <c r="F135" s="142" t="s">
        <v>234</v>
      </c>
      <c r="I135" s="143"/>
      <c r="L135" s="33"/>
      <c r="M135" s="144"/>
      <c r="T135" s="54"/>
      <c r="AT135" s="18" t="s">
        <v>130</v>
      </c>
      <c r="AU135" s="18" t="s">
        <v>81</v>
      </c>
    </row>
    <row r="136" spans="2:51" s="12" customFormat="1" ht="11.25">
      <c r="B136" s="148"/>
      <c r="D136" s="149" t="s">
        <v>184</v>
      </c>
      <c r="E136" s="150" t="s">
        <v>19</v>
      </c>
      <c r="F136" s="151" t="s">
        <v>235</v>
      </c>
      <c r="H136" s="150" t="s">
        <v>19</v>
      </c>
      <c r="I136" s="152"/>
      <c r="L136" s="148"/>
      <c r="M136" s="153"/>
      <c r="T136" s="154"/>
      <c r="AT136" s="150" t="s">
        <v>184</v>
      </c>
      <c r="AU136" s="150" t="s">
        <v>81</v>
      </c>
      <c r="AV136" s="12" t="s">
        <v>79</v>
      </c>
      <c r="AW136" s="12" t="s">
        <v>33</v>
      </c>
      <c r="AX136" s="12" t="s">
        <v>72</v>
      </c>
      <c r="AY136" s="150" t="s">
        <v>120</v>
      </c>
    </row>
    <row r="137" spans="2:51" s="13" customFormat="1" ht="11.25">
      <c r="B137" s="155"/>
      <c r="D137" s="149" t="s">
        <v>184</v>
      </c>
      <c r="E137" s="156" t="s">
        <v>19</v>
      </c>
      <c r="F137" s="157" t="s">
        <v>236</v>
      </c>
      <c r="H137" s="158">
        <v>89.345</v>
      </c>
      <c r="I137" s="159"/>
      <c r="L137" s="155"/>
      <c r="M137" s="160"/>
      <c r="T137" s="161"/>
      <c r="AT137" s="156" t="s">
        <v>184</v>
      </c>
      <c r="AU137" s="156" t="s">
        <v>81</v>
      </c>
      <c r="AV137" s="13" t="s">
        <v>81</v>
      </c>
      <c r="AW137" s="13" t="s">
        <v>33</v>
      </c>
      <c r="AX137" s="13" t="s">
        <v>79</v>
      </c>
      <c r="AY137" s="156" t="s">
        <v>120</v>
      </c>
    </row>
    <row r="138" spans="2:65" s="1" customFormat="1" ht="24.2" customHeight="1">
      <c r="B138" s="33"/>
      <c r="C138" s="128" t="s">
        <v>237</v>
      </c>
      <c r="D138" s="128" t="s">
        <v>123</v>
      </c>
      <c r="E138" s="129" t="s">
        <v>238</v>
      </c>
      <c r="F138" s="130" t="s">
        <v>239</v>
      </c>
      <c r="G138" s="131" t="s">
        <v>204</v>
      </c>
      <c r="H138" s="132">
        <v>65.485</v>
      </c>
      <c r="I138" s="133"/>
      <c r="J138" s="134">
        <f>ROUND(I138*H138,2)</f>
        <v>0</v>
      </c>
      <c r="K138" s="130" t="s">
        <v>127</v>
      </c>
      <c r="L138" s="33"/>
      <c r="M138" s="135" t="s">
        <v>19</v>
      </c>
      <c r="N138" s="136" t="s">
        <v>43</v>
      </c>
      <c r="P138" s="137">
        <f>O138*H138</f>
        <v>0</v>
      </c>
      <c r="Q138" s="137">
        <v>0.0197</v>
      </c>
      <c r="R138" s="137">
        <f>Q138*H138</f>
        <v>1.2900544999999999</v>
      </c>
      <c r="S138" s="137">
        <v>0</v>
      </c>
      <c r="T138" s="138">
        <f>S138*H138</f>
        <v>0</v>
      </c>
      <c r="AR138" s="139" t="s">
        <v>141</v>
      </c>
      <c r="AT138" s="139" t="s">
        <v>123</v>
      </c>
      <c r="AU138" s="139" t="s">
        <v>81</v>
      </c>
      <c r="AY138" s="18" t="s">
        <v>120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8" t="s">
        <v>79</v>
      </c>
      <c r="BK138" s="140">
        <f>ROUND(I138*H138,2)</f>
        <v>0</v>
      </c>
      <c r="BL138" s="18" t="s">
        <v>141</v>
      </c>
      <c r="BM138" s="139" t="s">
        <v>240</v>
      </c>
    </row>
    <row r="139" spans="2:47" s="1" customFormat="1" ht="11.25">
      <c r="B139" s="33"/>
      <c r="D139" s="141" t="s">
        <v>130</v>
      </c>
      <c r="F139" s="142" t="s">
        <v>241</v>
      </c>
      <c r="I139" s="143"/>
      <c r="L139" s="33"/>
      <c r="M139" s="144"/>
      <c r="T139" s="54"/>
      <c r="AT139" s="18" t="s">
        <v>130</v>
      </c>
      <c r="AU139" s="18" t="s">
        <v>81</v>
      </c>
    </row>
    <row r="140" spans="2:51" s="12" customFormat="1" ht="11.25">
      <c r="B140" s="148"/>
      <c r="D140" s="149" t="s">
        <v>184</v>
      </c>
      <c r="E140" s="150" t="s">
        <v>19</v>
      </c>
      <c r="F140" s="151" t="s">
        <v>242</v>
      </c>
      <c r="H140" s="150" t="s">
        <v>19</v>
      </c>
      <c r="I140" s="152"/>
      <c r="L140" s="148"/>
      <c r="M140" s="153"/>
      <c r="T140" s="154"/>
      <c r="AT140" s="150" t="s">
        <v>184</v>
      </c>
      <c r="AU140" s="150" t="s">
        <v>81</v>
      </c>
      <c r="AV140" s="12" t="s">
        <v>79</v>
      </c>
      <c r="AW140" s="12" t="s">
        <v>33</v>
      </c>
      <c r="AX140" s="12" t="s">
        <v>72</v>
      </c>
      <c r="AY140" s="150" t="s">
        <v>120</v>
      </c>
    </row>
    <row r="141" spans="2:51" s="13" customFormat="1" ht="11.25">
      <c r="B141" s="155"/>
      <c r="D141" s="149" t="s">
        <v>184</v>
      </c>
      <c r="E141" s="156" t="s">
        <v>19</v>
      </c>
      <c r="F141" s="157" t="s">
        <v>243</v>
      </c>
      <c r="H141" s="158">
        <v>65.485</v>
      </c>
      <c r="I141" s="159"/>
      <c r="L141" s="155"/>
      <c r="M141" s="160"/>
      <c r="T141" s="161"/>
      <c r="AT141" s="156" t="s">
        <v>184</v>
      </c>
      <c r="AU141" s="156" t="s">
        <v>81</v>
      </c>
      <c r="AV141" s="13" t="s">
        <v>81</v>
      </c>
      <c r="AW141" s="13" t="s">
        <v>33</v>
      </c>
      <c r="AX141" s="13" t="s">
        <v>79</v>
      </c>
      <c r="AY141" s="156" t="s">
        <v>120</v>
      </c>
    </row>
    <row r="142" spans="2:65" s="1" customFormat="1" ht="24.2" customHeight="1">
      <c r="B142" s="33"/>
      <c r="C142" s="128" t="s">
        <v>244</v>
      </c>
      <c r="D142" s="128" t="s">
        <v>123</v>
      </c>
      <c r="E142" s="129" t="s">
        <v>245</v>
      </c>
      <c r="F142" s="130" t="s">
        <v>246</v>
      </c>
      <c r="G142" s="131" t="s">
        <v>197</v>
      </c>
      <c r="H142" s="132">
        <v>68.1</v>
      </c>
      <c r="I142" s="133"/>
      <c r="J142" s="134">
        <f>ROUND(I142*H142,2)</f>
        <v>0</v>
      </c>
      <c r="K142" s="130" t="s">
        <v>127</v>
      </c>
      <c r="L142" s="33"/>
      <c r="M142" s="135" t="s">
        <v>19</v>
      </c>
      <c r="N142" s="136" t="s">
        <v>43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141</v>
      </c>
      <c r="AT142" s="139" t="s">
        <v>123</v>
      </c>
      <c r="AU142" s="139" t="s">
        <v>81</v>
      </c>
      <c r="AY142" s="18" t="s">
        <v>120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8" t="s">
        <v>79</v>
      </c>
      <c r="BK142" s="140">
        <f>ROUND(I142*H142,2)</f>
        <v>0</v>
      </c>
      <c r="BL142" s="18" t="s">
        <v>141</v>
      </c>
      <c r="BM142" s="139" t="s">
        <v>247</v>
      </c>
    </row>
    <row r="143" spans="2:47" s="1" customFormat="1" ht="11.25">
      <c r="B143" s="33"/>
      <c r="D143" s="141" t="s">
        <v>130</v>
      </c>
      <c r="F143" s="142" t="s">
        <v>248</v>
      </c>
      <c r="I143" s="143"/>
      <c r="L143" s="33"/>
      <c r="M143" s="144"/>
      <c r="T143" s="54"/>
      <c r="AT143" s="18" t="s">
        <v>130</v>
      </c>
      <c r="AU143" s="18" t="s">
        <v>81</v>
      </c>
    </row>
    <row r="144" spans="2:51" s="12" customFormat="1" ht="11.25">
      <c r="B144" s="148"/>
      <c r="D144" s="149" t="s">
        <v>184</v>
      </c>
      <c r="E144" s="150" t="s">
        <v>19</v>
      </c>
      <c r="F144" s="151" t="s">
        <v>249</v>
      </c>
      <c r="H144" s="150" t="s">
        <v>19</v>
      </c>
      <c r="I144" s="152"/>
      <c r="L144" s="148"/>
      <c r="M144" s="153"/>
      <c r="T144" s="154"/>
      <c r="AT144" s="150" t="s">
        <v>184</v>
      </c>
      <c r="AU144" s="150" t="s">
        <v>81</v>
      </c>
      <c r="AV144" s="12" t="s">
        <v>79</v>
      </c>
      <c r="AW144" s="12" t="s">
        <v>33</v>
      </c>
      <c r="AX144" s="12" t="s">
        <v>72</v>
      </c>
      <c r="AY144" s="150" t="s">
        <v>120</v>
      </c>
    </row>
    <row r="145" spans="2:51" s="13" customFormat="1" ht="11.25">
      <c r="B145" s="155"/>
      <c r="D145" s="149" t="s">
        <v>184</v>
      </c>
      <c r="E145" s="156" t="s">
        <v>19</v>
      </c>
      <c r="F145" s="157" t="s">
        <v>250</v>
      </c>
      <c r="H145" s="158">
        <v>3.3</v>
      </c>
      <c r="I145" s="159"/>
      <c r="L145" s="155"/>
      <c r="M145" s="160"/>
      <c r="T145" s="161"/>
      <c r="AT145" s="156" t="s">
        <v>184</v>
      </c>
      <c r="AU145" s="156" t="s">
        <v>81</v>
      </c>
      <c r="AV145" s="13" t="s">
        <v>81</v>
      </c>
      <c r="AW145" s="13" t="s">
        <v>33</v>
      </c>
      <c r="AX145" s="13" t="s">
        <v>72</v>
      </c>
      <c r="AY145" s="156" t="s">
        <v>120</v>
      </c>
    </row>
    <row r="146" spans="2:51" s="12" customFormat="1" ht="11.25">
      <c r="B146" s="148"/>
      <c r="D146" s="149" t="s">
        <v>184</v>
      </c>
      <c r="E146" s="150" t="s">
        <v>19</v>
      </c>
      <c r="F146" s="151" t="s">
        <v>251</v>
      </c>
      <c r="H146" s="150" t="s">
        <v>19</v>
      </c>
      <c r="I146" s="152"/>
      <c r="L146" s="148"/>
      <c r="M146" s="153"/>
      <c r="T146" s="154"/>
      <c r="AT146" s="150" t="s">
        <v>184</v>
      </c>
      <c r="AU146" s="150" t="s">
        <v>81</v>
      </c>
      <c r="AV146" s="12" t="s">
        <v>79</v>
      </c>
      <c r="AW146" s="12" t="s">
        <v>33</v>
      </c>
      <c r="AX146" s="12" t="s">
        <v>72</v>
      </c>
      <c r="AY146" s="150" t="s">
        <v>120</v>
      </c>
    </row>
    <row r="147" spans="2:51" s="13" customFormat="1" ht="11.25">
      <c r="B147" s="155"/>
      <c r="D147" s="149" t="s">
        <v>184</v>
      </c>
      <c r="E147" s="156" t="s">
        <v>19</v>
      </c>
      <c r="F147" s="157" t="s">
        <v>252</v>
      </c>
      <c r="H147" s="158">
        <v>64.8</v>
      </c>
      <c r="I147" s="159"/>
      <c r="L147" s="155"/>
      <c r="M147" s="160"/>
      <c r="T147" s="161"/>
      <c r="AT147" s="156" t="s">
        <v>184</v>
      </c>
      <c r="AU147" s="156" t="s">
        <v>81</v>
      </c>
      <c r="AV147" s="13" t="s">
        <v>81</v>
      </c>
      <c r="AW147" s="13" t="s">
        <v>33</v>
      </c>
      <c r="AX147" s="13" t="s">
        <v>72</v>
      </c>
      <c r="AY147" s="156" t="s">
        <v>120</v>
      </c>
    </row>
    <row r="148" spans="2:51" s="14" customFormat="1" ht="11.25">
      <c r="B148" s="162"/>
      <c r="D148" s="149" t="s">
        <v>184</v>
      </c>
      <c r="E148" s="163" t="s">
        <v>19</v>
      </c>
      <c r="F148" s="164" t="s">
        <v>187</v>
      </c>
      <c r="H148" s="165">
        <v>68.1</v>
      </c>
      <c r="I148" s="166"/>
      <c r="L148" s="162"/>
      <c r="M148" s="167"/>
      <c r="T148" s="168"/>
      <c r="AT148" s="163" t="s">
        <v>184</v>
      </c>
      <c r="AU148" s="163" t="s">
        <v>81</v>
      </c>
      <c r="AV148" s="14" t="s">
        <v>141</v>
      </c>
      <c r="AW148" s="14" t="s">
        <v>33</v>
      </c>
      <c r="AX148" s="14" t="s">
        <v>79</v>
      </c>
      <c r="AY148" s="163" t="s">
        <v>120</v>
      </c>
    </row>
    <row r="149" spans="2:65" s="1" customFormat="1" ht="16.5" customHeight="1">
      <c r="B149" s="33"/>
      <c r="C149" s="169" t="s">
        <v>253</v>
      </c>
      <c r="D149" s="169" t="s">
        <v>254</v>
      </c>
      <c r="E149" s="170" t="s">
        <v>255</v>
      </c>
      <c r="F149" s="171" t="s">
        <v>256</v>
      </c>
      <c r="G149" s="172" t="s">
        <v>197</v>
      </c>
      <c r="H149" s="173">
        <v>3.795</v>
      </c>
      <c r="I149" s="174"/>
      <c r="J149" s="175">
        <f>ROUND(I149*H149,2)</f>
        <v>0</v>
      </c>
      <c r="K149" s="171" t="s">
        <v>127</v>
      </c>
      <c r="L149" s="176"/>
      <c r="M149" s="177" t="s">
        <v>19</v>
      </c>
      <c r="N149" s="178" t="s">
        <v>43</v>
      </c>
      <c r="P149" s="137">
        <f>O149*H149</f>
        <v>0</v>
      </c>
      <c r="Q149" s="137">
        <v>0.0001</v>
      </c>
      <c r="R149" s="137">
        <f>Q149*H149</f>
        <v>0.0003795</v>
      </c>
      <c r="S149" s="137">
        <v>0</v>
      </c>
      <c r="T149" s="138">
        <f>S149*H149</f>
        <v>0</v>
      </c>
      <c r="AR149" s="139" t="s">
        <v>224</v>
      </c>
      <c r="AT149" s="139" t="s">
        <v>254</v>
      </c>
      <c r="AU149" s="139" t="s">
        <v>81</v>
      </c>
      <c r="AY149" s="18" t="s">
        <v>120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8" t="s">
        <v>79</v>
      </c>
      <c r="BK149" s="140">
        <f>ROUND(I149*H149,2)</f>
        <v>0</v>
      </c>
      <c r="BL149" s="18" t="s">
        <v>141</v>
      </c>
      <c r="BM149" s="139" t="s">
        <v>257</v>
      </c>
    </row>
    <row r="150" spans="2:51" s="13" customFormat="1" ht="11.25">
      <c r="B150" s="155"/>
      <c r="D150" s="149" t="s">
        <v>184</v>
      </c>
      <c r="F150" s="157" t="s">
        <v>258</v>
      </c>
      <c r="H150" s="158">
        <v>3.795</v>
      </c>
      <c r="I150" s="159"/>
      <c r="L150" s="155"/>
      <c r="M150" s="160"/>
      <c r="T150" s="161"/>
      <c r="AT150" s="156" t="s">
        <v>184</v>
      </c>
      <c r="AU150" s="156" t="s">
        <v>81</v>
      </c>
      <c r="AV150" s="13" t="s">
        <v>81</v>
      </c>
      <c r="AW150" s="13" t="s">
        <v>4</v>
      </c>
      <c r="AX150" s="13" t="s">
        <v>79</v>
      </c>
      <c r="AY150" s="156" t="s">
        <v>120</v>
      </c>
    </row>
    <row r="151" spans="2:65" s="1" customFormat="1" ht="16.5" customHeight="1">
      <c r="B151" s="33"/>
      <c r="C151" s="169" t="s">
        <v>259</v>
      </c>
      <c r="D151" s="169" t="s">
        <v>254</v>
      </c>
      <c r="E151" s="170" t="s">
        <v>260</v>
      </c>
      <c r="F151" s="171" t="s">
        <v>261</v>
      </c>
      <c r="G151" s="172" t="s">
        <v>197</v>
      </c>
      <c r="H151" s="173">
        <v>74.52</v>
      </c>
      <c r="I151" s="174"/>
      <c r="J151" s="175">
        <f>ROUND(I151*H151,2)</f>
        <v>0</v>
      </c>
      <c r="K151" s="171" t="s">
        <v>127</v>
      </c>
      <c r="L151" s="176"/>
      <c r="M151" s="177" t="s">
        <v>19</v>
      </c>
      <c r="N151" s="178" t="s">
        <v>43</v>
      </c>
      <c r="P151" s="137">
        <f>O151*H151</f>
        <v>0</v>
      </c>
      <c r="Q151" s="137">
        <v>0.0001</v>
      </c>
      <c r="R151" s="137">
        <f>Q151*H151</f>
        <v>0.007452</v>
      </c>
      <c r="S151" s="137">
        <v>0</v>
      </c>
      <c r="T151" s="138">
        <f>S151*H151</f>
        <v>0</v>
      </c>
      <c r="AR151" s="139" t="s">
        <v>224</v>
      </c>
      <c r="AT151" s="139" t="s">
        <v>254</v>
      </c>
      <c r="AU151" s="139" t="s">
        <v>81</v>
      </c>
      <c r="AY151" s="18" t="s">
        <v>120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79</v>
      </c>
      <c r="BK151" s="140">
        <f>ROUND(I151*H151,2)</f>
        <v>0</v>
      </c>
      <c r="BL151" s="18" t="s">
        <v>141</v>
      </c>
      <c r="BM151" s="139" t="s">
        <v>262</v>
      </c>
    </row>
    <row r="152" spans="2:51" s="13" customFormat="1" ht="11.25">
      <c r="B152" s="155"/>
      <c r="D152" s="149" t="s">
        <v>184</v>
      </c>
      <c r="F152" s="157" t="s">
        <v>263</v>
      </c>
      <c r="H152" s="158">
        <v>74.52</v>
      </c>
      <c r="I152" s="159"/>
      <c r="L152" s="155"/>
      <c r="M152" s="160"/>
      <c r="T152" s="161"/>
      <c r="AT152" s="156" t="s">
        <v>184</v>
      </c>
      <c r="AU152" s="156" t="s">
        <v>81</v>
      </c>
      <c r="AV152" s="13" t="s">
        <v>81</v>
      </c>
      <c r="AW152" s="13" t="s">
        <v>4</v>
      </c>
      <c r="AX152" s="13" t="s">
        <v>79</v>
      </c>
      <c r="AY152" s="156" t="s">
        <v>120</v>
      </c>
    </row>
    <row r="153" spans="2:65" s="1" customFormat="1" ht="21.75" customHeight="1">
      <c r="B153" s="33"/>
      <c r="C153" s="128" t="s">
        <v>264</v>
      </c>
      <c r="D153" s="128" t="s">
        <v>123</v>
      </c>
      <c r="E153" s="129" t="s">
        <v>265</v>
      </c>
      <c r="F153" s="130" t="s">
        <v>266</v>
      </c>
      <c r="G153" s="131" t="s">
        <v>204</v>
      </c>
      <c r="H153" s="132">
        <v>15.11</v>
      </c>
      <c r="I153" s="133"/>
      <c r="J153" s="134">
        <f>ROUND(I153*H153,2)</f>
        <v>0</v>
      </c>
      <c r="K153" s="130" t="s">
        <v>19</v>
      </c>
      <c r="L153" s="33"/>
      <c r="M153" s="135" t="s">
        <v>19</v>
      </c>
      <c r="N153" s="136" t="s">
        <v>43</v>
      </c>
      <c r="P153" s="137">
        <f>O153*H153</f>
        <v>0</v>
      </c>
      <c r="Q153" s="137">
        <v>0.0204</v>
      </c>
      <c r="R153" s="137">
        <f>Q153*H153</f>
        <v>0.308244</v>
      </c>
      <c r="S153" s="137">
        <v>0</v>
      </c>
      <c r="T153" s="138">
        <f>S153*H153</f>
        <v>0</v>
      </c>
      <c r="AR153" s="139" t="s">
        <v>141</v>
      </c>
      <c r="AT153" s="139" t="s">
        <v>123</v>
      </c>
      <c r="AU153" s="139" t="s">
        <v>81</v>
      </c>
      <c r="AY153" s="18" t="s">
        <v>120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8" t="s">
        <v>79</v>
      </c>
      <c r="BK153" s="140">
        <f>ROUND(I153*H153,2)</f>
        <v>0</v>
      </c>
      <c r="BL153" s="18" t="s">
        <v>141</v>
      </c>
      <c r="BM153" s="139" t="s">
        <v>267</v>
      </c>
    </row>
    <row r="154" spans="2:51" s="12" customFormat="1" ht="11.25">
      <c r="B154" s="148"/>
      <c r="D154" s="149" t="s">
        <v>184</v>
      </c>
      <c r="E154" s="150" t="s">
        <v>19</v>
      </c>
      <c r="F154" s="151" t="s">
        <v>268</v>
      </c>
      <c r="H154" s="150" t="s">
        <v>19</v>
      </c>
      <c r="I154" s="152"/>
      <c r="L154" s="148"/>
      <c r="M154" s="153"/>
      <c r="T154" s="154"/>
      <c r="AT154" s="150" t="s">
        <v>184</v>
      </c>
      <c r="AU154" s="150" t="s">
        <v>81</v>
      </c>
      <c r="AV154" s="12" t="s">
        <v>79</v>
      </c>
      <c r="AW154" s="12" t="s">
        <v>33</v>
      </c>
      <c r="AX154" s="12" t="s">
        <v>72</v>
      </c>
      <c r="AY154" s="150" t="s">
        <v>120</v>
      </c>
    </row>
    <row r="155" spans="2:51" s="13" customFormat="1" ht="11.25">
      <c r="B155" s="155"/>
      <c r="D155" s="149" t="s">
        <v>184</v>
      </c>
      <c r="E155" s="156" t="s">
        <v>19</v>
      </c>
      <c r="F155" s="157" t="s">
        <v>269</v>
      </c>
      <c r="H155" s="158">
        <v>5.02</v>
      </c>
      <c r="I155" s="159"/>
      <c r="L155" s="155"/>
      <c r="M155" s="160"/>
      <c r="T155" s="161"/>
      <c r="AT155" s="156" t="s">
        <v>184</v>
      </c>
      <c r="AU155" s="156" t="s">
        <v>81</v>
      </c>
      <c r="AV155" s="13" t="s">
        <v>81</v>
      </c>
      <c r="AW155" s="13" t="s">
        <v>33</v>
      </c>
      <c r="AX155" s="13" t="s">
        <v>72</v>
      </c>
      <c r="AY155" s="156" t="s">
        <v>120</v>
      </c>
    </row>
    <row r="156" spans="2:51" s="12" customFormat="1" ht="11.25">
      <c r="B156" s="148"/>
      <c r="D156" s="149" t="s">
        <v>184</v>
      </c>
      <c r="E156" s="150" t="s">
        <v>19</v>
      </c>
      <c r="F156" s="151" t="s">
        <v>270</v>
      </c>
      <c r="H156" s="150" t="s">
        <v>19</v>
      </c>
      <c r="I156" s="152"/>
      <c r="L156" s="148"/>
      <c r="M156" s="153"/>
      <c r="T156" s="154"/>
      <c r="AT156" s="150" t="s">
        <v>184</v>
      </c>
      <c r="AU156" s="150" t="s">
        <v>81</v>
      </c>
      <c r="AV156" s="12" t="s">
        <v>79</v>
      </c>
      <c r="AW156" s="12" t="s">
        <v>33</v>
      </c>
      <c r="AX156" s="12" t="s">
        <v>72</v>
      </c>
      <c r="AY156" s="150" t="s">
        <v>120</v>
      </c>
    </row>
    <row r="157" spans="2:51" s="13" customFormat="1" ht="11.25">
      <c r="B157" s="155"/>
      <c r="D157" s="149" t="s">
        <v>184</v>
      </c>
      <c r="E157" s="156" t="s">
        <v>19</v>
      </c>
      <c r="F157" s="157" t="s">
        <v>271</v>
      </c>
      <c r="H157" s="158">
        <v>4.97</v>
      </c>
      <c r="I157" s="159"/>
      <c r="L157" s="155"/>
      <c r="M157" s="160"/>
      <c r="T157" s="161"/>
      <c r="AT157" s="156" t="s">
        <v>184</v>
      </c>
      <c r="AU157" s="156" t="s">
        <v>81</v>
      </c>
      <c r="AV157" s="13" t="s">
        <v>81</v>
      </c>
      <c r="AW157" s="13" t="s">
        <v>33</v>
      </c>
      <c r="AX157" s="13" t="s">
        <v>72</v>
      </c>
      <c r="AY157" s="156" t="s">
        <v>120</v>
      </c>
    </row>
    <row r="158" spans="2:51" s="12" customFormat="1" ht="11.25">
      <c r="B158" s="148"/>
      <c r="D158" s="149" t="s">
        <v>184</v>
      </c>
      <c r="E158" s="150" t="s">
        <v>19</v>
      </c>
      <c r="F158" s="151" t="s">
        <v>272</v>
      </c>
      <c r="H158" s="150" t="s">
        <v>19</v>
      </c>
      <c r="I158" s="152"/>
      <c r="L158" s="148"/>
      <c r="M158" s="153"/>
      <c r="T158" s="154"/>
      <c r="AT158" s="150" t="s">
        <v>184</v>
      </c>
      <c r="AU158" s="150" t="s">
        <v>81</v>
      </c>
      <c r="AV158" s="12" t="s">
        <v>79</v>
      </c>
      <c r="AW158" s="12" t="s">
        <v>33</v>
      </c>
      <c r="AX158" s="12" t="s">
        <v>72</v>
      </c>
      <c r="AY158" s="150" t="s">
        <v>120</v>
      </c>
    </row>
    <row r="159" spans="2:51" s="13" customFormat="1" ht="11.25">
      <c r="B159" s="155"/>
      <c r="D159" s="149" t="s">
        <v>184</v>
      </c>
      <c r="E159" s="156" t="s">
        <v>19</v>
      </c>
      <c r="F159" s="157" t="s">
        <v>273</v>
      </c>
      <c r="H159" s="158">
        <v>5.12</v>
      </c>
      <c r="I159" s="159"/>
      <c r="L159" s="155"/>
      <c r="M159" s="160"/>
      <c r="T159" s="161"/>
      <c r="AT159" s="156" t="s">
        <v>184</v>
      </c>
      <c r="AU159" s="156" t="s">
        <v>81</v>
      </c>
      <c r="AV159" s="13" t="s">
        <v>81</v>
      </c>
      <c r="AW159" s="13" t="s">
        <v>33</v>
      </c>
      <c r="AX159" s="13" t="s">
        <v>72</v>
      </c>
      <c r="AY159" s="156" t="s">
        <v>120</v>
      </c>
    </row>
    <row r="160" spans="2:51" s="14" customFormat="1" ht="11.25">
      <c r="B160" s="162"/>
      <c r="D160" s="149" t="s">
        <v>184</v>
      </c>
      <c r="E160" s="163" t="s">
        <v>19</v>
      </c>
      <c r="F160" s="164" t="s">
        <v>187</v>
      </c>
      <c r="H160" s="165">
        <v>15.11</v>
      </c>
      <c r="I160" s="166"/>
      <c r="L160" s="162"/>
      <c r="M160" s="167"/>
      <c r="T160" s="168"/>
      <c r="AT160" s="163" t="s">
        <v>184</v>
      </c>
      <c r="AU160" s="163" t="s">
        <v>81</v>
      </c>
      <c r="AV160" s="14" t="s">
        <v>141</v>
      </c>
      <c r="AW160" s="14" t="s">
        <v>33</v>
      </c>
      <c r="AX160" s="14" t="s">
        <v>79</v>
      </c>
      <c r="AY160" s="163" t="s">
        <v>120</v>
      </c>
    </row>
    <row r="161" spans="2:65" s="1" customFormat="1" ht="21.75" customHeight="1">
      <c r="B161" s="33"/>
      <c r="C161" s="128" t="s">
        <v>8</v>
      </c>
      <c r="D161" s="128" t="s">
        <v>123</v>
      </c>
      <c r="E161" s="129" t="s">
        <v>274</v>
      </c>
      <c r="F161" s="130" t="s">
        <v>275</v>
      </c>
      <c r="G161" s="131" t="s">
        <v>204</v>
      </c>
      <c r="H161" s="132">
        <v>120.69</v>
      </c>
      <c r="I161" s="133"/>
      <c r="J161" s="134">
        <f>ROUND(I161*H161,2)</f>
        <v>0</v>
      </c>
      <c r="K161" s="130" t="s">
        <v>19</v>
      </c>
      <c r="L161" s="33"/>
      <c r="M161" s="135" t="s">
        <v>19</v>
      </c>
      <c r="N161" s="136" t="s">
        <v>43</v>
      </c>
      <c r="P161" s="137">
        <f>O161*H161</f>
        <v>0</v>
      </c>
      <c r="Q161" s="137">
        <v>0.0306</v>
      </c>
      <c r="R161" s="137">
        <f>Q161*H161</f>
        <v>3.6931139999999996</v>
      </c>
      <c r="S161" s="137">
        <v>0</v>
      </c>
      <c r="T161" s="138">
        <f>S161*H161</f>
        <v>0</v>
      </c>
      <c r="AR161" s="139" t="s">
        <v>141</v>
      </c>
      <c r="AT161" s="139" t="s">
        <v>123</v>
      </c>
      <c r="AU161" s="139" t="s">
        <v>81</v>
      </c>
      <c r="AY161" s="18" t="s">
        <v>120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8" t="s">
        <v>79</v>
      </c>
      <c r="BK161" s="140">
        <f>ROUND(I161*H161,2)</f>
        <v>0</v>
      </c>
      <c r="BL161" s="18" t="s">
        <v>141</v>
      </c>
      <c r="BM161" s="139" t="s">
        <v>276</v>
      </c>
    </row>
    <row r="162" spans="2:51" s="12" customFormat="1" ht="11.25">
      <c r="B162" s="148"/>
      <c r="D162" s="149" t="s">
        <v>184</v>
      </c>
      <c r="E162" s="150" t="s">
        <v>19</v>
      </c>
      <c r="F162" s="151" t="s">
        <v>277</v>
      </c>
      <c r="H162" s="150" t="s">
        <v>19</v>
      </c>
      <c r="I162" s="152"/>
      <c r="L162" s="148"/>
      <c r="M162" s="153"/>
      <c r="T162" s="154"/>
      <c r="AT162" s="150" t="s">
        <v>184</v>
      </c>
      <c r="AU162" s="150" t="s">
        <v>81</v>
      </c>
      <c r="AV162" s="12" t="s">
        <v>79</v>
      </c>
      <c r="AW162" s="12" t="s">
        <v>33</v>
      </c>
      <c r="AX162" s="12" t="s">
        <v>72</v>
      </c>
      <c r="AY162" s="150" t="s">
        <v>120</v>
      </c>
    </row>
    <row r="163" spans="2:51" s="13" customFormat="1" ht="11.25">
      <c r="B163" s="155"/>
      <c r="D163" s="149" t="s">
        <v>184</v>
      </c>
      <c r="E163" s="156" t="s">
        <v>19</v>
      </c>
      <c r="F163" s="157" t="s">
        <v>278</v>
      </c>
      <c r="H163" s="158">
        <v>120.69</v>
      </c>
      <c r="I163" s="159"/>
      <c r="L163" s="155"/>
      <c r="M163" s="160"/>
      <c r="T163" s="161"/>
      <c r="AT163" s="156" t="s">
        <v>184</v>
      </c>
      <c r="AU163" s="156" t="s">
        <v>81</v>
      </c>
      <c r="AV163" s="13" t="s">
        <v>81</v>
      </c>
      <c r="AW163" s="13" t="s">
        <v>33</v>
      </c>
      <c r="AX163" s="13" t="s">
        <v>79</v>
      </c>
      <c r="AY163" s="156" t="s">
        <v>120</v>
      </c>
    </row>
    <row r="164" spans="2:65" s="1" customFormat="1" ht="24.2" customHeight="1">
      <c r="B164" s="33"/>
      <c r="C164" s="128" t="s">
        <v>279</v>
      </c>
      <c r="D164" s="128" t="s">
        <v>123</v>
      </c>
      <c r="E164" s="129" t="s">
        <v>280</v>
      </c>
      <c r="F164" s="130" t="s">
        <v>281</v>
      </c>
      <c r="G164" s="131" t="s">
        <v>181</v>
      </c>
      <c r="H164" s="132">
        <v>9</v>
      </c>
      <c r="I164" s="133"/>
      <c r="J164" s="134">
        <f>ROUND(I164*H164,2)</f>
        <v>0</v>
      </c>
      <c r="K164" s="130" t="s">
        <v>127</v>
      </c>
      <c r="L164" s="33"/>
      <c r="M164" s="135" t="s">
        <v>19</v>
      </c>
      <c r="N164" s="136" t="s">
        <v>43</v>
      </c>
      <c r="P164" s="137">
        <f>O164*H164</f>
        <v>0</v>
      </c>
      <c r="Q164" s="137">
        <v>0.4417</v>
      </c>
      <c r="R164" s="137">
        <f>Q164*H164</f>
        <v>3.9753</v>
      </c>
      <c r="S164" s="137">
        <v>0</v>
      </c>
      <c r="T164" s="138">
        <f>S164*H164</f>
        <v>0</v>
      </c>
      <c r="AR164" s="139" t="s">
        <v>141</v>
      </c>
      <c r="AT164" s="139" t="s">
        <v>123</v>
      </c>
      <c r="AU164" s="139" t="s">
        <v>81</v>
      </c>
      <c r="AY164" s="18" t="s">
        <v>120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8" t="s">
        <v>79</v>
      </c>
      <c r="BK164" s="140">
        <f>ROUND(I164*H164,2)</f>
        <v>0</v>
      </c>
      <c r="BL164" s="18" t="s">
        <v>141</v>
      </c>
      <c r="BM164" s="139" t="s">
        <v>282</v>
      </c>
    </row>
    <row r="165" spans="2:47" s="1" customFormat="1" ht="11.25">
      <c r="B165" s="33"/>
      <c r="D165" s="141" t="s">
        <v>130</v>
      </c>
      <c r="F165" s="142" t="s">
        <v>283</v>
      </c>
      <c r="I165" s="143"/>
      <c r="L165" s="33"/>
      <c r="M165" s="144"/>
      <c r="T165" s="54"/>
      <c r="AT165" s="18" t="s">
        <v>130</v>
      </c>
      <c r="AU165" s="18" t="s">
        <v>81</v>
      </c>
    </row>
    <row r="166" spans="2:65" s="1" customFormat="1" ht="21.75" customHeight="1">
      <c r="B166" s="33"/>
      <c r="C166" s="169" t="s">
        <v>284</v>
      </c>
      <c r="D166" s="169" t="s">
        <v>254</v>
      </c>
      <c r="E166" s="170" t="s">
        <v>285</v>
      </c>
      <c r="F166" s="171" t="s">
        <v>286</v>
      </c>
      <c r="G166" s="172" t="s">
        <v>181</v>
      </c>
      <c r="H166" s="173">
        <v>8</v>
      </c>
      <c r="I166" s="174"/>
      <c r="J166" s="175">
        <f>ROUND(I166*H166,2)</f>
        <v>0</v>
      </c>
      <c r="K166" s="171" t="s">
        <v>127</v>
      </c>
      <c r="L166" s="176"/>
      <c r="M166" s="177" t="s">
        <v>19</v>
      </c>
      <c r="N166" s="178" t="s">
        <v>43</v>
      </c>
      <c r="P166" s="137">
        <f>O166*H166</f>
        <v>0</v>
      </c>
      <c r="Q166" s="137">
        <v>0.01249</v>
      </c>
      <c r="R166" s="137">
        <f>Q166*H166</f>
        <v>0.09992</v>
      </c>
      <c r="S166" s="137">
        <v>0</v>
      </c>
      <c r="T166" s="138">
        <f>S166*H166</f>
        <v>0</v>
      </c>
      <c r="AR166" s="139" t="s">
        <v>224</v>
      </c>
      <c r="AT166" s="139" t="s">
        <v>254</v>
      </c>
      <c r="AU166" s="139" t="s">
        <v>81</v>
      </c>
      <c r="AY166" s="18" t="s">
        <v>120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8" t="s">
        <v>79</v>
      </c>
      <c r="BK166" s="140">
        <f>ROUND(I166*H166,2)</f>
        <v>0</v>
      </c>
      <c r="BL166" s="18" t="s">
        <v>141</v>
      </c>
      <c r="BM166" s="139" t="s">
        <v>287</v>
      </c>
    </row>
    <row r="167" spans="2:65" s="1" customFormat="1" ht="21.75" customHeight="1">
      <c r="B167" s="33"/>
      <c r="C167" s="169" t="s">
        <v>288</v>
      </c>
      <c r="D167" s="169" t="s">
        <v>254</v>
      </c>
      <c r="E167" s="170" t="s">
        <v>289</v>
      </c>
      <c r="F167" s="171" t="s">
        <v>290</v>
      </c>
      <c r="G167" s="172" t="s">
        <v>181</v>
      </c>
      <c r="H167" s="173">
        <v>1</v>
      </c>
      <c r="I167" s="174"/>
      <c r="J167" s="175">
        <f>ROUND(I167*H167,2)</f>
        <v>0</v>
      </c>
      <c r="K167" s="171" t="s">
        <v>127</v>
      </c>
      <c r="L167" s="176"/>
      <c r="M167" s="177" t="s">
        <v>19</v>
      </c>
      <c r="N167" s="178" t="s">
        <v>43</v>
      </c>
      <c r="P167" s="137">
        <f>O167*H167</f>
        <v>0</v>
      </c>
      <c r="Q167" s="137">
        <v>0.01458</v>
      </c>
      <c r="R167" s="137">
        <f>Q167*H167</f>
        <v>0.01458</v>
      </c>
      <c r="S167" s="137">
        <v>0</v>
      </c>
      <c r="T167" s="138">
        <f>S167*H167</f>
        <v>0</v>
      </c>
      <c r="AR167" s="139" t="s">
        <v>224</v>
      </c>
      <c r="AT167" s="139" t="s">
        <v>254</v>
      </c>
      <c r="AU167" s="139" t="s">
        <v>81</v>
      </c>
      <c r="AY167" s="18" t="s">
        <v>120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79</v>
      </c>
      <c r="BK167" s="140">
        <f>ROUND(I167*H167,2)</f>
        <v>0</v>
      </c>
      <c r="BL167" s="18" t="s">
        <v>141</v>
      </c>
      <c r="BM167" s="139" t="s">
        <v>291</v>
      </c>
    </row>
    <row r="168" spans="2:65" s="1" customFormat="1" ht="24.2" customHeight="1">
      <c r="B168" s="33"/>
      <c r="C168" s="128" t="s">
        <v>292</v>
      </c>
      <c r="D168" s="128" t="s">
        <v>123</v>
      </c>
      <c r="E168" s="129" t="s">
        <v>293</v>
      </c>
      <c r="F168" s="130" t="s">
        <v>294</v>
      </c>
      <c r="G168" s="131" t="s">
        <v>181</v>
      </c>
      <c r="H168" s="132">
        <v>2</v>
      </c>
      <c r="I168" s="133"/>
      <c r="J168" s="134">
        <f>ROUND(I168*H168,2)</f>
        <v>0</v>
      </c>
      <c r="K168" s="130" t="s">
        <v>127</v>
      </c>
      <c r="L168" s="33"/>
      <c r="M168" s="135" t="s">
        <v>19</v>
      </c>
      <c r="N168" s="136" t="s">
        <v>43</v>
      </c>
      <c r="P168" s="137">
        <f>O168*H168</f>
        <v>0</v>
      </c>
      <c r="Q168" s="137">
        <v>0.54769</v>
      </c>
      <c r="R168" s="137">
        <f>Q168*H168</f>
        <v>1.09538</v>
      </c>
      <c r="S168" s="137">
        <v>0</v>
      </c>
      <c r="T168" s="138">
        <f>S168*H168</f>
        <v>0</v>
      </c>
      <c r="AR168" s="139" t="s">
        <v>141</v>
      </c>
      <c r="AT168" s="139" t="s">
        <v>123</v>
      </c>
      <c r="AU168" s="139" t="s">
        <v>81</v>
      </c>
      <c r="AY168" s="18" t="s">
        <v>120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79</v>
      </c>
      <c r="BK168" s="140">
        <f>ROUND(I168*H168,2)</f>
        <v>0</v>
      </c>
      <c r="BL168" s="18" t="s">
        <v>141</v>
      </c>
      <c r="BM168" s="139" t="s">
        <v>295</v>
      </c>
    </row>
    <row r="169" spans="2:47" s="1" customFormat="1" ht="11.25">
      <c r="B169" s="33"/>
      <c r="D169" s="141" t="s">
        <v>130</v>
      </c>
      <c r="F169" s="142" t="s">
        <v>296</v>
      </c>
      <c r="I169" s="143"/>
      <c r="L169" s="33"/>
      <c r="M169" s="144"/>
      <c r="T169" s="54"/>
      <c r="AT169" s="18" t="s">
        <v>130</v>
      </c>
      <c r="AU169" s="18" t="s">
        <v>81</v>
      </c>
    </row>
    <row r="170" spans="2:65" s="1" customFormat="1" ht="24.2" customHeight="1">
      <c r="B170" s="33"/>
      <c r="C170" s="169" t="s">
        <v>212</v>
      </c>
      <c r="D170" s="169" t="s">
        <v>254</v>
      </c>
      <c r="E170" s="170" t="s">
        <v>297</v>
      </c>
      <c r="F170" s="171" t="s">
        <v>298</v>
      </c>
      <c r="G170" s="172" t="s">
        <v>181</v>
      </c>
      <c r="H170" s="173">
        <v>2</v>
      </c>
      <c r="I170" s="174"/>
      <c r="J170" s="175">
        <f>ROUND(I170*H170,2)</f>
        <v>0</v>
      </c>
      <c r="K170" s="171" t="s">
        <v>19</v>
      </c>
      <c r="L170" s="176"/>
      <c r="M170" s="177" t="s">
        <v>19</v>
      </c>
      <c r="N170" s="178" t="s">
        <v>43</v>
      </c>
      <c r="P170" s="137">
        <f>O170*H170</f>
        <v>0</v>
      </c>
      <c r="Q170" s="137">
        <v>0.01868</v>
      </c>
      <c r="R170" s="137">
        <f>Q170*H170</f>
        <v>0.03736</v>
      </c>
      <c r="S170" s="137">
        <v>0</v>
      </c>
      <c r="T170" s="138">
        <f>S170*H170</f>
        <v>0</v>
      </c>
      <c r="AR170" s="139" t="s">
        <v>224</v>
      </c>
      <c r="AT170" s="139" t="s">
        <v>254</v>
      </c>
      <c r="AU170" s="139" t="s">
        <v>81</v>
      </c>
      <c r="AY170" s="18" t="s">
        <v>120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8" t="s">
        <v>79</v>
      </c>
      <c r="BK170" s="140">
        <f>ROUND(I170*H170,2)</f>
        <v>0</v>
      </c>
      <c r="BL170" s="18" t="s">
        <v>141</v>
      </c>
      <c r="BM170" s="139" t="s">
        <v>299</v>
      </c>
    </row>
    <row r="171" spans="2:63" s="11" customFormat="1" ht="22.9" customHeight="1">
      <c r="B171" s="116"/>
      <c r="D171" s="117" t="s">
        <v>71</v>
      </c>
      <c r="E171" s="126" t="s">
        <v>230</v>
      </c>
      <c r="F171" s="126" t="s">
        <v>300</v>
      </c>
      <c r="I171" s="119"/>
      <c r="J171" s="127">
        <f>BK171</f>
        <v>0</v>
      </c>
      <c r="L171" s="116"/>
      <c r="M171" s="121"/>
      <c r="P171" s="122">
        <f>SUM(P172:P219)</f>
        <v>0</v>
      </c>
      <c r="R171" s="122">
        <f>SUM(R172:R219)</f>
        <v>0.023086000000000002</v>
      </c>
      <c r="T171" s="123">
        <f>SUM(T172:T219)</f>
        <v>10.652800000000001</v>
      </c>
      <c r="AR171" s="117" t="s">
        <v>79</v>
      </c>
      <c r="AT171" s="124" t="s">
        <v>71</v>
      </c>
      <c r="AU171" s="124" t="s">
        <v>79</v>
      </c>
      <c r="AY171" s="117" t="s">
        <v>120</v>
      </c>
      <c r="BK171" s="125">
        <f>SUM(BK172:BK219)</f>
        <v>0</v>
      </c>
    </row>
    <row r="172" spans="2:65" s="1" customFormat="1" ht="16.5" customHeight="1">
      <c r="B172" s="33"/>
      <c r="C172" s="128" t="s">
        <v>7</v>
      </c>
      <c r="D172" s="128" t="s">
        <v>123</v>
      </c>
      <c r="E172" s="129" t="s">
        <v>301</v>
      </c>
      <c r="F172" s="130" t="s">
        <v>302</v>
      </c>
      <c r="G172" s="131" t="s">
        <v>303</v>
      </c>
      <c r="H172" s="132">
        <v>1</v>
      </c>
      <c r="I172" s="133"/>
      <c r="J172" s="134">
        <f>ROUND(I172*H172,2)</f>
        <v>0</v>
      </c>
      <c r="K172" s="130" t="s">
        <v>19</v>
      </c>
      <c r="L172" s="33"/>
      <c r="M172" s="135" t="s">
        <v>19</v>
      </c>
      <c r="N172" s="136" t="s">
        <v>43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141</v>
      </c>
      <c r="AT172" s="139" t="s">
        <v>123</v>
      </c>
      <c r="AU172" s="139" t="s">
        <v>81</v>
      </c>
      <c r="AY172" s="18" t="s">
        <v>120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79</v>
      </c>
      <c r="BK172" s="140">
        <f>ROUND(I172*H172,2)</f>
        <v>0</v>
      </c>
      <c r="BL172" s="18" t="s">
        <v>141</v>
      </c>
      <c r="BM172" s="139" t="s">
        <v>304</v>
      </c>
    </row>
    <row r="173" spans="2:65" s="1" customFormat="1" ht="24.2" customHeight="1">
      <c r="B173" s="33"/>
      <c r="C173" s="128" t="s">
        <v>305</v>
      </c>
      <c r="D173" s="128" t="s">
        <v>123</v>
      </c>
      <c r="E173" s="129" t="s">
        <v>306</v>
      </c>
      <c r="F173" s="130" t="s">
        <v>307</v>
      </c>
      <c r="G173" s="131" t="s">
        <v>204</v>
      </c>
      <c r="H173" s="132">
        <v>131.53</v>
      </c>
      <c r="I173" s="133"/>
      <c r="J173" s="134">
        <f>ROUND(I173*H173,2)</f>
        <v>0</v>
      </c>
      <c r="K173" s="130" t="s">
        <v>127</v>
      </c>
      <c r="L173" s="33"/>
      <c r="M173" s="135" t="s">
        <v>19</v>
      </c>
      <c r="N173" s="136" t="s">
        <v>43</v>
      </c>
      <c r="P173" s="137">
        <f>O173*H173</f>
        <v>0</v>
      </c>
      <c r="Q173" s="137">
        <v>0</v>
      </c>
      <c r="R173" s="137">
        <f>Q173*H173</f>
        <v>0</v>
      </c>
      <c r="S173" s="137">
        <v>0.035</v>
      </c>
      <c r="T173" s="138">
        <f>S173*H173</f>
        <v>4.60355</v>
      </c>
      <c r="AR173" s="139" t="s">
        <v>141</v>
      </c>
      <c r="AT173" s="139" t="s">
        <v>123</v>
      </c>
      <c r="AU173" s="139" t="s">
        <v>81</v>
      </c>
      <c r="AY173" s="18" t="s">
        <v>120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8" t="s">
        <v>79</v>
      </c>
      <c r="BK173" s="140">
        <f>ROUND(I173*H173,2)</f>
        <v>0</v>
      </c>
      <c r="BL173" s="18" t="s">
        <v>141</v>
      </c>
      <c r="BM173" s="139" t="s">
        <v>308</v>
      </c>
    </row>
    <row r="174" spans="2:47" s="1" customFormat="1" ht="11.25">
      <c r="B174" s="33"/>
      <c r="D174" s="141" t="s">
        <v>130</v>
      </c>
      <c r="F174" s="142" t="s">
        <v>309</v>
      </c>
      <c r="I174" s="143"/>
      <c r="L174" s="33"/>
      <c r="M174" s="144"/>
      <c r="T174" s="54"/>
      <c r="AT174" s="18" t="s">
        <v>130</v>
      </c>
      <c r="AU174" s="18" t="s">
        <v>81</v>
      </c>
    </row>
    <row r="175" spans="2:51" s="13" customFormat="1" ht="11.25">
      <c r="B175" s="155"/>
      <c r="D175" s="149" t="s">
        <v>184</v>
      </c>
      <c r="E175" s="156" t="s">
        <v>19</v>
      </c>
      <c r="F175" s="157" t="s">
        <v>310</v>
      </c>
      <c r="H175" s="158">
        <v>131.53</v>
      </c>
      <c r="I175" s="159"/>
      <c r="L175" s="155"/>
      <c r="M175" s="160"/>
      <c r="T175" s="161"/>
      <c r="AT175" s="156" t="s">
        <v>184</v>
      </c>
      <c r="AU175" s="156" t="s">
        <v>81</v>
      </c>
      <c r="AV175" s="13" t="s">
        <v>81</v>
      </c>
      <c r="AW175" s="13" t="s">
        <v>33</v>
      </c>
      <c r="AX175" s="13" t="s">
        <v>79</v>
      </c>
      <c r="AY175" s="156" t="s">
        <v>120</v>
      </c>
    </row>
    <row r="176" spans="2:65" s="1" customFormat="1" ht="16.5" customHeight="1">
      <c r="B176" s="33"/>
      <c r="C176" s="128" t="s">
        <v>311</v>
      </c>
      <c r="D176" s="128" t="s">
        <v>123</v>
      </c>
      <c r="E176" s="129" t="s">
        <v>312</v>
      </c>
      <c r="F176" s="130" t="s">
        <v>313</v>
      </c>
      <c r="G176" s="131" t="s">
        <v>204</v>
      </c>
      <c r="H176" s="132">
        <v>131.53</v>
      </c>
      <c r="I176" s="133"/>
      <c r="J176" s="134">
        <f>ROUND(I176*H176,2)</f>
        <v>0</v>
      </c>
      <c r="K176" s="130" t="s">
        <v>127</v>
      </c>
      <c r="L176" s="33"/>
      <c r="M176" s="135" t="s">
        <v>19</v>
      </c>
      <c r="N176" s="136" t="s">
        <v>43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141</v>
      </c>
      <c r="AT176" s="139" t="s">
        <v>123</v>
      </c>
      <c r="AU176" s="139" t="s">
        <v>81</v>
      </c>
      <c r="AY176" s="18" t="s">
        <v>120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8" t="s">
        <v>79</v>
      </c>
      <c r="BK176" s="140">
        <f>ROUND(I176*H176,2)</f>
        <v>0</v>
      </c>
      <c r="BL176" s="18" t="s">
        <v>141</v>
      </c>
      <c r="BM176" s="139" t="s">
        <v>314</v>
      </c>
    </row>
    <row r="177" spans="2:47" s="1" customFormat="1" ht="11.25">
      <c r="B177" s="33"/>
      <c r="D177" s="141" t="s">
        <v>130</v>
      </c>
      <c r="F177" s="142" t="s">
        <v>315</v>
      </c>
      <c r="I177" s="143"/>
      <c r="L177" s="33"/>
      <c r="M177" s="144"/>
      <c r="T177" s="54"/>
      <c r="AT177" s="18" t="s">
        <v>130</v>
      </c>
      <c r="AU177" s="18" t="s">
        <v>81</v>
      </c>
    </row>
    <row r="178" spans="2:51" s="12" customFormat="1" ht="11.25">
      <c r="B178" s="148"/>
      <c r="D178" s="149" t="s">
        <v>184</v>
      </c>
      <c r="E178" s="150" t="s">
        <v>19</v>
      </c>
      <c r="F178" s="151" t="s">
        <v>316</v>
      </c>
      <c r="H178" s="150" t="s">
        <v>19</v>
      </c>
      <c r="I178" s="152"/>
      <c r="L178" s="148"/>
      <c r="M178" s="153"/>
      <c r="T178" s="154"/>
      <c r="AT178" s="150" t="s">
        <v>184</v>
      </c>
      <c r="AU178" s="150" t="s">
        <v>81</v>
      </c>
      <c r="AV178" s="12" t="s">
        <v>79</v>
      </c>
      <c r="AW178" s="12" t="s">
        <v>33</v>
      </c>
      <c r="AX178" s="12" t="s">
        <v>72</v>
      </c>
      <c r="AY178" s="150" t="s">
        <v>120</v>
      </c>
    </row>
    <row r="179" spans="2:51" s="13" customFormat="1" ht="11.25">
      <c r="B179" s="155"/>
      <c r="D179" s="149" t="s">
        <v>184</v>
      </c>
      <c r="E179" s="156" t="s">
        <v>19</v>
      </c>
      <c r="F179" s="157" t="s">
        <v>310</v>
      </c>
      <c r="H179" s="158">
        <v>131.53</v>
      </c>
      <c r="I179" s="159"/>
      <c r="L179" s="155"/>
      <c r="M179" s="160"/>
      <c r="T179" s="161"/>
      <c r="AT179" s="156" t="s">
        <v>184</v>
      </c>
      <c r="AU179" s="156" t="s">
        <v>81</v>
      </c>
      <c r="AV179" s="13" t="s">
        <v>81</v>
      </c>
      <c r="AW179" s="13" t="s">
        <v>33</v>
      </c>
      <c r="AX179" s="13" t="s">
        <v>79</v>
      </c>
      <c r="AY179" s="156" t="s">
        <v>120</v>
      </c>
    </row>
    <row r="180" spans="2:65" s="1" customFormat="1" ht="16.5" customHeight="1">
      <c r="B180" s="33"/>
      <c r="C180" s="128" t="s">
        <v>317</v>
      </c>
      <c r="D180" s="128" t="s">
        <v>123</v>
      </c>
      <c r="E180" s="129" t="s">
        <v>318</v>
      </c>
      <c r="F180" s="130" t="s">
        <v>319</v>
      </c>
      <c r="G180" s="131" t="s">
        <v>204</v>
      </c>
      <c r="H180" s="132">
        <v>263.06</v>
      </c>
      <c r="I180" s="133"/>
      <c r="J180" s="134">
        <f>ROUND(I180*H180,2)</f>
        <v>0</v>
      </c>
      <c r="K180" s="130" t="s">
        <v>127</v>
      </c>
      <c r="L180" s="33"/>
      <c r="M180" s="135" t="s">
        <v>19</v>
      </c>
      <c r="N180" s="136" t="s">
        <v>43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141</v>
      </c>
      <c r="AT180" s="139" t="s">
        <v>123</v>
      </c>
      <c r="AU180" s="139" t="s">
        <v>81</v>
      </c>
      <c r="AY180" s="18" t="s">
        <v>120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8" t="s">
        <v>79</v>
      </c>
      <c r="BK180" s="140">
        <f>ROUND(I180*H180,2)</f>
        <v>0</v>
      </c>
      <c r="BL180" s="18" t="s">
        <v>141</v>
      </c>
      <c r="BM180" s="139" t="s">
        <v>320</v>
      </c>
    </row>
    <row r="181" spans="2:47" s="1" customFormat="1" ht="11.25">
      <c r="B181" s="33"/>
      <c r="D181" s="141" t="s">
        <v>130</v>
      </c>
      <c r="F181" s="142" t="s">
        <v>321</v>
      </c>
      <c r="I181" s="143"/>
      <c r="L181" s="33"/>
      <c r="M181" s="144"/>
      <c r="T181" s="54"/>
      <c r="AT181" s="18" t="s">
        <v>130</v>
      </c>
      <c r="AU181" s="18" t="s">
        <v>81</v>
      </c>
    </row>
    <row r="182" spans="2:51" s="13" customFormat="1" ht="11.25">
      <c r="B182" s="155"/>
      <c r="D182" s="149" t="s">
        <v>184</v>
      </c>
      <c r="E182" s="156" t="s">
        <v>19</v>
      </c>
      <c r="F182" s="157" t="s">
        <v>322</v>
      </c>
      <c r="H182" s="158">
        <v>263.06</v>
      </c>
      <c r="I182" s="159"/>
      <c r="L182" s="155"/>
      <c r="M182" s="160"/>
      <c r="T182" s="161"/>
      <c r="AT182" s="156" t="s">
        <v>184</v>
      </c>
      <c r="AU182" s="156" t="s">
        <v>81</v>
      </c>
      <c r="AV182" s="13" t="s">
        <v>81</v>
      </c>
      <c r="AW182" s="13" t="s">
        <v>33</v>
      </c>
      <c r="AX182" s="13" t="s">
        <v>79</v>
      </c>
      <c r="AY182" s="156" t="s">
        <v>120</v>
      </c>
    </row>
    <row r="183" spans="2:65" s="1" customFormat="1" ht="24.2" customHeight="1">
      <c r="B183" s="33"/>
      <c r="C183" s="128" t="s">
        <v>323</v>
      </c>
      <c r="D183" s="128" t="s">
        <v>123</v>
      </c>
      <c r="E183" s="129" t="s">
        <v>324</v>
      </c>
      <c r="F183" s="130" t="s">
        <v>325</v>
      </c>
      <c r="G183" s="131" t="s">
        <v>204</v>
      </c>
      <c r="H183" s="132">
        <v>5.115</v>
      </c>
      <c r="I183" s="133"/>
      <c r="J183" s="134">
        <f>ROUND(I183*H183,2)</f>
        <v>0</v>
      </c>
      <c r="K183" s="130" t="s">
        <v>19</v>
      </c>
      <c r="L183" s="33"/>
      <c r="M183" s="135" t="s">
        <v>19</v>
      </c>
      <c r="N183" s="136" t="s">
        <v>43</v>
      </c>
      <c r="P183" s="137">
        <f>O183*H183</f>
        <v>0</v>
      </c>
      <c r="Q183" s="137">
        <v>0</v>
      </c>
      <c r="R183" s="137">
        <f>Q183*H183</f>
        <v>0</v>
      </c>
      <c r="S183" s="137">
        <v>0</v>
      </c>
      <c r="T183" s="138">
        <f>S183*H183</f>
        <v>0</v>
      </c>
      <c r="AR183" s="139" t="s">
        <v>141</v>
      </c>
      <c r="AT183" s="139" t="s">
        <v>123</v>
      </c>
      <c r="AU183" s="139" t="s">
        <v>81</v>
      </c>
      <c r="AY183" s="18" t="s">
        <v>120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79</v>
      </c>
      <c r="BK183" s="140">
        <f>ROUND(I183*H183,2)</f>
        <v>0</v>
      </c>
      <c r="BL183" s="18" t="s">
        <v>141</v>
      </c>
      <c r="BM183" s="139" t="s">
        <v>326</v>
      </c>
    </row>
    <row r="184" spans="2:51" s="13" customFormat="1" ht="11.25">
      <c r="B184" s="155"/>
      <c r="D184" s="149" t="s">
        <v>184</v>
      </c>
      <c r="E184" s="156" t="s">
        <v>19</v>
      </c>
      <c r="F184" s="157" t="s">
        <v>327</v>
      </c>
      <c r="H184" s="158">
        <v>2.55</v>
      </c>
      <c r="I184" s="159"/>
      <c r="L184" s="155"/>
      <c r="M184" s="160"/>
      <c r="T184" s="161"/>
      <c r="AT184" s="156" t="s">
        <v>184</v>
      </c>
      <c r="AU184" s="156" t="s">
        <v>81</v>
      </c>
      <c r="AV184" s="13" t="s">
        <v>81</v>
      </c>
      <c r="AW184" s="13" t="s">
        <v>33</v>
      </c>
      <c r="AX184" s="13" t="s">
        <v>72</v>
      </c>
      <c r="AY184" s="156" t="s">
        <v>120</v>
      </c>
    </row>
    <row r="185" spans="2:51" s="13" customFormat="1" ht="11.25">
      <c r="B185" s="155"/>
      <c r="D185" s="149" t="s">
        <v>184</v>
      </c>
      <c r="E185" s="156" t="s">
        <v>19</v>
      </c>
      <c r="F185" s="157" t="s">
        <v>328</v>
      </c>
      <c r="H185" s="158">
        <v>2.565</v>
      </c>
      <c r="I185" s="159"/>
      <c r="L185" s="155"/>
      <c r="M185" s="160"/>
      <c r="T185" s="161"/>
      <c r="AT185" s="156" t="s">
        <v>184</v>
      </c>
      <c r="AU185" s="156" t="s">
        <v>81</v>
      </c>
      <c r="AV185" s="13" t="s">
        <v>81</v>
      </c>
      <c r="AW185" s="13" t="s">
        <v>33</v>
      </c>
      <c r="AX185" s="13" t="s">
        <v>72</v>
      </c>
      <c r="AY185" s="156" t="s">
        <v>120</v>
      </c>
    </row>
    <row r="186" spans="2:51" s="14" customFormat="1" ht="11.25">
      <c r="B186" s="162"/>
      <c r="D186" s="149" t="s">
        <v>184</v>
      </c>
      <c r="E186" s="163" t="s">
        <v>19</v>
      </c>
      <c r="F186" s="164" t="s">
        <v>187</v>
      </c>
      <c r="H186" s="165">
        <v>5.115</v>
      </c>
      <c r="I186" s="166"/>
      <c r="L186" s="162"/>
      <c r="M186" s="167"/>
      <c r="T186" s="168"/>
      <c r="AT186" s="163" t="s">
        <v>184</v>
      </c>
      <c r="AU186" s="163" t="s">
        <v>81</v>
      </c>
      <c r="AV186" s="14" t="s">
        <v>141</v>
      </c>
      <c r="AW186" s="14" t="s">
        <v>33</v>
      </c>
      <c r="AX186" s="14" t="s">
        <v>79</v>
      </c>
      <c r="AY186" s="163" t="s">
        <v>120</v>
      </c>
    </row>
    <row r="187" spans="2:65" s="1" customFormat="1" ht="16.5" customHeight="1">
      <c r="B187" s="33"/>
      <c r="C187" s="128" t="s">
        <v>329</v>
      </c>
      <c r="D187" s="128" t="s">
        <v>123</v>
      </c>
      <c r="E187" s="129" t="s">
        <v>330</v>
      </c>
      <c r="F187" s="130" t="s">
        <v>331</v>
      </c>
      <c r="G187" s="131" t="s">
        <v>190</v>
      </c>
      <c r="H187" s="132">
        <v>0.51</v>
      </c>
      <c r="I187" s="133"/>
      <c r="J187" s="134">
        <f>ROUND(I187*H187,2)</f>
        <v>0</v>
      </c>
      <c r="K187" s="130" t="s">
        <v>127</v>
      </c>
      <c r="L187" s="33"/>
      <c r="M187" s="135" t="s">
        <v>19</v>
      </c>
      <c r="N187" s="136" t="s">
        <v>43</v>
      </c>
      <c r="P187" s="137">
        <f>O187*H187</f>
        <v>0</v>
      </c>
      <c r="Q187" s="137">
        <v>0</v>
      </c>
      <c r="R187" s="137">
        <f>Q187*H187</f>
        <v>0</v>
      </c>
      <c r="S187" s="137">
        <v>2.2</v>
      </c>
      <c r="T187" s="138">
        <f>S187*H187</f>
        <v>1.122</v>
      </c>
      <c r="AR187" s="139" t="s">
        <v>141</v>
      </c>
      <c r="AT187" s="139" t="s">
        <v>123</v>
      </c>
      <c r="AU187" s="139" t="s">
        <v>81</v>
      </c>
      <c r="AY187" s="18" t="s">
        <v>120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8" t="s">
        <v>79</v>
      </c>
      <c r="BK187" s="140">
        <f>ROUND(I187*H187,2)</f>
        <v>0</v>
      </c>
      <c r="BL187" s="18" t="s">
        <v>141</v>
      </c>
      <c r="BM187" s="139" t="s">
        <v>332</v>
      </c>
    </row>
    <row r="188" spans="2:47" s="1" customFormat="1" ht="11.25">
      <c r="B188" s="33"/>
      <c r="D188" s="141" t="s">
        <v>130</v>
      </c>
      <c r="F188" s="142" t="s">
        <v>333</v>
      </c>
      <c r="I188" s="143"/>
      <c r="L188" s="33"/>
      <c r="M188" s="144"/>
      <c r="T188" s="54"/>
      <c r="AT188" s="18" t="s">
        <v>130</v>
      </c>
      <c r="AU188" s="18" t="s">
        <v>81</v>
      </c>
    </row>
    <row r="189" spans="2:51" s="12" customFormat="1" ht="11.25">
      <c r="B189" s="148"/>
      <c r="D189" s="149" t="s">
        <v>184</v>
      </c>
      <c r="E189" s="150" t="s">
        <v>19</v>
      </c>
      <c r="F189" s="151" t="s">
        <v>334</v>
      </c>
      <c r="H189" s="150" t="s">
        <v>19</v>
      </c>
      <c r="I189" s="152"/>
      <c r="L189" s="148"/>
      <c r="M189" s="153"/>
      <c r="T189" s="154"/>
      <c r="AT189" s="150" t="s">
        <v>184</v>
      </c>
      <c r="AU189" s="150" t="s">
        <v>81</v>
      </c>
      <c r="AV189" s="12" t="s">
        <v>79</v>
      </c>
      <c r="AW189" s="12" t="s">
        <v>33</v>
      </c>
      <c r="AX189" s="12" t="s">
        <v>72</v>
      </c>
      <c r="AY189" s="150" t="s">
        <v>120</v>
      </c>
    </row>
    <row r="190" spans="2:51" s="12" customFormat="1" ht="11.25">
      <c r="B190" s="148"/>
      <c r="D190" s="149" t="s">
        <v>184</v>
      </c>
      <c r="E190" s="150" t="s">
        <v>19</v>
      </c>
      <c r="F190" s="151" t="s">
        <v>335</v>
      </c>
      <c r="H190" s="150" t="s">
        <v>19</v>
      </c>
      <c r="I190" s="152"/>
      <c r="L190" s="148"/>
      <c r="M190" s="153"/>
      <c r="T190" s="154"/>
      <c r="AT190" s="150" t="s">
        <v>184</v>
      </c>
      <c r="AU190" s="150" t="s">
        <v>81</v>
      </c>
      <c r="AV190" s="12" t="s">
        <v>79</v>
      </c>
      <c r="AW190" s="12" t="s">
        <v>33</v>
      </c>
      <c r="AX190" s="12" t="s">
        <v>72</v>
      </c>
      <c r="AY190" s="150" t="s">
        <v>120</v>
      </c>
    </row>
    <row r="191" spans="2:51" s="13" customFormat="1" ht="11.25">
      <c r="B191" s="155"/>
      <c r="D191" s="149" t="s">
        <v>184</v>
      </c>
      <c r="E191" s="156" t="s">
        <v>19</v>
      </c>
      <c r="F191" s="157" t="s">
        <v>336</v>
      </c>
      <c r="H191" s="158">
        <v>0.51</v>
      </c>
      <c r="I191" s="159"/>
      <c r="L191" s="155"/>
      <c r="M191" s="160"/>
      <c r="T191" s="161"/>
      <c r="AT191" s="156" t="s">
        <v>184</v>
      </c>
      <c r="AU191" s="156" t="s">
        <v>81</v>
      </c>
      <c r="AV191" s="13" t="s">
        <v>81</v>
      </c>
      <c r="AW191" s="13" t="s">
        <v>33</v>
      </c>
      <c r="AX191" s="13" t="s">
        <v>79</v>
      </c>
      <c r="AY191" s="156" t="s">
        <v>120</v>
      </c>
    </row>
    <row r="192" spans="2:65" s="1" customFormat="1" ht="24.2" customHeight="1">
      <c r="B192" s="33"/>
      <c r="C192" s="128" t="s">
        <v>337</v>
      </c>
      <c r="D192" s="128" t="s">
        <v>123</v>
      </c>
      <c r="E192" s="129" t="s">
        <v>338</v>
      </c>
      <c r="F192" s="130" t="s">
        <v>339</v>
      </c>
      <c r="G192" s="131" t="s">
        <v>204</v>
      </c>
      <c r="H192" s="132">
        <v>17.2</v>
      </c>
      <c r="I192" s="133"/>
      <c r="J192" s="134">
        <f>ROUND(I192*H192,2)</f>
        <v>0</v>
      </c>
      <c r="K192" s="130" t="s">
        <v>127</v>
      </c>
      <c r="L192" s="33"/>
      <c r="M192" s="135" t="s">
        <v>19</v>
      </c>
      <c r="N192" s="136" t="s">
        <v>43</v>
      </c>
      <c r="P192" s="137">
        <f>O192*H192</f>
        <v>0</v>
      </c>
      <c r="Q192" s="137">
        <v>0</v>
      </c>
      <c r="R192" s="137">
        <f>Q192*H192</f>
        <v>0</v>
      </c>
      <c r="S192" s="137">
        <v>0.076</v>
      </c>
      <c r="T192" s="138">
        <f>S192*H192</f>
        <v>1.3072</v>
      </c>
      <c r="AR192" s="139" t="s">
        <v>141</v>
      </c>
      <c r="AT192" s="139" t="s">
        <v>123</v>
      </c>
      <c r="AU192" s="139" t="s">
        <v>81</v>
      </c>
      <c r="AY192" s="18" t="s">
        <v>120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79</v>
      </c>
      <c r="BK192" s="140">
        <f>ROUND(I192*H192,2)</f>
        <v>0</v>
      </c>
      <c r="BL192" s="18" t="s">
        <v>141</v>
      </c>
      <c r="BM192" s="139" t="s">
        <v>340</v>
      </c>
    </row>
    <row r="193" spans="2:47" s="1" customFormat="1" ht="11.25">
      <c r="B193" s="33"/>
      <c r="D193" s="141" t="s">
        <v>130</v>
      </c>
      <c r="F193" s="142" t="s">
        <v>341</v>
      </c>
      <c r="I193" s="143"/>
      <c r="L193" s="33"/>
      <c r="M193" s="144"/>
      <c r="T193" s="54"/>
      <c r="AT193" s="18" t="s">
        <v>130</v>
      </c>
      <c r="AU193" s="18" t="s">
        <v>81</v>
      </c>
    </row>
    <row r="194" spans="2:51" s="13" customFormat="1" ht="11.25">
      <c r="B194" s="155"/>
      <c r="D194" s="149" t="s">
        <v>184</v>
      </c>
      <c r="E194" s="156" t="s">
        <v>19</v>
      </c>
      <c r="F194" s="157" t="s">
        <v>342</v>
      </c>
      <c r="H194" s="158">
        <v>1.2</v>
      </c>
      <c r="I194" s="159"/>
      <c r="L194" s="155"/>
      <c r="M194" s="160"/>
      <c r="T194" s="161"/>
      <c r="AT194" s="156" t="s">
        <v>184</v>
      </c>
      <c r="AU194" s="156" t="s">
        <v>81</v>
      </c>
      <c r="AV194" s="13" t="s">
        <v>81</v>
      </c>
      <c r="AW194" s="13" t="s">
        <v>33</v>
      </c>
      <c r="AX194" s="13" t="s">
        <v>72</v>
      </c>
      <c r="AY194" s="156" t="s">
        <v>120</v>
      </c>
    </row>
    <row r="195" spans="2:51" s="13" customFormat="1" ht="11.25">
      <c r="B195" s="155"/>
      <c r="D195" s="149" t="s">
        <v>184</v>
      </c>
      <c r="E195" s="156" t="s">
        <v>19</v>
      </c>
      <c r="F195" s="157" t="s">
        <v>343</v>
      </c>
      <c r="H195" s="158">
        <v>16</v>
      </c>
      <c r="I195" s="159"/>
      <c r="L195" s="155"/>
      <c r="M195" s="160"/>
      <c r="T195" s="161"/>
      <c r="AT195" s="156" t="s">
        <v>184</v>
      </c>
      <c r="AU195" s="156" t="s">
        <v>81</v>
      </c>
      <c r="AV195" s="13" t="s">
        <v>81</v>
      </c>
      <c r="AW195" s="13" t="s">
        <v>33</v>
      </c>
      <c r="AX195" s="13" t="s">
        <v>72</v>
      </c>
      <c r="AY195" s="156" t="s">
        <v>120</v>
      </c>
    </row>
    <row r="196" spans="2:51" s="14" customFormat="1" ht="11.25">
      <c r="B196" s="162"/>
      <c r="D196" s="149" t="s">
        <v>184</v>
      </c>
      <c r="E196" s="163" t="s">
        <v>19</v>
      </c>
      <c r="F196" s="164" t="s">
        <v>187</v>
      </c>
      <c r="H196" s="165">
        <v>17.2</v>
      </c>
      <c r="I196" s="166"/>
      <c r="L196" s="162"/>
      <c r="M196" s="167"/>
      <c r="T196" s="168"/>
      <c r="AT196" s="163" t="s">
        <v>184</v>
      </c>
      <c r="AU196" s="163" t="s">
        <v>81</v>
      </c>
      <c r="AV196" s="14" t="s">
        <v>141</v>
      </c>
      <c r="AW196" s="14" t="s">
        <v>33</v>
      </c>
      <c r="AX196" s="14" t="s">
        <v>79</v>
      </c>
      <c r="AY196" s="163" t="s">
        <v>120</v>
      </c>
    </row>
    <row r="197" spans="2:65" s="1" customFormat="1" ht="24.2" customHeight="1">
      <c r="B197" s="33"/>
      <c r="C197" s="128" t="s">
        <v>344</v>
      </c>
      <c r="D197" s="128" t="s">
        <v>123</v>
      </c>
      <c r="E197" s="129" t="s">
        <v>345</v>
      </c>
      <c r="F197" s="130" t="s">
        <v>346</v>
      </c>
      <c r="G197" s="131" t="s">
        <v>197</v>
      </c>
      <c r="H197" s="132">
        <v>3.3</v>
      </c>
      <c r="I197" s="133"/>
      <c r="J197" s="134">
        <f>ROUND(I197*H197,2)</f>
        <v>0</v>
      </c>
      <c r="K197" s="130" t="s">
        <v>127</v>
      </c>
      <c r="L197" s="33"/>
      <c r="M197" s="135" t="s">
        <v>19</v>
      </c>
      <c r="N197" s="136" t="s">
        <v>43</v>
      </c>
      <c r="P197" s="137">
        <f>O197*H197</f>
        <v>0</v>
      </c>
      <c r="Q197" s="137">
        <v>0</v>
      </c>
      <c r="R197" s="137">
        <f>Q197*H197</f>
        <v>0</v>
      </c>
      <c r="S197" s="137">
        <v>0.042</v>
      </c>
      <c r="T197" s="138">
        <f>S197*H197</f>
        <v>0.1386</v>
      </c>
      <c r="AR197" s="139" t="s">
        <v>141</v>
      </c>
      <c r="AT197" s="139" t="s">
        <v>123</v>
      </c>
      <c r="AU197" s="139" t="s">
        <v>81</v>
      </c>
      <c r="AY197" s="18" t="s">
        <v>120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8" t="s">
        <v>79</v>
      </c>
      <c r="BK197" s="140">
        <f>ROUND(I197*H197,2)</f>
        <v>0</v>
      </c>
      <c r="BL197" s="18" t="s">
        <v>141</v>
      </c>
      <c r="BM197" s="139" t="s">
        <v>347</v>
      </c>
    </row>
    <row r="198" spans="2:47" s="1" customFormat="1" ht="11.25">
      <c r="B198" s="33"/>
      <c r="D198" s="141" t="s">
        <v>130</v>
      </c>
      <c r="F198" s="142" t="s">
        <v>348</v>
      </c>
      <c r="I198" s="143"/>
      <c r="L198" s="33"/>
      <c r="M198" s="144"/>
      <c r="T198" s="54"/>
      <c r="AT198" s="18" t="s">
        <v>130</v>
      </c>
      <c r="AU198" s="18" t="s">
        <v>81</v>
      </c>
    </row>
    <row r="199" spans="2:51" s="12" customFormat="1" ht="11.25">
      <c r="B199" s="148"/>
      <c r="D199" s="149" t="s">
        <v>184</v>
      </c>
      <c r="E199" s="150" t="s">
        <v>19</v>
      </c>
      <c r="F199" s="151" t="s">
        <v>349</v>
      </c>
      <c r="H199" s="150" t="s">
        <v>19</v>
      </c>
      <c r="I199" s="152"/>
      <c r="L199" s="148"/>
      <c r="M199" s="153"/>
      <c r="T199" s="154"/>
      <c r="AT199" s="150" t="s">
        <v>184</v>
      </c>
      <c r="AU199" s="150" t="s">
        <v>81</v>
      </c>
      <c r="AV199" s="12" t="s">
        <v>79</v>
      </c>
      <c r="AW199" s="12" t="s">
        <v>33</v>
      </c>
      <c r="AX199" s="12" t="s">
        <v>72</v>
      </c>
      <c r="AY199" s="150" t="s">
        <v>120</v>
      </c>
    </row>
    <row r="200" spans="2:51" s="13" customFormat="1" ht="11.25">
      <c r="B200" s="155"/>
      <c r="D200" s="149" t="s">
        <v>184</v>
      </c>
      <c r="E200" s="156" t="s">
        <v>19</v>
      </c>
      <c r="F200" s="157" t="s">
        <v>350</v>
      </c>
      <c r="H200" s="158">
        <v>3.3</v>
      </c>
      <c r="I200" s="159"/>
      <c r="L200" s="155"/>
      <c r="M200" s="160"/>
      <c r="T200" s="161"/>
      <c r="AT200" s="156" t="s">
        <v>184</v>
      </c>
      <c r="AU200" s="156" t="s">
        <v>81</v>
      </c>
      <c r="AV200" s="13" t="s">
        <v>81</v>
      </c>
      <c r="AW200" s="13" t="s">
        <v>33</v>
      </c>
      <c r="AX200" s="13" t="s">
        <v>79</v>
      </c>
      <c r="AY200" s="156" t="s">
        <v>120</v>
      </c>
    </row>
    <row r="201" spans="2:65" s="1" customFormat="1" ht="24.2" customHeight="1">
      <c r="B201" s="33"/>
      <c r="C201" s="128" t="s">
        <v>351</v>
      </c>
      <c r="D201" s="128" t="s">
        <v>123</v>
      </c>
      <c r="E201" s="129" t="s">
        <v>352</v>
      </c>
      <c r="F201" s="130" t="s">
        <v>353</v>
      </c>
      <c r="G201" s="131" t="s">
        <v>204</v>
      </c>
      <c r="H201" s="132">
        <v>2.255</v>
      </c>
      <c r="I201" s="133"/>
      <c r="J201" s="134">
        <f>ROUND(I201*H201,2)</f>
        <v>0</v>
      </c>
      <c r="K201" s="130" t="s">
        <v>127</v>
      </c>
      <c r="L201" s="33"/>
      <c r="M201" s="135" t="s">
        <v>19</v>
      </c>
      <c r="N201" s="136" t="s">
        <v>43</v>
      </c>
      <c r="P201" s="137">
        <f>O201*H201</f>
        <v>0</v>
      </c>
      <c r="Q201" s="137">
        <v>0</v>
      </c>
      <c r="R201" s="137">
        <f>Q201*H201</f>
        <v>0</v>
      </c>
      <c r="S201" s="137">
        <v>0.27</v>
      </c>
      <c r="T201" s="138">
        <f>S201*H201</f>
        <v>0.60885</v>
      </c>
      <c r="AR201" s="139" t="s">
        <v>141</v>
      </c>
      <c r="AT201" s="139" t="s">
        <v>123</v>
      </c>
      <c r="AU201" s="139" t="s">
        <v>81</v>
      </c>
      <c r="AY201" s="18" t="s">
        <v>120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79</v>
      </c>
      <c r="BK201" s="140">
        <f>ROUND(I201*H201,2)</f>
        <v>0</v>
      </c>
      <c r="BL201" s="18" t="s">
        <v>141</v>
      </c>
      <c r="BM201" s="139" t="s">
        <v>354</v>
      </c>
    </row>
    <row r="202" spans="2:47" s="1" customFormat="1" ht="11.25">
      <c r="B202" s="33"/>
      <c r="D202" s="141" t="s">
        <v>130</v>
      </c>
      <c r="F202" s="142" t="s">
        <v>355</v>
      </c>
      <c r="I202" s="143"/>
      <c r="L202" s="33"/>
      <c r="M202" s="144"/>
      <c r="T202" s="54"/>
      <c r="AT202" s="18" t="s">
        <v>130</v>
      </c>
      <c r="AU202" s="18" t="s">
        <v>81</v>
      </c>
    </row>
    <row r="203" spans="2:51" s="12" customFormat="1" ht="11.25">
      <c r="B203" s="148"/>
      <c r="D203" s="149" t="s">
        <v>184</v>
      </c>
      <c r="E203" s="150" t="s">
        <v>19</v>
      </c>
      <c r="F203" s="151" t="s">
        <v>356</v>
      </c>
      <c r="H203" s="150" t="s">
        <v>19</v>
      </c>
      <c r="I203" s="152"/>
      <c r="L203" s="148"/>
      <c r="M203" s="153"/>
      <c r="T203" s="154"/>
      <c r="AT203" s="150" t="s">
        <v>184</v>
      </c>
      <c r="AU203" s="150" t="s">
        <v>81</v>
      </c>
      <c r="AV203" s="12" t="s">
        <v>79</v>
      </c>
      <c r="AW203" s="12" t="s">
        <v>33</v>
      </c>
      <c r="AX203" s="12" t="s">
        <v>72</v>
      </c>
      <c r="AY203" s="150" t="s">
        <v>120</v>
      </c>
    </row>
    <row r="204" spans="2:51" s="13" customFormat="1" ht="11.25">
      <c r="B204" s="155"/>
      <c r="D204" s="149" t="s">
        <v>184</v>
      </c>
      <c r="E204" s="156" t="s">
        <v>19</v>
      </c>
      <c r="F204" s="157" t="s">
        <v>357</v>
      </c>
      <c r="H204" s="158">
        <v>2.255</v>
      </c>
      <c r="I204" s="159"/>
      <c r="L204" s="155"/>
      <c r="M204" s="160"/>
      <c r="T204" s="161"/>
      <c r="AT204" s="156" t="s">
        <v>184</v>
      </c>
      <c r="AU204" s="156" t="s">
        <v>81</v>
      </c>
      <c r="AV204" s="13" t="s">
        <v>81</v>
      </c>
      <c r="AW204" s="13" t="s">
        <v>33</v>
      </c>
      <c r="AX204" s="13" t="s">
        <v>79</v>
      </c>
      <c r="AY204" s="156" t="s">
        <v>120</v>
      </c>
    </row>
    <row r="205" spans="2:65" s="1" customFormat="1" ht="24.2" customHeight="1">
      <c r="B205" s="33"/>
      <c r="C205" s="128" t="s">
        <v>358</v>
      </c>
      <c r="D205" s="128" t="s">
        <v>123</v>
      </c>
      <c r="E205" s="129" t="s">
        <v>359</v>
      </c>
      <c r="F205" s="130" t="s">
        <v>360</v>
      </c>
      <c r="G205" s="131" t="s">
        <v>181</v>
      </c>
      <c r="H205" s="132">
        <v>2</v>
      </c>
      <c r="I205" s="133"/>
      <c r="J205" s="134">
        <f>ROUND(I205*H205,2)</f>
        <v>0</v>
      </c>
      <c r="K205" s="130" t="s">
        <v>127</v>
      </c>
      <c r="L205" s="33"/>
      <c r="M205" s="135" t="s">
        <v>19</v>
      </c>
      <c r="N205" s="136" t="s">
        <v>43</v>
      </c>
      <c r="P205" s="137">
        <f>O205*H205</f>
        <v>0</v>
      </c>
      <c r="Q205" s="137">
        <v>0</v>
      </c>
      <c r="R205" s="137">
        <f>Q205*H205</f>
        <v>0</v>
      </c>
      <c r="S205" s="137">
        <v>0.009</v>
      </c>
      <c r="T205" s="138">
        <f>S205*H205</f>
        <v>0.018</v>
      </c>
      <c r="AR205" s="139" t="s">
        <v>141</v>
      </c>
      <c r="AT205" s="139" t="s">
        <v>123</v>
      </c>
      <c r="AU205" s="139" t="s">
        <v>81</v>
      </c>
      <c r="AY205" s="18" t="s">
        <v>120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79</v>
      </c>
      <c r="BK205" s="140">
        <f>ROUND(I205*H205,2)</f>
        <v>0</v>
      </c>
      <c r="BL205" s="18" t="s">
        <v>141</v>
      </c>
      <c r="BM205" s="139" t="s">
        <v>361</v>
      </c>
    </row>
    <row r="206" spans="2:47" s="1" customFormat="1" ht="11.25">
      <c r="B206" s="33"/>
      <c r="D206" s="141" t="s">
        <v>130</v>
      </c>
      <c r="F206" s="142" t="s">
        <v>362</v>
      </c>
      <c r="I206" s="143"/>
      <c r="L206" s="33"/>
      <c r="M206" s="144"/>
      <c r="T206" s="54"/>
      <c r="AT206" s="18" t="s">
        <v>130</v>
      </c>
      <c r="AU206" s="18" t="s">
        <v>81</v>
      </c>
    </row>
    <row r="207" spans="2:51" s="12" customFormat="1" ht="11.25">
      <c r="B207" s="148"/>
      <c r="D207" s="149" t="s">
        <v>184</v>
      </c>
      <c r="E207" s="150" t="s">
        <v>19</v>
      </c>
      <c r="F207" s="151" t="s">
        <v>363</v>
      </c>
      <c r="H207" s="150" t="s">
        <v>19</v>
      </c>
      <c r="I207" s="152"/>
      <c r="L207" s="148"/>
      <c r="M207" s="153"/>
      <c r="T207" s="154"/>
      <c r="AT207" s="150" t="s">
        <v>184</v>
      </c>
      <c r="AU207" s="150" t="s">
        <v>81</v>
      </c>
      <c r="AV207" s="12" t="s">
        <v>79</v>
      </c>
      <c r="AW207" s="12" t="s">
        <v>33</v>
      </c>
      <c r="AX207" s="12" t="s">
        <v>72</v>
      </c>
      <c r="AY207" s="150" t="s">
        <v>120</v>
      </c>
    </row>
    <row r="208" spans="2:51" s="13" customFormat="1" ht="11.25">
      <c r="B208" s="155"/>
      <c r="D208" s="149" t="s">
        <v>184</v>
      </c>
      <c r="E208" s="156" t="s">
        <v>19</v>
      </c>
      <c r="F208" s="157" t="s">
        <v>81</v>
      </c>
      <c r="H208" s="158">
        <v>2</v>
      </c>
      <c r="I208" s="159"/>
      <c r="L208" s="155"/>
      <c r="M208" s="160"/>
      <c r="T208" s="161"/>
      <c r="AT208" s="156" t="s">
        <v>184</v>
      </c>
      <c r="AU208" s="156" t="s">
        <v>81</v>
      </c>
      <c r="AV208" s="13" t="s">
        <v>81</v>
      </c>
      <c r="AW208" s="13" t="s">
        <v>33</v>
      </c>
      <c r="AX208" s="13" t="s">
        <v>79</v>
      </c>
      <c r="AY208" s="156" t="s">
        <v>120</v>
      </c>
    </row>
    <row r="209" spans="2:65" s="1" customFormat="1" ht="21.75" customHeight="1">
      <c r="B209" s="33"/>
      <c r="C209" s="128" t="s">
        <v>364</v>
      </c>
      <c r="D209" s="128" t="s">
        <v>123</v>
      </c>
      <c r="E209" s="129" t="s">
        <v>365</v>
      </c>
      <c r="F209" s="130" t="s">
        <v>366</v>
      </c>
      <c r="G209" s="131" t="s">
        <v>204</v>
      </c>
      <c r="H209" s="132">
        <v>130.61</v>
      </c>
      <c r="I209" s="133"/>
      <c r="J209" s="134">
        <f>ROUND(I209*H209,2)</f>
        <v>0</v>
      </c>
      <c r="K209" s="130" t="s">
        <v>127</v>
      </c>
      <c r="L209" s="33"/>
      <c r="M209" s="135" t="s">
        <v>19</v>
      </c>
      <c r="N209" s="136" t="s">
        <v>43</v>
      </c>
      <c r="P209" s="137">
        <f>O209*H209</f>
        <v>0</v>
      </c>
      <c r="Q209" s="137">
        <v>0</v>
      </c>
      <c r="R209" s="137">
        <f>Q209*H209</f>
        <v>0</v>
      </c>
      <c r="S209" s="137">
        <v>0.01</v>
      </c>
      <c r="T209" s="138">
        <f>S209*H209</f>
        <v>1.3061000000000003</v>
      </c>
      <c r="AR209" s="139" t="s">
        <v>141</v>
      </c>
      <c r="AT209" s="139" t="s">
        <v>123</v>
      </c>
      <c r="AU209" s="139" t="s">
        <v>81</v>
      </c>
      <c r="AY209" s="18" t="s">
        <v>120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79</v>
      </c>
      <c r="BK209" s="140">
        <f>ROUND(I209*H209,2)</f>
        <v>0</v>
      </c>
      <c r="BL209" s="18" t="s">
        <v>141</v>
      </c>
      <c r="BM209" s="139" t="s">
        <v>367</v>
      </c>
    </row>
    <row r="210" spans="2:47" s="1" customFormat="1" ht="11.25">
      <c r="B210" s="33"/>
      <c r="D210" s="141" t="s">
        <v>130</v>
      </c>
      <c r="F210" s="142" t="s">
        <v>368</v>
      </c>
      <c r="I210" s="143"/>
      <c r="L210" s="33"/>
      <c r="M210" s="144"/>
      <c r="T210" s="54"/>
      <c r="AT210" s="18" t="s">
        <v>130</v>
      </c>
      <c r="AU210" s="18" t="s">
        <v>81</v>
      </c>
    </row>
    <row r="211" spans="2:65" s="1" customFormat="1" ht="24.2" customHeight="1">
      <c r="B211" s="33"/>
      <c r="C211" s="128" t="s">
        <v>369</v>
      </c>
      <c r="D211" s="128" t="s">
        <v>123</v>
      </c>
      <c r="E211" s="129" t="s">
        <v>370</v>
      </c>
      <c r="F211" s="130" t="s">
        <v>371</v>
      </c>
      <c r="G211" s="131" t="s">
        <v>204</v>
      </c>
      <c r="H211" s="132">
        <v>154.85</v>
      </c>
      <c r="I211" s="133"/>
      <c r="J211" s="134">
        <f>ROUND(I211*H211,2)</f>
        <v>0</v>
      </c>
      <c r="K211" s="130" t="s">
        <v>127</v>
      </c>
      <c r="L211" s="33"/>
      <c r="M211" s="135" t="s">
        <v>19</v>
      </c>
      <c r="N211" s="136" t="s">
        <v>43</v>
      </c>
      <c r="P211" s="137">
        <f>O211*H211</f>
        <v>0</v>
      </c>
      <c r="Q211" s="137">
        <v>0</v>
      </c>
      <c r="R211" s="137">
        <f>Q211*H211</f>
        <v>0</v>
      </c>
      <c r="S211" s="137">
        <v>0.01</v>
      </c>
      <c r="T211" s="138">
        <f>S211*H211</f>
        <v>1.5485</v>
      </c>
      <c r="AR211" s="139" t="s">
        <v>141</v>
      </c>
      <c r="AT211" s="139" t="s">
        <v>123</v>
      </c>
      <c r="AU211" s="139" t="s">
        <v>81</v>
      </c>
      <c r="AY211" s="18" t="s">
        <v>120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79</v>
      </c>
      <c r="BK211" s="140">
        <f>ROUND(I211*H211,2)</f>
        <v>0</v>
      </c>
      <c r="BL211" s="18" t="s">
        <v>141</v>
      </c>
      <c r="BM211" s="139" t="s">
        <v>372</v>
      </c>
    </row>
    <row r="212" spans="2:47" s="1" customFormat="1" ht="11.25">
      <c r="B212" s="33"/>
      <c r="D212" s="141" t="s">
        <v>130</v>
      </c>
      <c r="F212" s="142" t="s">
        <v>373</v>
      </c>
      <c r="I212" s="143"/>
      <c r="L212" s="33"/>
      <c r="M212" s="144"/>
      <c r="T212" s="54"/>
      <c r="AT212" s="18" t="s">
        <v>130</v>
      </c>
      <c r="AU212" s="18" t="s">
        <v>81</v>
      </c>
    </row>
    <row r="213" spans="2:51" s="13" customFormat="1" ht="11.25">
      <c r="B213" s="155"/>
      <c r="D213" s="149" t="s">
        <v>184</v>
      </c>
      <c r="E213" s="156" t="s">
        <v>19</v>
      </c>
      <c r="F213" s="157" t="s">
        <v>374</v>
      </c>
      <c r="H213" s="158">
        <v>154.85</v>
      </c>
      <c r="I213" s="159"/>
      <c r="L213" s="155"/>
      <c r="M213" s="160"/>
      <c r="T213" s="161"/>
      <c r="AT213" s="156" t="s">
        <v>184</v>
      </c>
      <c r="AU213" s="156" t="s">
        <v>81</v>
      </c>
      <c r="AV213" s="13" t="s">
        <v>81</v>
      </c>
      <c r="AW213" s="13" t="s">
        <v>33</v>
      </c>
      <c r="AX213" s="13" t="s">
        <v>79</v>
      </c>
      <c r="AY213" s="156" t="s">
        <v>120</v>
      </c>
    </row>
    <row r="214" spans="2:65" s="1" customFormat="1" ht="16.5" customHeight="1">
      <c r="B214" s="33"/>
      <c r="C214" s="128" t="s">
        <v>375</v>
      </c>
      <c r="D214" s="128" t="s">
        <v>123</v>
      </c>
      <c r="E214" s="129" t="s">
        <v>376</v>
      </c>
      <c r="F214" s="130" t="s">
        <v>377</v>
      </c>
      <c r="G214" s="131" t="s">
        <v>181</v>
      </c>
      <c r="H214" s="132">
        <v>1</v>
      </c>
      <c r="I214" s="133"/>
      <c r="J214" s="134">
        <f>ROUND(I214*H214,2)</f>
        <v>0</v>
      </c>
      <c r="K214" s="130" t="s">
        <v>19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141</v>
      </c>
      <c r="AT214" s="139" t="s">
        <v>123</v>
      </c>
      <c r="AU214" s="139" t="s">
        <v>81</v>
      </c>
      <c r="AY214" s="18" t="s">
        <v>120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79</v>
      </c>
      <c r="BK214" s="140">
        <f>ROUND(I214*H214,2)</f>
        <v>0</v>
      </c>
      <c r="BL214" s="18" t="s">
        <v>141</v>
      </c>
      <c r="BM214" s="139" t="s">
        <v>378</v>
      </c>
    </row>
    <row r="215" spans="2:65" s="1" customFormat="1" ht="16.5" customHeight="1">
      <c r="B215" s="33"/>
      <c r="C215" s="128" t="s">
        <v>379</v>
      </c>
      <c r="D215" s="128" t="s">
        <v>123</v>
      </c>
      <c r="E215" s="129" t="s">
        <v>380</v>
      </c>
      <c r="F215" s="130" t="s">
        <v>381</v>
      </c>
      <c r="G215" s="131" t="s">
        <v>181</v>
      </c>
      <c r="H215" s="132">
        <v>1</v>
      </c>
      <c r="I215" s="133"/>
      <c r="J215" s="134">
        <f>ROUND(I215*H215,2)</f>
        <v>0</v>
      </c>
      <c r="K215" s="130" t="s">
        <v>19</v>
      </c>
      <c r="L215" s="33"/>
      <c r="M215" s="135" t="s">
        <v>19</v>
      </c>
      <c r="N215" s="136" t="s">
        <v>43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141</v>
      </c>
      <c r="AT215" s="139" t="s">
        <v>123</v>
      </c>
      <c r="AU215" s="139" t="s">
        <v>81</v>
      </c>
      <c r="AY215" s="18" t="s">
        <v>120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8" t="s">
        <v>79</v>
      </c>
      <c r="BK215" s="140">
        <f>ROUND(I215*H215,2)</f>
        <v>0</v>
      </c>
      <c r="BL215" s="18" t="s">
        <v>141</v>
      </c>
      <c r="BM215" s="139" t="s">
        <v>382</v>
      </c>
    </row>
    <row r="216" spans="2:65" s="1" customFormat="1" ht="24.2" customHeight="1">
      <c r="B216" s="33"/>
      <c r="C216" s="128" t="s">
        <v>383</v>
      </c>
      <c r="D216" s="128" t="s">
        <v>123</v>
      </c>
      <c r="E216" s="129" t="s">
        <v>384</v>
      </c>
      <c r="F216" s="130" t="s">
        <v>385</v>
      </c>
      <c r="G216" s="131" t="s">
        <v>204</v>
      </c>
      <c r="H216" s="132">
        <v>135.8</v>
      </c>
      <c r="I216" s="133"/>
      <c r="J216" s="134">
        <f>ROUND(I216*H216,2)</f>
        <v>0</v>
      </c>
      <c r="K216" s="130" t="s">
        <v>127</v>
      </c>
      <c r="L216" s="33"/>
      <c r="M216" s="135" t="s">
        <v>19</v>
      </c>
      <c r="N216" s="136" t="s">
        <v>43</v>
      </c>
      <c r="P216" s="137">
        <f>O216*H216</f>
        <v>0</v>
      </c>
      <c r="Q216" s="137">
        <v>0.00013</v>
      </c>
      <c r="R216" s="137">
        <f>Q216*H216</f>
        <v>0.017654</v>
      </c>
      <c r="S216" s="137">
        <v>0</v>
      </c>
      <c r="T216" s="138">
        <f>S216*H216</f>
        <v>0</v>
      </c>
      <c r="AR216" s="139" t="s">
        <v>141</v>
      </c>
      <c r="AT216" s="139" t="s">
        <v>123</v>
      </c>
      <c r="AU216" s="139" t="s">
        <v>81</v>
      </c>
      <c r="AY216" s="18" t="s">
        <v>120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79</v>
      </c>
      <c r="BK216" s="140">
        <f>ROUND(I216*H216,2)</f>
        <v>0</v>
      </c>
      <c r="BL216" s="18" t="s">
        <v>141</v>
      </c>
      <c r="BM216" s="139" t="s">
        <v>386</v>
      </c>
    </row>
    <row r="217" spans="2:47" s="1" customFormat="1" ht="11.25">
      <c r="B217" s="33"/>
      <c r="D217" s="141" t="s">
        <v>130</v>
      </c>
      <c r="F217" s="142" t="s">
        <v>387</v>
      </c>
      <c r="I217" s="143"/>
      <c r="L217" s="33"/>
      <c r="M217" s="144"/>
      <c r="T217" s="54"/>
      <c r="AT217" s="18" t="s">
        <v>130</v>
      </c>
      <c r="AU217" s="18" t="s">
        <v>81</v>
      </c>
    </row>
    <row r="218" spans="2:65" s="1" customFormat="1" ht="24.2" customHeight="1">
      <c r="B218" s="33"/>
      <c r="C218" s="128" t="s">
        <v>388</v>
      </c>
      <c r="D218" s="128" t="s">
        <v>123</v>
      </c>
      <c r="E218" s="129" t="s">
        <v>389</v>
      </c>
      <c r="F218" s="130" t="s">
        <v>390</v>
      </c>
      <c r="G218" s="131" t="s">
        <v>204</v>
      </c>
      <c r="H218" s="132">
        <v>135.8</v>
      </c>
      <c r="I218" s="133"/>
      <c r="J218" s="134">
        <f>ROUND(I218*H218,2)</f>
        <v>0</v>
      </c>
      <c r="K218" s="130" t="s">
        <v>127</v>
      </c>
      <c r="L218" s="33"/>
      <c r="M218" s="135" t="s">
        <v>19</v>
      </c>
      <c r="N218" s="136" t="s">
        <v>43</v>
      </c>
      <c r="P218" s="137">
        <f>O218*H218</f>
        <v>0</v>
      </c>
      <c r="Q218" s="137">
        <v>4E-05</v>
      </c>
      <c r="R218" s="137">
        <f>Q218*H218</f>
        <v>0.005432000000000001</v>
      </c>
      <c r="S218" s="137">
        <v>0</v>
      </c>
      <c r="T218" s="138">
        <f>S218*H218</f>
        <v>0</v>
      </c>
      <c r="AR218" s="139" t="s">
        <v>141</v>
      </c>
      <c r="AT218" s="139" t="s">
        <v>123</v>
      </c>
      <c r="AU218" s="139" t="s">
        <v>81</v>
      </c>
      <c r="AY218" s="18" t="s">
        <v>120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8" t="s">
        <v>79</v>
      </c>
      <c r="BK218" s="140">
        <f>ROUND(I218*H218,2)</f>
        <v>0</v>
      </c>
      <c r="BL218" s="18" t="s">
        <v>141</v>
      </c>
      <c r="BM218" s="139" t="s">
        <v>391</v>
      </c>
    </row>
    <row r="219" spans="2:47" s="1" customFormat="1" ht="11.25">
      <c r="B219" s="33"/>
      <c r="D219" s="141" t="s">
        <v>130</v>
      </c>
      <c r="F219" s="142" t="s">
        <v>392</v>
      </c>
      <c r="I219" s="143"/>
      <c r="L219" s="33"/>
      <c r="M219" s="144"/>
      <c r="T219" s="54"/>
      <c r="AT219" s="18" t="s">
        <v>130</v>
      </c>
      <c r="AU219" s="18" t="s">
        <v>81</v>
      </c>
    </row>
    <row r="220" spans="2:63" s="11" customFormat="1" ht="22.9" customHeight="1">
      <c r="B220" s="116"/>
      <c r="D220" s="117" t="s">
        <v>71</v>
      </c>
      <c r="E220" s="126" t="s">
        <v>393</v>
      </c>
      <c r="F220" s="126" t="s">
        <v>394</v>
      </c>
      <c r="I220" s="119"/>
      <c r="J220" s="127">
        <f>BK220</f>
        <v>0</v>
      </c>
      <c r="L220" s="116"/>
      <c r="M220" s="121"/>
      <c r="P220" s="122">
        <f>SUM(P221:P231)</f>
        <v>0</v>
      </c>
      <c r="R220" s="122">
        <f>SUM(R221:R231)</f>
        <v>0</v>
      </c>
      <c r="T220" s="123">
        <f>SUM(T221:T231)</f>
        <v>0</v>
      </c>
      <c r="AR220" s="117" t="s">
        <v>79</v>
      </c>
      <c r="AT220" s="124" t="s">
        <v>71</v>
      </c>
      <c r="AU220" s="124" t="s">
        <v>79</v>
      </c>
      <c r="AY220" s="117" t="s">
        <v>120</v>
      </c>
      <c r="BK220" s="125">
        <f>SUM(BK221:BK231)</f>
        <v>0</v>
      </c>
    </row>
    <row r="221" spans="2:65" s="1" customFormat="1" ht="16.5" customHeight="1">
      <c r="B221" s="33"/>
      <c r="C221" s="128" t="s">
        <v>395</v>
      </c>
      <c r="D221" s="128" t="s">
        <v>123</v>
      </c>
      <c r="E221" s="129" t="s">
        <v>396</v>
      </c>
      <c r="F221" s="130" t="s">
        <v>397</v>
      </c>
      <c r="G221" s="131" t="s">
        <v>398</v>
      </c>
      <c r="H221" s="132">
        <v>13.152</v>
      </c>
      <c r="I221" s="133"/>
      <c r="J221" s="134">
        <f>ROUND(I221*H221,2)</f>
        <v>0</v>
      </c>
      <c r="K221" s="130" t="s">
        <v>127</v>
      </c>
      <c r="L221" s="33"/>
      <c r="M221" s="135" t="s">
        <v>19</v>
      </c>
      <c r="N221" s="136" t="s">
        <v>43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141</v>
      </c>
      <c r="AT221" s="139" t="s">
        <v>123</v>
      </c>
      <c r="AU221" s="139" t="s">
        <v>81</v>
      </c>
      <c r="AY221" s="18" t="s">
        <v>120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79</v>
      </c>
      <c r="BK221" s="140">
        <f>ROUND(I221*H221,2)</f>
        <v>0</v>
      </c>
      <c r="BL221" s="18" t="s">
        <v>141</v>
      </c>
      <c r="BM221" s="139" t="s">
        <v>399</v>
      </c>
    </row>
    <row r="222" spans="2:47" s="1" customFormat="1" ht="11.25">
      <c r="B222" s="33"/>
      <c r="D222" s="141" t="s">
        <v>130</v>
      </c>
      <c r="F222" s="142" t="s">
        <v>400</v>
      </c>
      <c r="I222" s="143"/>
      <c r="L222" s="33"/>
      <c r="M222" s="144"/>
      <c r="T222" s="54"/>
      <c r="AT222" s="18" t="s">
        <v>130</v>
      </c>
      <c r="AU222" s="18" t="s">
        <v>81</v>
      </c>
    </row>
    <row r="223" spans="2:65" s="1" customFormat="1" ht="24.2" customHeight="1">
      <c r="B223" s="33"/>
      <c r="C223" s="128" t="s">
        <v>401</v>
      </c>
      <c r="D223" s="128" t="s">
        <v>123</v>
      </c>
      <c r="E223" s="129" t="s">
        <v>402</v>
      </c>
      <c r="F223" s="130" t="s">
        <v>403</v>
      </c>
      <c r="G223" s="131" t="s">
        <v>398</v>
      </c>
      <c r="H223" s="132">
        <v>13.152</v>
      </c>
      <c r="I223" s="133"/>
      <c r="J223" s="134">
        <f>ROUND(I223*H223,2)</f>
        <v>0</v>
      </c>
      <c r="K223" s="130" t="s">
        <v>127</v>
      </c>
      <c r="L223" s="33"/>
      <c r="M223" s="135" t="s">
        <v>19</v>
      </c>
      <c r="N223" s="136" t="s">
        <v>43</v>
      </c>
      <c r="P223" s="137">
        <f>O223*H223</f>
        <v>0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AR223" s="139" t="s">
        <v>141</v>
      </c>
      <c r="AT223" s="139" t="s">
        <v>123</v>
      </c>
      <c r="AU223" s="139" t="s">
        <v>81</v>
      </c>
      <c r="AY223" s="18" t="s">
        <v>120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8" t="s">
        <v>79</v>
      </c>
      <c r="BK223" s="140">
        <f>ROUND(I223*H223,2)</f>
        <v>0</v>
      </c>
      <c r="BL223" s="18" t="s">
        <v>141</v>
      </c>
      <c r="BM223" s="139" t="s">
        <v>404</v>
      </c>
    </row>
    <row r="224" spans="2:47" s="1" customFormat="1" ht="11.25">
      <c r="B224" s="33"/>
      <c r="D224" s="141" t="s">
        <v>130</v>
      </c>
      <c r="F224" s="142" t="s">
        <v>405</v>
      </c>
      <c r="I224" s="143"/>
      <c r="L224" s="33"/>
      <c r="M224" s="144"/>
      <c r="T224" s="54"/>
      <c r="AT224" s="18" t="s">
        <v>130</v>
      </c>
      <c r="AU224" s="18" t="s">
        <v>81</v>
      </c>
    </row>
    <row r="225" spans="2:65" s="1" customFormat="1" ht="21.75" customHeight="1">
      <c r="B225" s="33"/>
      <c r="C225" s="128" t="s">
        <v>406</v>
      </c>
      <c r="D225" s="128" t="s">
        <v>123</v>
      </c>
      <c r="E225" s="129" t="s">
        <v>407</v>
      </c>
      <c r="F225" s="130" t="s">
        <v>408</v>
      </c>
      <c r="G225" s="131" t="s">
        <v>398</v>
      </c>
      <c r="H225" s="132">
        <v>13.152</v>
      </c>
      <c r="I225" s="133"/>
      <c r="J225" s="134">
        <f>ROUND(I225*H225,2)</f>
        <v>0</v>
      </c>
      <c r="K225" s="130" t="s">
        <v>127</v>
      </c>
      <c r="L225" s="33"/>
      <c r="M225" s="135" t="s">
        <v>19</v>
      </c>
      <c r="N225" s="136" t="s">
        <v>43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141</v>
      </c>
      <c r="AT225" s="139" t="s">
        <v>123</v>
      </c>
      <c r="AU225" s="139" t="s">
        <v>81</v>
      </c>
      <c r="AY225" s="18" t="s">
        <v>120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79</v>
      </c>
      <c r="BK225" s="140">
        <f>ROUND(I225*H225,2)</f>
        <v>0</v>
      </c>
      <c r="BL225" s="18" t="s">
        <v>141</v>
      </c>
      <c r="BM225" s="139" t="s">
        <v>409</v>
      </c>
    </row>
    <row r="226" spans="2:47" s="1" customFormat="1" ht="11.25">
      <c r="B226" s="33"/>
      <c r="D226" s="141" t="s">
        <v>130</v>
      </c>
      <c r="F226" s="142" t="s">
        <v>410</v>
      </c>
      <c r="I226" s="143"/>
      <c r="L226" s="33"/>
      <c r="M226" s="144"/>
      <c r="T226" s="54"/>
      <c r="AT226" s="18" t="s">
        <v>130</v>
      </c>
      <c r="AU226" s="18" t="s">
        <v>81</v>
      </c>
    </row>
    <row r="227" spans="2:65" s="1" customFormat="1" ht="24.2" customHeight="1">
      <c r="B227" s="33"/>
      <c r="C227" s="128" t="s">
        <v>411</v>
      </c>
      <c r="D227" s="128" t="s">
        <v>123</v>
      </c>
      <c r="E227" s="129" t="s">
        <v>412</v>
      </c>
      <c r="F227" s="130" t="s">
        <v>413</v>
      </c>
      <c r="G227" s="131" t="s">
        <v>398</v>
      </c>
      <c r="H227" s="132">
        <v>131.52</v>
      </c>
      <c r="I227" s="133"/>
      <c r="J227" s="134">
        <f>ROUND(I227*H227,2)</f>
        <v>0</v>
      </c>
      <c r="K227" s="130" t="s">
        <v>127</v>
      </c>
      <c r="L227" s="33"/>
      <c r="M227" s="135" t="s">
        <v>19</v>
      </c>
      <c r="N227" s="136" t="s">
        <v>43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141</v>
      </c>
      <c r="AT227" s="139" t="s">
        <v>123</v>
      </c>
      <c r="AU227" s="139" t="s">
        <v>81</v>
      </c>
      <c r="AY227" s="18" t="s">
        <v>120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8" t="s">
        <v>79</v>
      </c>
      <c r="BK227" s="140">
        <f>ROUND(I227*H227,2)</f>
        <v>0</v>
      </c>
      <c r="BL227" s="18" t="s">
        <v>141</v>
      </c>
      <c r="BM227" s="139" t="s">
        <v>414</v>
      </c>
    </row>
    <row r="228" spans="2:47" s="1" customFormat="1" ht="11.25">
      <c r="B228" s="33"/>
      <c r="D228" s="141" t="s">
        <v>130</v>
      </c>
      <c r="F228" s="142" t="s">
        <v>415</v>
      </c>
      <c r="I228" s="143"/>
      <c r="L228" s="33"/>
      <c r="M228" s="144"/>
      <c r="T228" s="54"/>
      <c r="AT228" s="18" t="s">
        <v>130</v>
      </c>
      <c r="AU228" s="18" t="s">
        <v>81</v>
      </c>
    </row>
    <row r="229" spans="2:51" s="13" customFormat="1" ht="11.25">
      <c r="B229" s="155"/>
      <c r="D229" s="149" t="s">
        <v>184</v>
      </c>
      <c r="E229" s="156" t="s">
        <v>19</v>
      </c>
      <c r="F229" s="157" t="s">
        <v>416</v>
      </c>
      <c r="H229" s="158">
        <v>131.52</v>
      </c>
      <c r="I229" s="159"/>
      <c r="L229" s="155"/>
      <c r="M229" s="160"/>
      <c r="T229" s="161"/>
      <c r="AT229" s="156" t="s">
        <v>184</v>
      </c>
      <c r="AU229" s="156" t="s">
        <v>81</v>
      </c>
      <c r="AV229" s="13" t="s">
        <v>81</v>
      </c>
      <c r="AW229" s="13" t="s">
        <v>33</v>
      </c>
      <c r="AX229" s="13" t="s">
        <v>79</v>
      </c>
      <c r="AY229" s="156" t="s">
        <v>120</v>
      </c>
    </row>
    <row r="230" spans="2:65" s="1" customFormat="1" ht="24.2" customHeight="1">
      <c r="B230" s="33"/>
      <c r="C230" s="128" t="s">
        <v>417</v>
      </c>
      <c r="D230" s="128" t="s">
        <v>123</v>
      </c>
      <c r="E230" s="129" t="s">
        <v>418</v>
      </c>
      <c r="F230" s="130" t="s">
        <v>419</v>
      </c>
      <c r="G230" s="131" t="s">
        <v>398</v>
      </c>
      <c r="H230" s="132">
        <v>13.152</v>
      </c>
      <c r="I230" s="133"/>
      <c r="J230" s="134">
        <f>ROUND(I230*H230,2)</f>
        <v>0</v>
      </c>
      <c r="K230" s="130" t="s">
        <v>127</v>
      </c>
      <c r="L230" s="33"/>
      <c r="M230" s="135" t="s">
        <v>19</v>
      </c>
      <c r="N230" s="136" t="s">
        <v>43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141</v>
      </c>
      <c r="AT230" s="139" t="s">
        <v>123</v>
      </c>
      <c r="AU230" s="139" t="s">
        <v>81</v>
      </c>
      <c r="AY230" s="18" t="s">
        <v>120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79</v>
      </c>
      <c r="BK230" s="140">
        <f>ROUND(I230*H230,2)</f>
        <v>0</v>
      </c>
      <c r="BL230" s="18" t="s">
        <v>141</v>
      </c>
      <c r="BM230" s="139" t="s">
        <v>420</v>
      </c>
    </row>
    <row r="231" spans="2:47" s="1" customFormat="1" ht="11.25">
      <c r="B231" s="33"/>
      <c r="D231" s="141" t="s">
        <v>130</v>
      </c>
      <c r="F231" s="142" t="s">
        <v>421</v>
      </c>
      <c r="I231" s="143"/>
      <c r="L231" s="33"/>
      <c r="M231" s="144"/>
      <c r="T231" s="54"/>
      <c r="AT231" s="18" t="s">
        <v>130</v>
      </c>
      <c r="AU231" s="18" t="s">
        <v>81</v>
      </c>
    </row>
    <row r="232" spans="2:63" s="11" customFormat="1" ht="22.9" customHeight="1">
      <c r="B232" s="116"/>
      <c r="D232" s="117" t="s">
        <v>71</v>
      </c>
      <c r="E232" s="126" t="s">
        <v>422</v>
      </c>
      <c r="F232" s="126" t="s">
        <v>423</v>
      </c>
      <c r="I232" s="119"/>
      <c r="J232" s="127">
        <f>BK232</f>
        <v>0</v>
      </c>
      <c r="L232" s="116"/>
      <c r="M232" s="121"/>
      <c r="P232" s="122">
        <f>SUM(P233:P234)</f>
        <v>0</v>
      </c>
      <c r="R232" s="122">
        <f>SUM(R233:R234)</f>
        <v>0</v>
      </c>
      <c r="T232" s="123">
        <f>SUM(T233:T234)</f>
        <v>0</v>
      </c>
      <c r="AR232" s="117" t="s">
        <v>79</v>
      </c>
      <c r="AT232" s="124" t="s">
        <v>71</v>
      </c>
      <c r="AU232" s="124" t="s">
        <v>79</v>
      </c>
      <c r="AY232" s="117" t="s">
        <v>120</v>
      </c>
      <c r="BK232" s="125">
        <f>SUM(BK233:BK234)</f>
        <v>0</v>
      </c>
    </row>
    <row r="233" spans="2:65" s="1" customFormat="1" ht="33" customHeight="1">
      <c r="B233" s="33"/>
      <c r="C233" s="128" t="s">
        <v>424</v>
      </c>
      <c r="D233" s="128" t="s">
        <v>123</v>
      </c>
      <c r="E233" s="129" t="s">
        <v>425</v>
      </c>
      <c r="F233" s="130" t="s">
        <v>426</v>
      </c>
      <c r="G233" s="131" t="s">
        <v>398</v>
      </c>
      <c r="H233" s="132">
        <v>15.177</v>
      </c>
      <c r="I233" s="133"/>
      <c r="J233" s="134">
        <f>ROUND(I233*H233,2)</f>
        <v>0</v>
      </c>
      <c r="K233" s="130" t="s">
        <v>127</v>
      </c>
      <c r="L233" s="33"/>
      <c r="M233" s="135" t="s">
        <v>19</v>
      </c>
      <c r="N233" s="136" t="s">
        <v>43</v>
      </c>
      <c r="P233" s="137">
        <f>O233*H233</f>
        <v>0</v>
      </c>
      <c r="Q233" s="137">
        <v>0</v>
      </c>
      <c r="R233" s="137">
        <f>Q233*H233</f>
        <v>0</v>
      </c>
      <c r="S233" s="137">
        <v>0</v>
      </c>
      <c r="T233" s="138">
        <f>S233*H233</f>
        <v>0</v>
      </c>
      <c r="AR233" s="139" t="s">
        <v>141</v>
      </c>
      <c r="AT233" s="139" t="s">
        <v>123</v>
      </c>
      <c r="AU233" s="139" t="s">
        <v>81</v>
      </c>
      <c r="AY233" s="18" t="s">
        <v>120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8" t="s">
        <v>79</v>
      </c>
      <c r="BK233" s="140">
        <f>ROUND(I233*H233,2)</f>
        <v>0</v>
      </c>
      <c r="BL233" s="18" t="s">
        <v>141</v>
      </c>
      <c r="BM233" s="139" t="s">
        <v>427</v>
      </c>
    </row>
    <row r="234" spans="2:47" s="1" customFormat="1" ht="11.25">
      <c r="B234" s="33"/>
      <c r="D234" s="141" t="s">
        <v>130</v>
      </c>
      <c r="F234" s="142" t="s">
        <v>428</v>
      </c>
      <c r="I234" s="143"/>
      <c r="L234" s="33"/>
      <c r="M234" s="144"/>
      <c r="T234" s="54"/>
      <c r="AT234" s="18" t="s">
        <v>130</v>
      </c>
      <c r="AU234" s="18" t="s">
        <v>81</v>
      </c>
    </row>
    <row r="235" spans="2:63" s="11" customFormat="1" ht="25.9" customHeight="1">
      <c r="B235" s="116"/>
      <c r="D235" s="117" t="s">
        <v>71</v>
      </c>
      <c r="E235" s="118" t="s">
        <v>429</v>
      </c>
      <c r="F235" s="118" t="s">
        <v>430</v>
      </c>
      <c r="I235" s="119"/>
      <c r="J235" s="120">
        <f>BK235</f>
        <v>0</v>
      </c>
      <c r="L235" s="116"/>
      <c r="M235" s="121"/>
      <c r="P235" s="122">
        <f>P236+P253+P257+P260+P267+P272+P285+P347+P374+P393+P401+P438</f>
        <v>0</v>
      </c>
      <c r="R235" s="122">
        <f>R236+R253+R257+R260+R267+R272+R285+R347+R374+R393+R401+R438</f>
        <v>4.6911162299999996</v>
      </c>
      <c r="T235" s="123">
        <f>T236+T253+T257+T260+T267+T272+T285+T347+T374+T393+T401+T438</f>
        <v>2.4989460500000003</v>
      </c>
      <c r="AR235" s="117" t="s">
        <v>81</v>
      </c>
      <c r="AT235" s="124" t="s">
        <v>71</v>
      </c>
      <c r="AU235" s="124" t="s">
        <v>72</v>
      </c>
      <c r="AY235" s="117" t="s">
        <v>120</v>
      </c>
      <c r="BK235" s="125">
        <f>BK236+BK253+BK257+BK260+BK267+BK272+BK285+BK347+BK374+BK393+BK401+BK438</f>
        <v>0</v>
      </c>
    </row>
    <row r="236" spans="2:63" s="11" customFormat="1" ht="22.9" customHeight="1">
      <c r="B236" s="116"/>
      <c r="D236" s="117" t="s">
        <v>71</v>
      </c>
      <c r="E236" s="126" t="s">
        <v>431</v>
      </c>
      <c r="F236" s="126" t="s">
        <v>432</v>
      </c>
      <c r="I236" s="119"/>
      <c r="J236" s="127">
        <f>BK236</f>
        <v>0</v>
      </c>
      <c r="L236" s="116"/>
      <c r="M236" s="121"/>
      <c r="P236" s="122">
        <f>SUM(P237:P252)</f>
        <v>0</v>
      </c>
      <c r="R236" s="122">
        <f>SUM(R237:R252)</f>
        <v>0.028161000000000002</v>
      </c>
      <c r="T236" s="123">
        <f>SUM(T237:T252)</f>
        <v>0</v>
      </c>
      <c r="AR236" s="117" t="s">
        <v>81</v>
      </c>
      <c r="AT236" s="124" t="s">
        <v>71</v>
      </c>
      <c r="AU236" s="124" t="s">
        <v>79</v>
      </c>
      <c r="AY236" s="117" t="s">
        <v>120</v>
      </c>
      <c r="BK236" s="125">
        <f>SUM(BK237:BK252)</f>
        <v>0</v>
      </c>
    </row>
    <row r="237" spans="2:65" s="1" customFormat="1" ht="21.75" customHeight="1">
      <c r="B237" s="33"/>
      <c r="C237" s="128" t="s">
        <v>433</v>
      </c>
      <c r="D237" s="128" t="s">
        <v>123</v>
      </c>
      <c r="E237" s="129" t="s">
        <v>434</v>
      </c>
      <c r="F237" s="130" t="s">
        <v>435</v>
      </c>
      <c r="G237" s="131" t="s">
        <v>204</v>
      </c>
      <c r="H237" s="132">
        <v>16.092</v>
      </c>
      <c r="I237" s="133"/>
      <c r="J237" s="134">
        <f>ROUND(I237*H237,2)</f>
        <v>0</v>
      </c>
      <c r="K237" s="130" t="s">
        <v>127</v>
      </c>
      <c r="L237" s="33"/>
      <c r="M237" s="135" t="s">
        <v>19</v>
      </c>
      <c r="N237" s="136" t="s">
        <v>43</v>
      </c>
      <c r="P237" s="137">
        <f>O237*H237</f>
        <v>0</v>
      </c>
      <c r="Q237" s="137">
        <v>0</v>
      </c>
      <c r="R237" s="137">
        <f>Q237*H237</f>
        <v>0</v>
      </c>
      <c r="S237" s="137">
        <v>0</v>
      </c>
      <c r="T237" s="138">
        <f>S237*H237</f>
        <v>0</v>
      </c>
      <c r="AR237" s="139" t="s">
        <v>279</v>
      </c>
      <c r="AT237" s="139" t="s">
        <v>123</v>
      </c>
      <c r="AU237" s="139" t="s">
        <v>81</v>
      </c>
      <c r="AY237" s="18" t="s">
        <v>120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79</v>
      </c>
      <c r="BK237" s="140">
        <f>ROUND(I237*H237,2)</f>
        <v>0</v>
      </c>
      <c r="BL237" s="18" t="s">
        <v>279</v>
      </c>
      <c r="BM237" s="139" t="s">
        <v>436</v>
      </c>
    </row>
    <row r="238" spans="2:47" s="1" customFormat="1" ht="11.25">
      <c r="B238" s="33"/>
      <c r="D238" s="141" t="s">
        <v>130</v>
      </c>
      <c r="F238" s="142" t="s">
        <v>437</v>
      </c>
      <c r="I238" s="143"/>
      <c r="L238" s="33"/>
      <c r="M238" s="144"/>
      <c r="T238" s="54"/>
      <c r="AT238" s="18" t="s">
        <v>130</v>
      </c>
      <c r="AU238" s="18" t="s">
        <v>81</v>
      </c>
    </row>
    <row r="239" spans="2:51" s="12" customFormat="1" ht="11.25">
      <c r="B239" s="148"/>
      <c r="D239" s="149" t="s">
        <v>184</v>
      </c>
      <c r="E239" s="150" t="s">
        <v>19</v>
      </c>
      <c r="F239" s="151" t="s">
        <v>438</v>
      </c>
      <c r="H239" s="150" t="s">
        <v>19</v>
      </c>
      <c r="I239" s="152"/>
      <c r="L239" s="148"/>
      <c r="M239" s="153"/>
      <c r="T239" s="154"/>
      <c r="AT239" s="150" t="s">
        <v>184</v>
      </c>
      <c r="AU239" s="150" t="s">
        <v>81</v>
      </c>
      <c r="AV239" s="12" t="s">
        <v>79</v>
      </c>
      <c r="AW239" s="12" t="s">
        <v>33</v>
      </c>
      <c r="AX239" s="12" t="s">
        <v>72</v>
      </c>
      <c r="AY239" s="150" t="s">
        <v>120</v>
      </c>
    </row>
    <row r="240" spans="2:51" s="13" customFormat="1" ht="11.25">
      <c r="B240" s="155"/>
      <c r="D240" s="149" t="s">
        <v>184</v>
      </c>
      <c r="E240" s="156" t="s">
        <v>19</v>
      </c>
      <c r="F240" s="157" t="s">
        <v>269</v>
      </c>
      <c r="H240" s="158">
        <v>5.02</v>
      </c>
      <c r="I240" s="159"/>
      <c r="L240" s="155"/>
      <c r="M240" s="160"/>
      <c r="T240" s="161"/>
      <c r="AT240" s="156" t="s">
        <v>184</v>
      </c>
      <c r="AU240" s="156" t="s">
        <v>81</v>
      </c>
      <c r="AV240" s="13" t="s">
        <v>81</v>
      </c>
      <c r="AW240" s="13" t="s">
        <v>33</v>
      </c>
      <c r="AX240" s="13" t="s">
        <v>72</v>
      </c>
      <c r="AY240" s="156" t="s">
        <v>120</v>
      </c>
    </row>
    <row r="241" spans="2:51" s="13" customFormat="1" ht="11.25">
      <c r="B241" s="155"/>
      <c r="D241" s="149" t="s">
        <v>184</v>
      </c>
      <c r="E241" s="156" t="s">
        <v>19</v>
      </c>
      <c r="F241" s="157" t="s">
        <v>439</v>
      </c>
      <c r="H241" s="158">
        <v>0.296</v>
      </c>
      <c r="I241" s="159"/>
      <c r="L241" s="155"/>
      <c r="M241" s="160"/>
      <c r="T241" s="161"/>
      <c r="AT241" s="156" t="s">
        <v>184</v>
      </c>
      <c r="AU241" s="156" t="s">
        <v>81</v>
      </c>
      <c r="AV241" s="13" t="s">
        <v>81</v>
      </c>
      <c r="AW241" s="13" t="s">
        <v>33</v>
      </c>
      <c r="AX241" s="13" t="s">
        <v>72</v>
      </c>
      <c r="AY241" s="156" t="s">
        <v>120</v>
      </c>
    </row>
    <row r="242" spans="2:51" s="12" customFormat="1" ht="11.25">
      <c r="B242" s="148"/>
      <c r="D242" s="149" t="s">
        <v>184</v>
      </c>
      <c r="E242" s="150" t="s">
        <v>19</v>
      </c>
      <c r="F242" s="151" t="s">
        <v>440</v>
      </c>
      <c r="H242" s="150" t="s">
        <v>19</v>
      </c>
      <c r="I242" s="152"/>
      <c r="L242" s="148"/>
      <c r="M242" s="153"/>
      <c r="T242" s="154"/>
      <c r="AT242" s="150" t="s">
        <v>184</v>
      </c>
      <c r="AU242" s="150" t="s">
        <v>81</v>
      </c>
      <c r="AV242" s="12" t="s">
        <v>79</v>
      </c>
      <c r="AW242" s="12" t="s">
        <v>33</v>
      </c>
      <c r="AX242" s="12" t="s">
        <v>72</v>
      </c>
      <c r="AY242" s="150" t="s">
        <v>120</v>
      </c>
    </row>
    <row r="243" spans="2:51" s="13" customFormat="1" ht="11.25">
      <c r="B243" s="155"/>
      <c r="D243" s="149" t="s">
        <v>184</v>
      </c>
      <c r="E243" s="156" t="s">
        <v>19</v>
      </c>
      <c r="F243" s="157" t="s">
        <v>271</v>
      </c>
      <c r="H243" s="158">
        <v>4.97</v>
      </c>
      <c r="I243" s="159"/>
      <c r="L243" s="155"/>
      <c r="M243" s="160"/>
      <c r="T243" s="161"/>
      <c r="AT243" s="156" t="s">
        <v>184</v>
      </c>
      <c r="AU243" s="156" t="s">
        <v>81</v>
      </c>
      <c r="AV243" s="13" t="s">
        <v>81</v>
      </c>
      <c r="AW243" s="13" t="s">
        <v>33</v>
      </c>
      <c r="AX243" s="13" t="s">
        <v>72</v>
      </c>
      <c r="AY243" s="156" t="s">
        <v>120</v>
      </c>
    </row>
    <row r="244" spans="2:51" s="13" customFormat="1" ht="11.25">
      <c r="B244" s="155"/>
      <c r="D244" s="149" t="s">
        <v>184</v>
      </c>
      <c r="E244" s="156" t="s">
        <v>19</v>
      </c>
      <c r="F244" s="157" t="s">
        <v>441</v>
      </c>
      <c r="H244" s="158">
        <v>0.301</v>
      </c>
      <c r="I244" s="159"/>
      <c r="L244" s="155"/>
      <c r="M244" s="160"/>
      <c r="T244" s="161"/>
      <c r="AT244" s="156" t="s">
        <v>184</v>
      </c>
      <c r="AU244" s="156" t="s">
        <v>81</v>
      </c>
      <c r="AV244" s="13" t="s">
        <v>81</v>
      </c>
      <c r="AW244" s="13" t="s">
        <v>33</v>
      </c>
      <c r="AX244" s="13" t="s">
        <v>72</v>
      </c>
      <c r="AY244" s="156" t="s">
        <v>120</v>
      </c>
    </row>
    <row r="245" spans="2:51" s="12" customFormat="1" ht="11.25">
      <c r="B245" s="148"/>
      <c r="D245" s="149" t="s">
        <v>184</v>
      </c>
      <c r="E245" s="150" t="s">
        <v>19</v>
      </c>
      <c r="F245" s="151" t="s">
        <v>442</v>
      </c>
      <c r="H245" s="150" t="s">
        <v>19</v>
      </c>
      <c r="I245" s="152"/>
      <c r="L245" s="148"/>
      <c r="M245" s="153"/>
      <c r="T245" s="154"/>
      <c r="AT245" s="150" t="s">
        <v>184</v>
      </c>
      <c r="AU245" s="150" t="s">
        <v>81</v>
      </c>
      <c r="AV245" s="12" t="s">
        <v>79</v>
      </c>
      <c r="AW245" s="12" t="s">
        <v>33</v>
      </c>
      <c r="AX245" s="12" t="s">
        <v>72</v>
      </c>
      <c r="AY245" s="150" t="s">
        <v>120</v>
      </c>
    </row>
    <row r="246" spans="2:51" s="13" customFormat="1" ht="11.25">
      <c r="B246" s="155"/>
      <c r="D246" s="149" t="s">
        <v>184</v>
      </c>
      <c r="E246" s="156" t="s">
        <v>19</v>
      </c>
      <c r="F246" s="157" t="s">
        <v>273</v>
      </c>
      <c r="H246" s="158">
        <v>5.12</v>
      </c>
      <c r="I246" s="159"/>
      <c r="L246" s="155"/>
      <c r="M246" s="160"/>
      <c r="T246" s="161"/>
      <c r="AT246" s="156" t="s">
        <v>184</v>
      </c>
      <c r="AU246" s="156" t="s">
        <v>81</v>
      </c>
      <c r="AV246" s="13" t="s">
        <v>81</v>
      </c>
      <c r="AW246" s="13" t="s">
        <v>33</v>
      </c>
      <c r="AX246" s="13" t="s">
        <v>72</v>
      </c>
      <c r="AY246" s="156" t="s">
        <v>120</v>
      </c>
    </row>
    <row r="247" spans="2:51" s="13" customFormat="1" ht="11.25">
      <c r="B247" s="155"/>
      <c r="D247" s="149" t="s">
        <v>184</v>
      </c>
      <c r="E247" s="156" t="s">
        <v>19</v>
      </c>
      <c r="F247" s="157" t="s">
        <v>443</v>
      </c>
      <c r="H247" s="158">
        <v>0.385</v>
      </c>
      <c r="I247" s="159"/>
      <c r="L247" s="155"/>
      <c r="M247" s="160"/>
      <c r="T247" s="161"/>
      <c r="AT247" s="156" t="s">
        <v>184</v>
      </c>
      <c r="AU247" s="156" t="s">
        <v>81</v>
      </c>
      <c r="AV247" s="13" t="s">
        <v>81</v>
      </c>
      <c r="AW247" s="13" t="s">
        <v>33</v>
      </c>
      <c r="AX247" s="13" t="s">
        <v>72</v>
      </c>
      <c r="AY247" s="156" t="s">
        <v>120</v>
      </c>
    </row>
    <row r="248" spans="2:51" s="14" customFormat="1" ht="11.25">
      <c r="B248" s="162"/>
      <c r="D248" s="149" t="s">
        <v>184</v>
      </c>
      <c r="E248" s="163" t="s">
        <v>19</v>
      </c>
      <c r="F248" s="164" t="s">
        <v>187</v>
      </c>
      <c r="H248" s="165">
        <v>16.092</v>
      </c>
      <c r="I248" s="166"/>
      <c r="L248" s="162"/>
      <c r="M248" s="167"/>
      <c r="T248" s="168"/>
      <c r="AT248" s="163" t="s">
        <v>184</v>
      </c>
      <c r="AU248" s="163" t="s">
        <v>81</v>
      </c>
      <c r="AV248" s="14" t="s">
        <v>141</v>
      </c>
      <c r="AW248" s="14" t="s">
        <v>33</v>
      </c>
      <c r="AX248" s="14" t="s">
        <v>79</v>
      </c>
      <c r="AY248" s="163" t="s">
        <v>120</v>
      </c>
    </row>
    <row r="249" spans="2:65" s="1" customFormat="1" ht="16.5" customHeight="1">
      <c r="B249" s="33"/>
      <c r="C249" s="169" t="s">
        <v>444</v>
      </c>
      <c r="D249" s="169" t="s">
        <v>254</v>
      </c>
      <c r="E249" s="170" t="s">
        <v>445</v>
      </c>
      <c r="F249" s="171" t="s">
        <v>446</v>
      </c>
      <c r="G249" s="172" t="s">
        <v>447</v>
      </c>
      <c r="H249" s="173">
        <v>28.161</v>
      </c>
      <c r="I249" s="174"/>
      <c r="J249" s="175">
        <f>ROUND(I249*H249,2)</f>
        <v>0</v>
      </c>
      <c r="K249" s="171" t="s">
        <v>127</v>
      </c>
      <c r="L249" s="176"/>
      <c r="M249" s="177" t="s">
        <v>19</v>
      </c>
      <c r="N249" s="178" t="s">
        <v>43</v>
      </c>
      <c r="P249" s="137">
        <f>O249*H249</f>
        <v>0</v>
      </c>
      <c r="Q249" s="137">
        <v>0.001</v>
      </c>
      <c r="R249" s="137">
        <f>Q249*H249</f>
        <v>0.028161000000000002</v>
      </c>
      <c r="S249" s="137">
        <v>0</v>
      </c>
      <c r="T249" s="138">
        <f>S249*H249</f>
        <v>0</v>
      </c>
      <c r="AR249" s="139" t="s">
        <v>369</v>
      </c>
      <c r="AT249" s="139" t="s">
        <v>254</v>
      </c>
      <c r="AU249" s="139" t="s">
        <v>81</v>
      </c>
      <c r="AY249" s="18" t="s">
        <v>120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8" t="s">
        <v>79</v>
      </c>
      <c r="BK249" s="140">
        <f>ROUND(I249*H249,2)</f>
        <v>0</v>
      </c>
      <c r="BL249" s="18" t="s">
        <v>279</v>
      </c>
      <c r="BM249" s="139" t="s">
        <v>448</v>
      </c>
    </row>
    <row r="250" spans="2:51" s="13" customFormat="1" ht="11.25">
      <c r="B250" s="155"/>
      <c r="D250" s="149" t="s">
        <v>184</v>
      </c>
      <c r="F250" s="157" t="s">
        <v>449</v>
      </c>
      <c r="H250" s="158">
        <v>28.161</v>
      </c>
      <c r="I250" s="159"/>
      <c r="L250" s="155"/>
      <c r="M250" s="160"/>
      <c r="T250" s="161"/>
      <c r="AT250" s="156" t="s">
        <v>184</v>
      </c>
      <c r="AU250" s="156" t="s">
        <v>81</v>
      </c>
      <c r="AV250" s="13" t="s">
        <v>81</v>
      </c>
      <c r="AW250" s="13" t="s">
        <v>4</v>
      </c>
      <c r="AX250" s="13" t="s">
        <v>79</v>
      </c>
      <c r="AY250" s="156" t="s">
        <v>120</v>
      </c>
    </row>
    <row r="251" spans="2:65" s="1" customFormat="1" ht="24.2" customHeight="1">
      <c r="B251" s="33"/>
      <c r="C251" s="128" t="s">
        <v>450</v>
      </c>
      <c r="D251" s="128" t="s">
        <v>123</v>
      </c>
      <c r="E251" s="129" t="s">
        <v>451</v>
      </c>
      <c r="F251" s="130" t="s">
        <v>452</v>
      </c>
      <c r="G251" s="131" t="s">
        <v>453</v>
      </c>
      <c r="H251" s="179"/>
      <c r="I251" s="133"/>
      <c r="J251" s="134">
        <f>ROUND(I251*H251,2)</f>
        <v>0</v>
      </c>
      <c r="K251" s="130" t="s">
        <v>127</v>
      </c>
      <c r="L251" s="33"/>
      <c r="M251" s="135" t="s">
        <v>19</v>
      </c>
      <c r="N251" s="136" t="s">
        <v>43</v>
      </c>
      <c r="P251" s="137">
        <f>O251*H251</f>
        <v>0</v>
      </c>
      <c r="Q251" s="137">
        <v>0</v>
      </c>
      <c r="R251" s="137">
        <f>Q251*H251</f>
        <v>0</v>
      </c>
      <c r="S251" s="137">
        <v>0</v>
      </c>
      <c r="T251" s="138">
        <f>S251*H251</f>
        <v>0</v>
      </c>
      <c r="AR251" s="139" t="s">
        <v>279</v>
      </c>
      <c r="AT251" s="139" t="s">
        <v>123</v>
      </c>
      <c r="AU251" s="139" t="s">
        <v>81</v>
      </c>
      <c r="AY251" s="18" t="s">
        <v>120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79</v>
      </c>
      <c r="BK251" s="140">
        <f>ROUND(I251*H251,2)</f>
        <v>0</v>
      </c>
      <c r="BL251" s="18" t="s">
        <v>279</v>
      </c>
      <c r="BM251" s="139" t="s">
        <v>454</v>
      </c>
    </row>
    <row r="252" spans="2:47" s="1" customFormat="1" ht="11.25">
      <c r="B252" s="33"/>
      <c r="D252" s="141" t="s">
        <v>130</v>
      </c>
      <c r="F252" s="142" t="s">
        <v>455</v>
      </c>
      <c r="I252" s="143"/>
      <c r="L252" s="33"/>
      <c r="M252" s="144"/>
      <c r="T252" s="54"/>
      <c r="AT252" s="18" t="s">
        <v>130</v>
      </c>
      <c r="AU252" s="18" t="s">
        <v>81</v>
      </c>
    </row>
    <row r="253" spans="2:63" s="11" customFormat="1" ht="22.9" customHeight="1">
      <c r="B253" s="116"/>
      <c r="D253" s="117" t="s">
        <v>71</v>
      </c>
      <c r="E253" s="126" t="s">
        <v>456</v>
      </c>
      <c r="F253" s="126" t="s">
        <v>457</v>
      </c>
      <c r="I253" s="119"/>
      <c r="J253" s="127">
        <f>BK253</f>
        <v>0</v>
      </c>
      <c r="L253" s="116"/>
      <c r="M253" s="121"/>
      <c r="P253" s="122">
        <f>SUM(P254:P256)</f>
        <v>0</v>
      </c>
      <c r="R253" s="122">
        <f>SUM(R254:R256)</f>
        <v>0</v>
      </c>
      <c r="T253" s="123">
        <f>SUM(T254:T256)</f>
        <v>0</v>
      </c>
      <c r="AR253" s="117" t="s">
        <v>81</v>
      </c>
      <c r="AT253" s="124" t="s">
        <v>71</v>
      </c>
      <c r="AU253" s="124" t="s">
        <v>79</v>
      </c>
      <c r="AY253" s="117" t="s">
        <v>120</v>
      </c>
      <c r="BK253" s="125">
        <f>SUM(BK254:BK256)</f>
        <v>0</v>
      </c>
    </row>
    <row r="254" spans="2:65" s="1" customFormat="1" ht="24.2" customHeight="1">
      <c r="B254" s="33"/>
      <c r="C254" s="128" t="s">
        <v>458</v>
      </c>
      <c r="D254" s="128" t="s">
        <v>123</v>
      </c>
      <c r="E254" s="129" t="s">
        <v>459</v>
      </c>
      <c r="F254" s="130" t="s">
        <v>460</v>
      </c>
      <c r="G254" s="131" t="s">
        <v>197</v>
      </c>
      <c r="H254" s="132">
        <v>20</v>
      </c>
      <c r="I254" s="133"/>
      <c r="J254" s="134">
        <f>ROUND(I254*H254,2)</f>
        <v>0</v>
      </c>
      <c r="K254" s="130" t="s">
        <v>19</v>
      </c>
      <c r="L254" s="33"/>
      <c r="M254" s="135" t="s">
        <v>19</v>
      </c>
      <c r="N254" s="136" t="s">
        <v>43</v>
      </c>
      <c r="P254" s="137">
        <f>O254*H254</f>
        <v>0</v>
      </c>
      <c r="Q254" s="137">
        <v>0</v>
      </c>
      <c r="R254" s="137">
        <f>Q254*H254</f>
        <v>0</v>
      </c>
      <c r="S254" s="137">
        <v>0</v>
      </c>
      <c r="T254" s="138">
        <f>S254*H254</f>
        <v>0</v>
      </c>
      <c r="AR254" s="139" t="s">
        <v>279</v>
      </c>
      <c r="AT254" s="139" t="s">
        <v>123</v>
      </c>
      <c r="AU254" s="139" t="s">
        <v>81</v>
      </c>
      <c r="AY254" s="18" t="s">
        <v>120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79</v>
      </c>
      <c r="BK254" s="140">
        <f>ROUND(I254*H254,2)</f>
        <v>0</v>
      </c>
      <c r="BL254" s="18" t="s">
        <v>279</v>
      </c>
      <c r="BM254" s="139" t="s">
        <v>461</v>
      </c>
    </row>
    <row r="255" spans="2:65" s="1" customFormat="1" ht="24.2" customHeight="1">
      <c r="B255" s="33"/>
      <c r="C255" s="128" t="s">
        <v>462</v>
      </c>
      <c r="D255" s="128" t="s">
        <v>123</v>
      </c>
      <c r="E255" s="129" t="s">
        <v>463</v>
      </c>
      <c r="F255" s="130" t="s">
        <v>464</v>
      </c>
      <c r="G255" s="131" t="s">
        <v>453</v>
      </c>
      <c r="H255" s="179"/>
      <c r="I255" s="133"/>
      <c r="J255" s="134">
        <f>ROUND(I255*H255,2)</f>
        <v>0</v>
      </c>
      <c r="K255" s="130" t="s">
        <v>127</v>
      </c>
      <c r="L255" s="33"/>
      <c r="M255" s="135" t="s">
        <v>19</v>
      </c>
      <c r="N255" s="136" t="s">
        <v>43</v>
      </c>
      <c r="P255" s="137">
        <f>O255*H255</f>
        <v>0</v>
      </c>
      <c r="Q255" s="137">
        <v>0</v>
      </c>
      <c r="R255" s="137">
        <f>Q255*H255</f>
        <v>0</v>
      </c>
      <c r="S255" s="137">
        <v>0</v>
      </c>
      <c r="T255" s="138">
        <f>S255*H255</f>
        <v>0</v>
      </c>
      <c r="AR255" s="139" t="s">
        <v>279</v>
      </c>
      <c r="AT255" s="139" t="s">
        <v>123</v>
      </c>
      <c r="AU255" s="139" t="s">
        <v>81</v>
      </c>
      <c r="AY255" s="18" t="s">
        <v>120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79</v>
      </c>
      <c r="BK255" s="140">
        <f>ROUND(I255*H255,2)</f>
        <v>0</v>
      </c>
      <c r="BL255" s="18" t="s">
        <v>279</v>
      </c>
      <c r="BM255" s="139" t="s">
        <v>465</v>
      </c>
    </row>
    <row r="256" spans="2:47" s="1" customFormat="1" ht="11.25">
      <c r="B256" s="33"/>
      <c r="D256" s="141" t="s">
        <v>130</v>
      </c>
      <c r="F256" s="142" t="s">
        <v>466</v>
      </c>
      <c r="I256" s="143"/>
      <c r="L256" s="33"/>
      <c r="M256" s="144"/>
      <c r="T256" s="54"/>
      <c r="AT256" s="18" t="s">
        <v>130</v>
      </c>
      <c r="AU256" s="18" t="s">
        <v>81</v>
      </c>
    </row>
    <row r="257" spans="2:63" s="11" customFormat="1" ht="22.9" customHeight="1">
      <c r="B257" s="116"/>
      <c r="D257" s="117" t="s">
        <v>71</v>
      </c>
      <c r="E257" s="126" t="s">
        <v>467</v>
      </c>
      <c r="F257" s="126" t="s">
        <v>92</v>
      </c>
      <c r="I257" s="119"/>
      <c r="J257" s="127">
        <f>BK257</f>
        <v>0</v>
      </c>
      <c r="L257" s="116"/>
      <c r="M257" s="121"/>
      <c r="P257" s="122">
        <f>SUM(P258:P259)</f>
        <v>0</v>
      </c>
      <c r="R257" s="122">
        <f>SUM(R258:R259)</f>
        <v>0</v>
      </c>
      <c r="T257" s="123">
        <f>SUM(T258:T259)</f>
        <v>0.0008</v>
      </c>
      <c r="AR257" s="117" t="s">
        <v>81</v>
      </c>
      <c r="AT257" s="124" t="s">
        <v>71</v>
      </c>
      <c r="AU257" s="124" t="s">
        <v>79</v>
      </c>
      <c r="AY257" s="117" t="s">
        <v>120</v>
      </c>
      <c r="BK257" s="125">
        <f>SUM(BK258:BK259)</f>
        <v>0</v>
      </c>
    </row>
    <row r="258" spans="2:65" s="1" customFormat="1" ht="16.5" customHeight="1">
      <c r="B258" s="33"/>
      <c r="C258" s="128" t="s">
        <v>468</v>
      </c>
      <c r="D258" s="128" t="s">
        <v>123</v>
      </c>
      <c r="E258" s="129" t="s">
        <v>469</v>
      </c>
      <c r="F258" s="130" t="s">
        <v>470</v>
      </c>
      <c r="G258" s="131" t="s">
        <v>181</v>
      </c>
      <c r="H258" s="132">
        <v>8</v>
      </c>
      <c r="I258" s="133"/>
      <c r="J258" s="134">
        <f>ROUND(I258*H258,2)</f>
        <v>0</v>
      </c>
      <c r="K258" s="130" t="s">
        <v>127</v>
      </c>
      <c r="L258" s="33"/>
      <c r="M258" s="135" t="s">
        <v>19</v>
      </c>
      <c r="N258" s="136" t="s">
        <v>43</v>
      </c>
      <c r="P258" s="137">
        <f>O258*H258</f>
        <v>0</v>
      </c>
      <c r="Q258" s="137">
        <v>0</v>
      </c>
      <c r="R258" s="137">
        <f>Q258*H258</f>
        <v>0</v>
      </c>
      <c r="S258" s="137">
        <v>0.0001</v>
      </c>
      <c r="T258" s="138">
        <f>S258*H258</f>
        <v>0.0008</v>
      </c>
      <c r="AR258" s="139" t="s">
        <v>279</v>
      </c>
      <c r="AT258" s="139" t="s">
        <v>123</v>
      </c>
      <c r="AU258" s="139" t="s">
        <v>81</v>
      </c>
      <c r="AY258" s="18" t="s">
        <v>120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8" t="s">
        <v>79</v>
      </c>
      <c r="BK258" s="140">
        <f>ROUND(I258*H258,2)</f>
        <v>0</v>
      </c>
      <c r="BL258" s="18" t="s">
        <v>279</v>
      </c>
      <c r="BM258" s="139" t="s">
        <v>471</v>
      </c>
    </row>
    <row r="259" spans="2:47" s="1" customFormat="1" ht="11.25">
      <c r="B259" s="33"/>
      <c r="D259" s="141" t="s">
        <v>130</v>
      </c>
      <c r="F259" s="142" t="s">
        <v>472</v>
      </c>
      <c r="I259" s="143"/>
      <c r="L259" s="33"/>
      <c r="M259" s="144"/>
      <c r="T259" s="54"/>
      <c r="AT259" s="18" t="s">
        <v>130</v>
      </c>
      <c r="AU259" s="18" t="s">
        <v>81</v>
      </c>
    </row>
    <row r="260" spans="2:63" s="11" customFormat="1" ht="22.9" customHeight="1">
      <c r="B260" s="116"/>
      <c r="D260" s="117" t="s">
        <v>71</v>
      </c>
      <c r="E260" s="126" t="s">
        <v>473</v>
      </c>
      <c r="F260" s="126" t="s">
        <v>474</v>
      </c>
      <c r="I260" s="119"/>
      <c r="J260" s="127">
        <f>BK260</f>
        <v>0</v>
      </c>
      <c r="L260" s="116"/>
      <c r="M260" s="121"/>
      <c r="P260" s="122">
        <f>SUM(P261:P266)</f>
        <v>0</v>
      </c>
      <c r="R260" s="122">
        <f>SUM(R261:R266)</f>
        <v>0.8571193199999999</v>
      </c>
      <c r="T260" s="123">
        <f>SUM(T261:T266)</f>
        <v>0</v>
      </c>
      <c r="AR260" s="117" t="s">
        <v>81</v>
      </c>
      <c r="AT260" s="124" t="s">
        <v>71</v>
      </c>
      <c r="AU260" s="124" t="s">
        <v>79</v>
      </c>
      <c r="AY260" s="117" t="s">
        <v>120</v>
      </c>
      <c r="BK260" s="125">
        <f>SUM(BK261:BK266)</f>
        <v>0</v>
      </c>
    </row>
    <row r="261" spans="2:65" s="1" customFormat="1" ht="33" customHeight="1">
      <c r="B261" s="33"/>
      <c r="C261" s="128" t="s">
        <v>475</v>
      </c>
      <c r="D261" s="128" t="s">
        <v>123</v>
      </c>
      <c r="E261" s="129" t="s">
        <v>476</v>
      </c>
      <c r="F261" s="130" t="s">
        <v>477</v>
      </c>
      <c r="G261" s="131" t="s">
        <v>204</v>
      </c>
      <c r="H261" s="132">
        <v>26.487</v>
      </c>
      <c r="I261" s="133"/>
      <c r="J261" s="134">
        <f>ROUND(I261*H261,2)</f>
        <v>0</v>
      </c>
      <c r="K261" s="130" t="s">
        <v>127</v>
      </c>
      <c r="L261" s="33"/>
      <c r="M261" s="135" t="s">
        <v>19</v>
      </c>
      <c r="N261" s="136" t="s">
        <v>43</v>
      </c>
      <c r="P261" s="137">
        <f>O261*H261</f>
        <v>0</v>
      </c>
      <c r="Q261" s="137">
        <v>0.03236</v>
      </c>
      <c r="R261" s="137">
        <f>Q261*H261</f>
        <v>0.8571193199999999</v>
      </c>
      <c r="S261" s="137">
        <v>0</v>
      </c>
      <c r="T261" s="138">
        <f>S261*H261</f>
        <v>0</v>
      </c>
      <c r="AR261" s="139" t="s">
        <v>279</v>
      </c>
      <c r="AT261" s="139" t="s">
        <v>123</v>
      </c>
      <c r="AU261" s="139" t="s">
        <v>81</v>
      </c>
      <c r="AY261" s="18" t="s">
        <v>120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79</v>
      </c>
      <c r="BK261" s="140">
        <f>ROUND(I261*H261,2)</f>
        <v>0</v>
      </c>
      <c r="BL261" s="18" t="s">
        <v>279</v>
      </c>
      <c r="BM261" s="139" t="s">
        <v>478</v>
      </c>
    </row>
    <row r="262" spans="2:47" s="1" customFormat="1" ht="11.25">
      <c r="B262" s="33"/>
      <c r="D262" s="141" t="s">
        <v>130</v>
      </c>
      <c r="F262" s="142" t="s">
        <v>479</v>
      </c>
      <c r="I262" s="143"/>
      <c r="L262" s="33"/>
      <c r="M262" s="144"/>
      <c r="T262" s="54"/>
      <c r="AT262" s="18" t="s">
        <v>130</v>
      </c>
      <c r="AU262" s="18" t="s">
        <v>81</v>
      </c>
    </row>
    <row r="263" spans="2:51" s="12" customFormat="1" ht="11.25">
      <c r="B263" s="148"/>
      <c r="D263" s="149" t="s">
        <v>184</v>
      </c>
      <c r="E263" s="150" t="s">
        <v>19</v>
      </c>
      <c r="F263" s="151" t="s">
        <v>480</v>
      </c>
      <c r="H263" s="150" t="s">
        <v>19</v>
      </c>
      <c r="I263" s="152"/>
      <c r="L263" s="148"/>
      <c r="M263" s="153"/>
      <c r="T263" s="154"/>
      <c r="AT263" s="150" t="s">
        <v>184</v>
      </c>
      <c r="AU263" s="150" t="s">
        <v>81</v>
      </c>
      <c r="AV263" s="12" t="s">
        <v>79</v>
      </c>
      <c r="AW263" s="12" t="s">
        <v>33</v>
      </c>
      <c r="AX263" s="12" t="s">
        <v>72</v>
      </c>
      <c r="AY263" s="150" t="s">
        <v>120</v>
      </c>
    </row>
    <row r="264" spans="2:51" s="13" customFormat="1" ht="11.25">
      <c r="B264" s="155"/>
      <c r="D264" s="149" t="s">
        <v>184</v>
      </c>
      <c r="E264" s="156" t="s">
        <v>19</v>
      </c>
      <c r="F264" s="157" t="s">
        <v>481</v>
      </c>
      <c r="H264" s="158">
        <v>26.487</v>
      </c>
      <c r="I264" s="159"/>
      <c r="L264" s="155"/>
      <c r="M264" s="160"/>
      <c r="T264" s="161"/>
      <c r="AT264" s="156" t="s">
        <v>184</v>
      </c>
      <c r="AU264" s="156" t="s">
        <v>81</v>
      </c>
      <c r="AV264" s="13" t="s">
        <v>81</v>
      </c>
      <c r="AW264" s="13" t="s">
        <v>33</v>
      </c>
      <c r="AX264" s="13" t="s">
        <v>79</v>
      </c>
      <c r="AY264" s="156" t="s">
        <v>120</v>
      </c>
    </row>
    <row r="265" spans="2:65" s="1" customFormat="1" ht="24.2" customHeight="1">
      <c r="B265" s="33"/>
      <c r="C265" s="128" t="s">
        <v>482</v>
      </c>
      <c r="D265" s="128" t="s">
        <v>123</v>
      </c>
      <c r="E265" s="129" t="s">
        <v>483</v>
      </c>
      <c r="F265" s="130" t="s">
        <v>484</v>
      </c>
      <c r="G265" s="131" t="s">
        <v>453</v>
      </c>
      <c r="H265" s="179"/>
      <c r="I265" s="133"/>
      <c r="J265" s="134">
        <f>ROUND(I265*H265,2)</f>
        <v>0</v>
      </c>
      <c r="K265" s="130" t="s">
        <v>127</v>
      </c>
      <c r="L265" s="33"/>
      <c r="M265" s="135" t="s">
        <v>19</v>
      </c>
      <c r="N265" s="136" t="s">
        <v>43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279</v>
      </c>
      <c r="AT265" s="139" t="s">
        <v>123</v>
      </c>
      <c r="AU265" s="139" t="s">
        <v>81</v>
      </c>
      <c r="AY265" s="18" t="s">
        <v>120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79</v>
      </c>
      <c r="BK265" s="140">
        <f>ROUND(I265*H265,2)</f>
        <v>0</v>
      </c>
      <c r="BL265" s="18" t="s">
        <v>279</v>
      </c>
      <c r="BM265" s="139" t="s">
        <v>485</v>
      </c>
    </row>
    <row r="266" spans="2:47" s="1" customFormat="1" ht="11.25">
      <c r="B266" s="33"/>
      <c r="D266" s="141" t="s">
        <v>130</v>
      </c>
      <c r="F266" s="142" t="s">
        <v>486</v>
      </c>
      <c r="I266" s="143"/>
      <c r="L266" s="33"/>
      <c r="M266" s="144"/>
      <c r="T266" s="54"/>
      <c r="AT266" s="18" t="s">
        <v>130</v>
      </c>
      <c r="AU266" s="18" t="s">
        <v>81</v>
      </c>
    </row>
    <row r="267" spans="2:63" s="11" customFormat="1" ht="22.9" customHeight="1">
      <c r="B267" s="116"/>
      <c r="D267" s="117" t="s">
        <v>71</v>
      </c>
      <c r="E267" s="126" t="s">
        <v>487</v>
      </c>
      <c r="F267" s="126" t="s">
        <v>488</v>
      </c>
      <c r="I267" s="119"/>
      <c r="J267" s="127">
        <f>BK267</f>
        <v>0</v>
      </c>
      <c r="L267" s="116"/>
      <c r="M267" s="121"/>
      <c r="P267" s="122">
        <f>SUM(P268:P271)</f>
        <v>0</v>
      </c>
      <c r="R267" s="122">
        <f>SUM(R268:R271)</f>
        <v>0</v>
      </c>
      <c r="T267" s="123">
        <f>SUM(T268:T271)</f>
        <v>0</v>
      </c>
      <c r="AR267" s="117" t="s">
        <v>81</v>
      </c>
      <c r="AT267" s="124" t="s">
        <v>71</v>
      </c>
      <c r="AU267" s="124" t="s">
        <v>79</v>
      </c>
      <c r="AY267" s="117" t="s">
        <v>120</v>
      </c>
      <c r="BK267" s="125">
        <f>SUM(BK268:BK271)</f>
        <v>0</v>
      </c>
    </row>
    <row r="268" spans="2:65" s="1" customFormat="1" ht="16.5" customHeight="1">
      <c r="B268" s="33"/>
      <c r="C268" s="128" t="s">
        <v>489</v>
      </c>
      <c r="D268" s="128" t="s">
        <v>123</v>
      </c>
      <c r="E268" s="129" t="s">
        <v>490</v>
      </c>
      <c r="F268" s="130" t="s">
        <v>491</v>
      </c>
      <c r="G268" s="131" t="s">
        <v>303</v>
      </c>
      <c r="H268" s="132">
        <v>1</v>
      </c>
      <c r="I268" s="133"/>
      <c r="J268" s="134">
        <f>ROUND(I268*H268,2)</f>
        <v>0</v>
      </c>
      <c r="K268" s="130" t="s">
        <v>19</v>
      </c>
      <c r="L268" s="33"/>
      <c r="M268" s="135" t="s">
        <v>19</v>
      </c>
      <c r="N268" s="136" t="s">
        <v>43</v>
      </c>
      <c r="P268" s="137">
        <f>O268*H268</f>
        <v>0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279</v>
      </c>
      <c r="AT268" s="139" t="s">
        <v>123</v>
      </c>
      <c r="AU268" s="139" t="s">
        <v>81</v>
      </c>
      <c r="AY268" s="18" t="s">
        <v>120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79</v>
      </c>
      <c r="BK268" s="140">
        <f>ROUND(I268*H268,2)</f>
        <v>0</v>
      </c>
      <c r="BL268" s="18" t="s">
        <v>279</v>
      </c>
      <c r="BM268" s="139" t="s">
        <v>492</v>
      </c>
    </row>
    <row r="269" spans="2:65" s="1" customFormat="1" ht="24.2" customHeight="1">
      <c r="B269" s="33"/>
      <c r="C269" s="128" t="s">
        <v>493</v>
      </c>
      <c r="D269" s="128" t="s">
        <v>123</v>
      </c>
      <c r="E269" s="129" t="s">
        <v>494</v>
      </c>
      <c r="F269" s="130" t="s">
        <v>495</v>
      </c>
      <c r="G269" s="131" t="s">
        <v>303</v>
      </c>
      <c r="H269" s="132">
        <v>1</v>
      </c>
      <c r="I269" s="133"/>
      <c r="J269" s="134">
        <f>ROUND(I269*H269,2)</f>
        <v>0</v>
      </c>
      <c r="K269" s="130" t="s">
        <v>19</v>
      </c>
      <c r="L269" s="33"/>
      <c r="M269" s="135" t="s">
        <v>19</v>
      </c>
      <c r="N269" s="136" t="s">
        <v>43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279</v>
      </c>
      <c r="AT269" s="139" t="s">
        <v>123</v>
      </c>
      <c r="AU269" s="139" t="s">
        <v>81</v>
      </c>
      <c r="AY269" s="18" t="s">
        <v>120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79</v>
      </c>
      <c r="BK269" s="140">
        <f>ROUND(I269*H269,2)</f>
        <v>0</v>
      </c>
      <c r="BL269" s="18" t="s">
        <v>279</v>
      </c>
      <c r="BM269" s="139" t="s">
        <v>496</v>
      </c>
    </row>
    <row r="270" spans="2:65" s="1" customFormat="1" ht="24.2" customHeight="1">
      <c r="B270" s="33"/>
      <c r="C270" s="128" t="s">
        <v>497</v>
      </c>
      <c r="D270" s="128" t="s">
        <v>123</v>
      </c>
      <c r="E270" s="129" t="s">
        <v>498</v>
      </c>
      <c r="F270" s="130" t="s">
        <v>499</v>
      </c>
      <c r="G270" s="131" t="s">
        <v>453</v>
      </c>
      <c r="H270" s="179"/>
      <c r="I270" s="133"/>
      <c r="J270" s="134">
        <f>ROUND(I270*H270,2)</f>
        <v>0</v>
      </c>
      <c r="K270" s="130" t="s">
        <v>127</v>
      </c>
      <c r="L270" s="33"/>
      <c r="M270" s="135" t="s">
        <v>19</v>
      </c>
      <c r="N270" s="136" t="s">
        <v>43</v>
      </c>
      <c r="P270" s="137">
        <f>O270*H270</f>
        <v>0</v>
      </c>
      <c r="Q270" s="137">
        <v>0</v>
      </c>
      <c r="R270" s="137">
        <f>Q270*H270</f>
        <v>0</v>
      </c>
      <c r="S270" s="137">
        <v>0</v>
      </c>
      <c r="T270" s="138">
        <f>S270*H270</f>
        <v>0</v>
      </c>
      <c r="AR270" s="139" t="s">
        <v>279</v>
      </c>
      <c r="AT270" s="139" t="s">
        <v>123</v>
      </c>
      <c r="AU270" s="139" t="s">
        <v>81</v>
      </c>
      <c r="AY270" s="18" t="s">
        <v>120</v>
      </c>
      <c r="BE270" s="140">
        <f>IF(N270="základní",J270,0)</f>
        <v>0</v>
      </c>
      <c r="BF270" s="140">
        <f>IF(N270="snížená",J270,0)</f>
        <v>0</v>
      </c>
      <c r="BG270" s="140">
        <f>IF(N270="zákl. přenesená",J270,0)</f>
        <v>0</v>
      </c>
      <c r="BH270" s="140">
        <f>IF(N270="sníž. přenesená",J270,0)</f>
        <v>0</v>
      </c>
      <c r="BI270" s="140">
        <f>IF(N270="nulová",J270,0)</f>
        <v>0</v>
      </c>
      <c r="BJ270" s="18" t="s">
        <v>79</v>
      </c>
      <c r="BK270" s="140">
        <f>ROUND(I270*H270,2)</f>
        <v>0</v>
      </c>
      <c r="BL270" s="18" t="s">
        <v>279</v>
      </c>
      <c r="BM270" s="139" t="s">
        <v>500</v>
      </c>
    </row>
    <row r="271" spans="2:47" s="1" customFormat="1" ht="11.25">
      <c r="B271" s="33"/>
      <c r="D271" s="141" t="s">
        <v>130</v>
      </c>
      <c r="F271" s="142" t="s">
        <v>501</v>
      </c>
      <c r="I271" s="143"/>
      <c r="L271" s="33"/>
      <c r="M271" s="144"/>
      <c r="T271" s="54"/>
      <c r="AT271" s="18" t="s">
        <v>130</v>
      </c>
      <c r="AU271" s="18" t="s">
        <v>81</v>
      </c>
    </row>
    <row r="272" spans="2:63" s="11" customFormat="1" ht="22.9" customHeight="1">
      <c r="B272" s="116"/>
      <c r="D272" s="117" t="s">
        <v>71</v>
      </c>
      <c r="E272" s="126" t="s">
        <v>502</v>
      </c>
      <c r="F272" s="126" t="s">
        <v>503</v>
      </c>
      <c r="I272" s="119"/>
      <c r="J272" s="127">
        <f>BK272</f>
        <v>0</v>
      </c>
      <c r="L272" s="116"/>
      <c r="M272" s="121"/>
      <c r="P272" s="122">
        <f>SUM(P273:P284)</f>
        <v>0</v>
      </c>
      <c r="R272" s="122">
        <f>SUM(R273:R284)</f>
        <v>0</v>
      </c>
      <c r="T272" s="123">
        <f>SUM(T273:T284)</f>
        <v>0.28600000000000003</v>
      </c>
      <c r="AR272" s="117" t="s">
        <v>81</v>
      </c>
      <c r="AT272" s="124" t="s">
        <v>71</v>
      </c>
      <c r="AU272" s="124" t="s">
        <v>79</v>
      </c>
      <c r="AY272" s="117" t="s">
        <v>120</v>
      </c>
      <c r="BK272" s="125">
        <f>SUM(BK273:BK284)</f>
        <v>0</v>
      </c>
    </row>
    <row r="273" spans="2:65" s="1" customFormat="1" ht="16.5" customHeight="1">
      <c r="B273" s="33"/>
      <c r="C273" s="128" t="s">
        <v>504</v>
      </c>
      <c r="D273" s="128" t="s">
        <v>123</v>
      </c>
      <c r="E273" s="129" t="s">
        <v>505</v>
      </c>
      <c r="F273" s="130" t="s">
        <v>506</v>
      </c>
      <c r="G273" s="131" t="s">
        <v>181</v>
      </c>
      <c r="H273" s="132">
        <v>11</v>
      </c>
      <c r="I273" s="133"/>
      <c r="J273" s="134">
        <f>ROUND(I273*H273,2)</f>
        <v>0</v>
      </c>
      <c r="K273" s="130" t="s">
        <v>127</v>
      </c>
      <c r="L273" s="33"/>
      <c r="M273" s="135" t="s">
        <v>19</v>
      </c>
      <c r="N273" s="136" t="s">
        <v>43</v>
      </c>
      <c r="P273" s="137">
        <f>O273*H273</f>
        <v>0</v>
      </c>
      <c r="Q273" s="137">
        <v>0</v>
      </c>
      <c r="R273" s="137">
        <f>Q273*H273</f>
        <v>0</v>
      </c>
      <c r="S273" s="137">
        <v>0.001</v>
      </c>
      <c r="T273" s="138">
        <f>S273*H273</f>
        <v>0.011</v>
      </c>
      <c r="AR273" s="139" t="s">
        <v>279</v>
      </c>
      <c r="AT273" s="139" t="s">
        <v>123</v>
      </c>
      <c r="AU273" s="139" t="s">
        <v>81</v>
      </c>
      <c r="AY273" s="18" t="s">
        <v>120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79</v>
      </c>
      <c r="BK273" s="140">
        <f>ROUND(I273*H273,2)</f>
        <v>0</v>
      </c>
      <c r="BL273" s="18" t="s">
        <v>279</v>
      </c>
      <c r="BM273" s="139" t="s">
        <v>507</v>
      </c>
    </row>
    <row r="274" spans="2:47" s="1" customFormat="1" ht="11.25">
      <c r="B274" s="33"/>
      <c r="D274" s="141" t="s">
        <v>130</v>
      </c>
      <c r="F274" s="142" t="s">
        <v>508</v>
      </c>
      <c r="I274" s="143"/>
      <c r="L274" s="33"/>
      <c r="M274" s="144"/>
      <c r="T274" s="54"/>
      <c r="AT274" s="18" t="s">
        <v>130</v>
      </c>
      <c r="AU274" s="18" t="s">
        <v>81</v>
      </c>
    </row>
    <row r="275" spans="2:65" s="1" customFormat="1" ht="16.5" customHeight="1">
      <c r="B275" s="33"/>
      <c r="C275" s="128" t="s">
        <v>509</v>
      </c>
      <c r="D275" s="128" t="s">
        <v>123</v>
      </c>
      <c r="E275" s="129" t="s">
        <v>510</v>
      </c>
      <c r="F275" s="130" t="s">
        <v>511</v>
      </c>
      <c r="G275" s="131" t="s">
        <v>181</v>
      </c>
      <c r="H275" s="132">
        <v>11</v>
      </c>
      <c r="I275" s="133"/>
      <c r="J275" s="134">
        <f>ROUND(I275*H275,2)</f>
        <v>0</v>
      </c>
      <c r="K275" s="130" t="s">
        <v>127</v>
      </c>
      <c r="L275" s="33"/>
      <c r="M275" s="135" t="s">
        <v>19</v>
      </c>
      <c r="N275" s="136" t="s">
        <v>43</v>
      </c>
      <c r="P275" s="137">
        <f>O275*H275</f>
        <v>0</v>
      </c>
      <c r="Q275" s="137">
        <v>0</v>
      </c>
      <c r="R275" s="137">
        <f>Q275*H275</f>
        <v>0</v>
      </c>
      <c r="S275" s="137">
        <v>0.001</v>
      </c>
      <c r="T275" s="138">
        <f>S275*H275</f>
        <v>0.011</v>
      </c>
      <c r="AR275" s="139" t="s">
        <v>279</v>
      </c>
      <c r="AT275" s="139" t="s">
        <v>123</v>
      </c>
      <c r="AU275" s="139" t="s">
        <v>81</v>
      </c>
      <c r="AY275" s="18" t="s">
        <v>120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8" t="s">
        <v>79</v>
      </c>
      <c r="BK275" s="140">
        <f>ROUND(I275*H275,2)</f>
        <v>0</v>
      </c>
      <c r="BL275" s="18" t="s">
        <v>279</v>
      </c>
      <c r="BM275" s="139" t="s">
        <v>512</v>
      </c>
    </row>
    <row r="276" spans="2:47" s="1" customFormat="1" ht="11.25">
      <c r="B276" s="33"/>
      <c r="D276" s="141" t="s">
        <v>130</v>
      </c>
      <c r="F276" s="142" t="s">
        <v>513</v>
      </c>
      <c r="I276" s="143"/>
      <c r="L276" s="33"/>
      <c r="M276" s="144"/>
      <c r="T276" s="54"/>
      <c r="AT276" s="18" t="s">
        <v>130</v>
      </c>
      <c r="AU276" s="18" t="s">
        <v>81</v>
      </c>
    </row>
    <row r="277" spans="2:65" s="1" customFormat="1" ht="16.5" customHeight="1">
      <c r="B277" s="33"/>
      <c r="C277" s="128" t="s">
        <v>514</v>
      </c>
      <c r="D277" s="128" t="s">
        <v>123</v>
      </c>
      <c r="E277" s="129" t="s">
        <v>515</v>
      </c>
      <c r="F277" s="130" t="s">
        <v>516</v>
      </c>
      <c r="G277" s="131" t="s">
        <v>181</v>
      </c>
      <c r="H277" s="132">
        <v>11</v>
      </c>
      <c r="I277" s="133"/>
      <c r="J277" s="134">
        <f>ROUND(I277*H277,2)</f>
        <v>0</v>
      </c>
      <c r="K277" s="130" t="s">
        <v>127</v>
      </c>
      <c r="L277" s="33"/>
      <c r="M277" s="135" t="s">
        <v>19</v>
      </c>
      <c r="N277" s="136" t="s">
        <v>43</v>
      </c>
      <c r="P277" s="137">
        <f>O277*H277</f>
        <v>0</v>
      </c>
      <c r="Q277" s="137">
        <v>0</v>
      </c>
      <c r="R277" s="137">
        <f>Q277*H277</f>
        <v>0</v>
      </c>
      <c r="S277" s="137">
        <v>0.024</v>
      </c>
      <c r="T277" s="138">
        <f>S277*H277</f>
        <v>0.264</v>
      </c>
      <c r="AR277" s="139" t="s">
        <v>279</v>
      </c>
      <c r="AT277" s="139" t="s">
        <v>123</v>
      </c>
      <c r="AU277" s="139" t="s">
        <v>81</v>
      </c>
      <c r="AY277" s="18" t="s">
        <v>120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79</v>
      </c>
      <c r="BK277" s="140">
        <f>ROUND(I277*H277,2)</f>
        <v>0</v>
      </c>
      <c r="BL277" s="18" t="s">
        <v>279</v>
      </c>
      <c r="BM277" s="139" t="s">
        <v>517</v>
      </c>
    </row>
    <row r="278" spans="2:47" s="1" customFormat="1" ht="11.25">
      <c r="B278" s="33"/>
      <c r="D278" s="141" t="s">
        <v>130</v>
      </c>
      <c r="F278" s="142" t="s">
        <v>518</v>
      </c>
      <c r="I278" s="143"/>
      <c r="L278" s="33"/>
      <c r="M278" s="144"/>
      <c r="T278" s="54"/>
      <c r="AT278" s="18" t="s">
        <v>130</v>
      </c>
      <c r="AU278" s="18" t="s">
        <v>81</v>
      </c>
    </row>
    <row r="279" spans="2:65" s="1" customFormat="1" ht="24.2" customHeight="1">
      <c r="B279" s="33"/>
      <c r="C279" s="128" t="s">
        <v>519</v>
      </c>
      <c r="D279" s="128" t="s">
        <v>123</v>
      </c>
      <c r="E279" s="129" t="s">
        <v>520</v>
      </c>
      <c r="F279" s="130" t="s">
        <v>521</v>
      </c>
      <c r="G279" s="131" t="s">
        <v>303</v>
      </c>
      <c r="H279" s="132">
        <v>1</v>
      </c>
      <c r="I279" s="133"/>
      <c r="J279" s="134">
        <f>ROUND(I279*H279,2)</f>
        <v>0</v>
      </c>
      <c r="K279" s="130" t="s">
        <v>19</v>
      </c>
      <c r="L279" s="33"/>
      <c r="M279" s="135" t="s">
        <v>19</v>
      </c>
      <c r="N279" s="136" t="s">
        <v>43</v>
      </c>
      <c r="P279" s="137">
        <f>O279*H279</f>
        <v>0</v>
      </c>
      <c r="Q279" s="137">
        <v>0</v>
      </c>
      <c r="R279" s="137">
        <f>Q279*H279</f>
        <v>0</v>
      </c>
      <c r="S279" s="137">
        <v>0</v>
      </c>
      <c r="T279" s="138">
        <f>S279*H279</f>
        <v>0</v>
      </c>
      <c r="AR279" s="139" t="s">
        <v>279</v>
      </c>
      <c r="AT279" s="139" t="s">
        <v>123</v>
      </c>
      <c r="AU279" s="139" t="s">
        <v>81</v>
      </c>
      <c r="AY279" s="18" t="s">
        <v>120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79</v>
      </c>
      <c r="BK279" s="140">
        <f>ROUND(I279*H279,2)</f>
        <v>0</v>
      </c>
      <c r="BL279" s="18" t="s">
        <v>279</v>
      </c>
      <c r="BM279" s="139" t="s">
        <v>522</v>
      </c>
    </row>
    <row r="280" spans="2:65" s="1" customFormat="1" ht="44.25" customHeight="1">
      <c r="B280" s="33"/>
      <c r="C280" s="128" t="s">
        <v>523</v>
      </c>
      <c r="D280" s="128" t="s">
        <v>123</v>
      </c>
      <c r="E280" s="129" t="s">
        <v>524</v>
      </c>
      <c r="F280" s="130" t="s">
        <v>525</v>
      </c>
      <c r="G280" s="131" t="s">
        <v>181</v>
      </c>
      <c r="H280" s="132">
        <v>2</v>
      </c>
      <c r="I280" s="133"/>
      <c r="J280" s="134">
        <f>ROUND(I280*H280,2)</f>
        <v>0</v>
      </c>
      <c r="K280" s="130" t="s">
        <v>19</v>
      </c>
      <c r="L280" s="33"/>
      <c r="M280" s="135" t="s">
        <v>19</v>
      </c>
      <c r="N280" s="136" t="s">
        <v>43</v>
      </c>
      <c r="P280" s="137">
        <f>O280*H280</f>
        <v>0</v>
      </c>
      <c r="Q280" s="137">
        <v>0</v>
      </c>
      <c r="R280" s="137">
        <f>Q280*H280</f>
        <v>0</v>
      </c>
      <c r="S280" s="137">
        <v>0</v>
      </c>
      <c r="T280" s="138">
        <f>S280*H280</f>
        <v>0</v>
      </c>
      <c r="AR280" s="139" t="s">
        <v>279</v>
      </c>
      <c r="AT280" s="139" t="s">
        <v>123</v>
      </c>
      <c r="AU280" s="139" t="s">
        <v>81</v>
      </c>
      <c r="AY280" s="18" t="s">
        <v>120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8" t="s">
        <v>79</v>
      </c>
      <c r="BK280" s="140">
        <f>ROUND(I280*H280,2)</f>
        <v>0</v>
      </c>
      <c r="BL280" s="18" t="s">
        <v>279</v>
      </c>
      <c r="BM280" s="139" t="s">
        <v>526</v>
      </c>
    </row>
    <row r="281" spans="2:65" s="1" customFormat="1" ht="37.9" customHeight="1">
      <c r="B281" s="33"/>
      <c r="C281" s="128" t="s">
        <v>527</v>
      </c>
      <c r="D281" s="128" t="s">
        <v>123</v>
      </c>
      <c r="E281" s="129" t="s">
        <v>528</v>
      </c>
      <c r="F281" s="130" t="s">
        <v>529</v>
      </c>
      <c r="G281" s="131" t="s">
        <v>181</v>
      </c>
      <c r="H281" s="132">
        <v>8</v>
      </c>
      <c r="I281" s="133"/>
      <c r="J281" s="134">
        <f>ROUND(I281*H281,2)</f>
        <v>0</v>
      </c>
      <c r="K281" s="130" t="s">
        <v>19</v>
      </c>
      <c r="L281" s="33"/>
      <c r="M281" s="135" t="s">
        <v>19</v>
      </c>
      <c r="N281" s="136" t="s">
        <v>43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279</v>
      </c>
      <c r="AT281" s="139" t="s">
        <v>123</v>
      </c>
      <c r="AU281" s="139" t="s">
        <v>81</v>
      </c>
      <c r="AY281" s="18" t="s">
        <v>120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79</v>
      </c>
      <c r="BK281" s="140">
        <f>ROUND(I281*H281,2)</f>
        <v>0</v>
      </c>
      <c r="BL281" s="18" t="s">
        <v>279</v>
      </c>
      <c r="BM281" s="139" t="s">
        <v>530</v>
      </c>
    </row>
    <row r="282" spans="2:65" s="1" customFormat="1" ht="37.9" customHeight="1">
      <c r="B282" s="33"/>
      <c r="C282" s="128" t="s">
        <v>531</v>
      </c>
      <c r="D282" s="128" t="s">
        <v>123</v>
      </c>
      <c r="E282" s="129" t="s">
        <v>532</v>
      </c>
      <c r="F282" s="130" t="s">
        <v>533</v>
      </c>
      <c r="G282" s="131" t="s">
        <v>181</v>
      </c>
      <c r="H282" s="132">
        <v>1</v>
      </c>
      <c r="I282" s="133"/>
      <c r="J282" s="134">
        <f>ROUND(I282*H282,2)</f>
        <v>0</v>
      </c>
      <c r="K282" s="130" t="s">
        <v>19</v>
      </c>
      <c r="L282" s="33"/>
      <c r="M282" s="135" t="s">
        <v>19</v>
      </c>
      <c r="N282" s="136" t="s">
        <v>43</v>
      </c>
      <c r="P282" s="137">
        <f>O282*H282</f>
        <v>0</v>
      </c>
      <c r="Q282" s="137">
        <v>0</v>
      </c>
      <c r="R282" s="137">
        <f>Q282*H282</f>
        <v>0</v>
      </c>
      <c r="S282" s="137">
        <v>0</v>
      </c>
      <c r="T282" s="138">
        <f>S282*H282</f>
        <v>0</v>
      </c>
      <c r="AR282" s="139" t="s">
        <v>279</v>
      </c>
      <c r="AT282" s="139" t="s">
        <v>123</v>
      </c>
      <c r="AU282" s="139" t="s">
        <v>81</v>
      </c>
      <c r="AY282" s="18" t="s">
        <v>120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79</v>
      </c>
      <c r="BK282" s="140">
        <f>ROUND(I282*H282,2)</f>
        <v>0</v>
      </c>
      <c r="BL282" s="18" t="s">
        <v>279</v>
      </c>
      <c r="BM282" s="139" t="s">
        <v>534</v>
      </c>
    </row>
    <row r="283" spans="2:65" s="1" customFormat="1" ht="24.2" customHeight="1">
      <c r="B283" s="33"/>
      <c r="C283" s="128" t="s">
        <v>535</v>
      </c>
      <c r="D283" s="128" t="s">
        <v>123</v>
      </c>
      <c r="E283" s="129" t="s">
        <v>536</v>
      </c>
      <c r="F283" s="130" t="s">
        <v>537</v>
      </c>
      <c r="G283" s="131" t="s">
        <v>453</v>
      </c>
      <c r="H283" s="179"/>
      <c r="I283" s="133"/>
      <c r="J283" s="134">
        <f>ROUND(I283*H283,2)</f>
        <v>0</v>
      </c>
      <c r="K283" s="130" t="s">
        <v>127</v>
      </c>
      <c r="L283" s="33"/>
      <c r="M283" s="135" t="s">
        <v>19</v>
      </c>
      <c r="N283" s="136" t="s">
        <v>43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279</v>
      </c>
      <c r="AT283" s="139" t="s">
        <v>123</v>
      </c>
      <c r="AU283" s="139" t="s">
        <v>81</v>
      </c>
      <c r="AY283" s="18" t="s">
        <v>120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79</v>
      </c>
      <c r="BK283" s="140">
        <f>ROUND(I283*H283,2)</f>
        <v>0</v>
      </c>
      <c r="BL283" s="18" t="s">
        <v>279</v>
      </c>
      <c r="BM283" s="139" t="s">
        <v>538</v>
      </c>
    </row>
    <row r="284" spans="2:47" s="1" customFormat="1" ht="11.25">
      <c r="B284" s="33"/>
      <c r="D284" s="141" t="s">
        <v>130</v>
      </c>
      <c r="F284" s="142" t="s">
        <v>539</v>
      </c>
      <c r="I284" s="143"/>
      <c r="L284" s="33"/>
      <c r="M284" s="144"/>
      <c r="T284" s="54"/>
      <c r="AT284" s="18" t="s">
        <v>130</v>
      </c>
      <c r="AU284" s="18" t="s">
        <v>81</v>
      </c>
    </row>
    <row r="285" spans="2:63" s="11" customFormat="1" ht="22.9" customHeight="1">
      <c r="B285" s="116"/>
      <c r="D285" s="117" t="s">
        <v>71</v>
      </c>
      <c r="E285" s="126" t="s">
        <v>540</v>
      </c>
      <c r="F285" s="126" t="s">
        <v>541</v>
      </c>
      <c r="I285" s="119"/>
      <c r="J285" s="127">
        <f>BK285</f>
        <v>0</v>
      </c>
      <c r="L285" s="116"/>
      <c r="M285" s="121"/>
      <c r="P285" s="122">
        <f>SUM(P286:P346)</f>
        <v>0</v>
      </c>
      <c r="R285" s="122">
        <f>SUM(R286:R346)</f>
        <v>0.05559538</v>
      </c>
      <c r="T285" s="123">
        <f>SUM(T286:T346)</f>
        <v>2.1439600000000003</v>
      </c>
      <c r="AR285" s="117" t="s">
        <v>81</v>
      </c>
      <c r="AT285" s="124" t="s">
        <v>71</v>
      </c>
      <c r="AU285" s="124" t="s">
        <v>79</v>
      </c>
      <c r="AY285" s="117" t="s">
        <v>120</v>
      </c>
      <c r="BK285" s="125">
        <f>SUM(BK286:BK346)</f>
        <v>0</v>
      </c>
    </row>
    <row r="286" spans="2:65" s="1" customFormat="1" ht="16.5" customHeight="1">
      <c r="B286" s="33"/>
      <c r="C286" s="128" t="s">
        <v>542</v>
      </c>
      <c r="D286" s="128" t="s">
        <v>123</v>
      </c>
      <c r="E286" s="129" t="s">
        <v>543</v>
      </c>
      <c r="F286" s="130" t="s">
        <v>544</v>
      </c>
      <c r="G286" s="131" t="s">
        <v>204</v>
      </c>
      <c r="H286" s="132">
        <v>122.052</v>
      </c>
      <c r="I286" s="133"/>
      <c r="J286" s="134">
        <f>ROUND(I286*H286,2)</f>
        <v>0</v>
      </c>
      <c r="K286" s="130" t="s">
        <v>127</v>
      </c>
      <c r="L286" s="33"/>
      <c r="M286" s="135" t="s">
        <v>19</v>
      </c>
      <c r="N286" s="136" t="s">
        <v>43</v>
      </c>
      <c r="P286" s="137">
        <f>O286*H286</f>
        <v>0</v>
      </c>
      <c r="Q286" s="137">
        <v>0</v>
      </c>
      <c r="R286" s="137">
        <f>Q286*H286</f>
        <v>0</v>
      </c>
      <c r="S286" s="137">
        <v>0.017</v>
      </c>
      <c r="T286" s="138">
        <f>S286*H286</f>
        <v>2.0748840000000004</v>
      </c>
      <c r="AR286" s="139" t="s">
        <v>279</v>
      </c>
      <c r="AT286" s="139" t="s">
        <v>123</v>
      </c>
      <c r="AU286" s="139" t="s">
        <v>81</v>
      </c>
      <c r="AY286" s="18" t="s">
        <v>120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79</v>
      </c>
      <c r="BK286" s="140">
        <f>ROUND(I286*H286,2)</f>
        <v>0</v>
      </c>
      <c r="BL286" s="18" t="s">
        <v>279</v>
      </c>
      <c r="BM286" s="139" t="s">
        <v>545</v>
      </c>
    </row>
    <row r="287" spans="2:47" s="1" customFormat="1" ht="11.25">
      <c r="B287" s="33"/>
      <c r="D287" s="141" t="s">
        <v>130</v>
      </c>
      <c r="F287" s="142" t="s">
        <v>546</v>
      </c>
      <c r="I287" s="143"/>
      <c r="L287" s="33"/>
      <c r="M287" s="144"/>
      <c r="T287" s="54"/>
      <c r="AT287" s="18" t="s">
        <v>130</v>
      </c>
      <c r="AU287" s="18" t="s">
        <v>81</v>
      </c>
    </row>
    <row r="288" spans="2:51" s="12" customFormat="1" ht="11.25">
      <c r="B288" s="148"/>
      <c r="D288" s="149" t="s">
        <v>184</v>
      </c>
      <c r="E288" s="150" t="s">
        <v>19</v>
      </c>
      <c r="F288" s="151" t="s">
        <v>547</v>
      </c>
      <c r="H288" s="150" t="s">
        <v>19</v>
      </c>
      <c r="I288" s="152"/>
      <c r="L288" s="148"/>
      <c r="M288" s="153"/>
      <c r="T288" s="154"/>
      <c r="AT288" s="150" t="s">
        <v>184</v>
      </c>
      <c r="AU288" s="150" t="s">
        <v>81</v>
      </c>
      <c r="AV288" s="12" t="s">
        <v>79</v>
      </c>
      <c r="AW288" s="12" t="s">
        <v>33</v>
      </c>
      <c r="AX288" s="12" t="s">
        <v>72</v>
      </c>
      <c r="AY288" s="150" t="s">
        <v>120</v>
      </c>
    </row>
    <row r="289" spans="2:51" s="13" customFormat="1" ht="11.25">
      <c r="B289" s="155"/>
      <c r="D289" s="149" t="s">
        <v>184</v>
      </c>
      <c r="E289" s="156" t="s">
        <v>19</v>
      </c>
      <c r="F289" s="157" t="s">
        <v>548</v>
      </c>
      <c r="H289" s="158">
        <v>122.052</v>
      </c>
      <c r="I289" s="159"/>
      <c r="L289" s="155"/>
      <c r="M289" s="160"/>
      <c r="T289" s="161"/>
      <c r="AT289" s="156" t="s">
        <v>184</v>
      </c>
      <c r="AU289" s="156" t="s">
        <v>81</v>
      </c>
      <c r="AV289" s="13" t="s">
        <v>81</v>
      </c>
      <c r="AW289" s="13" t="s">
        <v>33</v>
      </c>
      <c r="AX289" s="13" t="s">
        <v>79</v>
      </c>
      <c r="AY289" s="156" t="s">
        <v>120</v>
      </c>
    </row>
    <row r="290" spans="2:65" s="1" customFormat="1" ht="16.5" customHeight="1">
      <c r="B290" s="33"/>
      <c r="C290" s="128" t="s">
        <v>549</v>
      </c>
      <c r="D290" s="128" t="s">
        <v>123</v>
      </c>
      <c r="E290" s="129" t="s">
        <v>550</v>
      </c>
      <c r="F290" s="130" t="s">
        <v>551</v>
      </c>
      <c r="G290" s="131" t="s">
        <v>204</v>
      </c>
      <c r="H290" s="132">
        <v>3.281</v>
      </c>
      <c r="I290" s="133"/>
      <c r="J290" s="134">
        <f>ROUND(I290*H290,2)</f>
        <v>0</v>
      </c>
      <c r="K290" s="130" t="s">
        <v>127</v>
      </c>
      <c r="L290" s="33"/>
      <c r="M290" s="135" t="s">
        <v>19</v>
      </c>
      <c r="N290" s="136" t="s">
        <v>43</v>
      </c>
      <c r="P290" s="137">
        <f>O290*H290</f>
        <v>0</v>
      </c>
      <c r="Q290" s="137">
        <v>0</v>
      </c>
      <c r="R290" s="137">
        <f>Q290*H290</f>
        <v>0</v>
      </c>
      <c r="S290" s="137">
        <v>0.02</v>
      </c>
      <c r="T290" s="138">
        <f>S290*H290</f>
        <v>0.06562</v>
      </c>
      <c r="AR290" s="139" t="s">
        <v>279</v>
      </c>
      <c r="AT290" s="139" t="s">
        <v>123</v>
      </c>
      <c r="AU290" s="139" t="s">
        <v>81</v>
      </c>
      <c r="AY290" s="18" t="s">
        <v>120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79</v>
      </c>
      <c r="BK290" s="140">
        <f>ROUND(I290*H290,2)</f>
        <v>0</v>
      </c>
      <c r="BL290" s="18" t="s">
        <v>279</v>
      </c>
      <c r="BM290" s="139" t="s">
        <v>552</v>
      </c>
    </row>
    <row r="291" spans="2:47" s="1" customFormat="1" ht="11.25">
      <c r="B291" s="33"/>
      <c r="D291" s="141" t="s">
        <v>130</v>
      </c>
      <c r="F291" s="142" t="s">
        <v>553</v>
      </c>
      <c r="I291" s="143"/>
      <c r="L291" s="33"/>
      <c r="M291" s="144"/>
      <c r="T291" s="54"/>
      <c r="AT291" s="18" t="s">
        <v>130</v>
      </c>
      <c r="AU291" s="18" t="s">
        <v>81</v>
      </c>
    </row>
    <row r="292" spans="2:51" s="13" customFormat="1" ht="11.25">
      <c r="B292" s="155"/>
      <c r="D292" s="149" t="s">
        <v>184</v>
      </c>
      <c r="E292" s="156" t="s">
        <v>19</v>
      </c>
      <c r="F292" s="157" t="s">
        <v>554</v>
      </c>
      <c r="H292" s="158">
        <v>3.281</v>
      </c>
      <c r="I292" s="159"/>
      <c r="L292" s="155"/>
      <c r="M292" s="160"/>
      <c r="T292" s="161"/>
      <c r="AT292" s="156" t="s">
        <v>184</v>
      </c>
      <c r="AU292" s="156" t="s">
        <v>81</v>
      </c>
      <c r="AV292" s="13" t="s">
        <v>81</v>
      </c>
      <c r="AW292" s="13" t="s">
        <v>33</v>
      </c>
      <c r="AX292" s="13" t="s">
        <v>79</v>
      </c>
      <c r="AY292" s="156" t="s">
        <v>120</v>
      </c>
    </row>
    <row r="293" spans="2:65" s="1" customFormat="1" ht="16.5" customHeight="1">
      <c r="B293" s="33"/>
      <c r="C293" s="128" t="s">
        <v>555</v>
      </c>
      <c r="D293" s="128" t="s">
        <v>123</v>
      </c>
      <c r="E293" s="129" t="s">
        <v>556</v>
      </c>
      <c r="F293" s="130" t="s">
        <v>557</v>
      </c>
      <c r="G293" s="131" t="s">
        <v>197</v>
      </c>
      <c r="H293" s="132">
        <v>17.28</v>
      </c>
      <c r="I293" s="133"/>
      <c r="J293" s="134">
        <f>ROUND(I293*H293,2)</f>
        <v>0</v>
      </c>
      <c r="K293" s="130" t="s">
        <v>127</v>
      </c>
      <c r="L293" s="33"/>
      <c r="M293" s="135" t="s">
        <v>19</v>
      </c>
      <c r="N293" s="136" t="s">
        <v>43</v>
      </c>
      <c r="P293" s="137">
        <f>O293*H293</f>
        <v>0</v>
      </c>
      <c r="Q293" s="137">
        <v>0</v>
      </c>
      <c r="R293" s="137">
        <f>Q293*H293</f>
        <v>0</v>
      </c>
      <c r="S293" s="137">
        <v>0.0002</v>
      </c>
      <c r="T293" s="138">
        <f>S293*H293</f>
        <v>0.0034560000000000003</v>
      </c>
      <c r="AR293" s="139" t="s">
        <v>279</v>
      </c>
      <c r="AT293" s="139" t="s">
        <v>123</v>
      </c>
      <c r="AU293" s="139" t="s">
        <v>81</v>
      </c>
      <c r="AY293" s="18" t="s">
        <v>120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8" t="s">
        <v>79</v>
      </c>
      <c r="BK293" s="140">
        <f>ROUND(I293*H293,2)</f>
        <v>0</v>
      </c>
      <c r="BL293" s="18" t="s">
        <v>279</v>
      </c>
      <c r="BM293" s="139" t="s">
        <v>558</v>
      </c>
    </row>
    <row r="294" spans="2:47" s="1" customFormat="1" ht="11.25">
      <c r="B294" s="33"/>
      <c r="D294" s="141" t="s">
        <v>130</v>
      </c>
      <c r="F294" s="142" t="s">
        <v>559</v>
      </c>
      <c r="I294" s="143"/>
      <c r="L294" s="33"/>
      <c r="M294" s="144"/>
      <c r="T294" s="54"/>
      <c r="AT294" s="18" t="s">
        <v>130</v>
      </c>
      <c r="AU294" s="18" t="s">
        <v>81</v>
      </c>
    </row>
    <row r="295" spans="2:51" s="13" customFormat="1" ht="11.25">
      <c r="B295" s="155"/>
      <c r="D295" s="149" t="s">
        <v>184</v>
      </c>
      <c r="E295" s="156" t="s">
        <v>19</v>
      </c>
      <c r="F295" s="157" t="s">
        <v>560</v>
      </c>
      <c r="H295" s="158">
        <v>17.28</v>
      </c>
      <c r="I295" s="159"/>
      <c r="L295" s="155"/>
      <c r="M295" s="160"/>
      <c r="T295" s="161"/>
      <c r="AT295" s="156" t="s">
        <v>184</v>
      </c>
      <c r="AU295" s="156" t="s">
        <v>81</v>
      </c>
      <c r="AV295" s="13" t="s">
        <v>81</v>
      </c>
      <c r="AW295" s="13" t="s">
        <v>33</v>
      </c>
      <c r="AX295" s="13" t="s">
        <v>79</v>
      </c>
      <c r="AY295" s="156" t="s">
        <v>120</v>
      </c>
    </row>
    <row r="296" spans="2:65" s="1" customFormat="1" ht="16.5" customHeight="1">
      <c r="B296" s="33"/>
      <c r="C296" s="128" t="s">
        <v>561</v>
      </c>
      <c r="D296" s="128" t="s">
        <v>123</v>
      </c>
      <c r="E296" s="129" t="s">
        <v>562</v>
      </c>
      <c r="F296" s="130" t="s">
        <v>563</v>
      </c>
      <c r="G296" s="131" t="s">
        <v>303</v>
      </c>
      <c r="H296" s="132">
        <v>1</v>
      </c>
      <c r="I296" s="133"/>
      <c r="J296" s="134">
        <f>ROUND(I296*H296,2)</f>
        <v>0</v>
      </c>
      <c r="K296" s="130" t="s">
        <v>19</v>
      </c>
      <c r="L296" s="33"/>
      <c r="M296" s="135" t="s">
        <v>19</v>
      </c>
      <c r="N296" s="136" t="s">
        <v>43</v>
      </c>
      <c r="P296" s="137">
        <f>O296*H296</f>
        <v>0</v>
      </c>
      <c r="Q296" s="137">
        <v>0</v>
      </c>
      <c r="R296" s="137">
        <f>Q296*H296</f>
        <v>0</v>
      </c>
      <c r="S296" s="137">
        <v>0</v>
      </c>
      <c r="T296" s="138">
        <f>S296*H296</f>
        <v>0</v>
      </c>
      <c r="AR296" s="139" t="s">
        <v>279</v>
      </c>
      <c r="AT296" s="139" t="s">
        <v>123</v>
      </c>
      <c r="AU296" s="139" t="s">
        <v>81</v>
      </c>
      <c r="AY296" s="18" t="s">
        <v>120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8" t="s">
        <v>79</v>
      </c>
      <c r="BK296" s="140">
        <f>ROUND(I296*H296,2)</f>
        <v>0</v>
      </c>
      <c r="BL296" s="18" t="s">
        <v>279</v>
      </c>
      <c r="BM296" s="139" t="s">
        <v>564</v>
      </c>
    </row>
    <row r="297" spans="2:65" s="1" customFormat="1" ht="16.5" customHeight="1">
      <c r="B297" s="33"/>
      <c r="C297" s="128" t="s">
        <v>565</v>
      </c>
      <c r="D297" s="128" t="s">
        <v>123</v>
      </c>
      <c r="E297" s="129" t="s">
        <v>566</v>
      </c>
      <c r="F297" s="130" t="s">
        <v>567</v>
      </c>
      <c r="G297" s="131" t="s">
        <v>204</v>
      </c>
      <c r="H297" s="132">
        <v>10.09</v>
      </c>
      <c r="I297" s="133"/>
      <c r="J297" s="134">
        <f>ROUND(I297*H297,2)</f>
        <v>0</v>
      </c>
      <c r="K297" s="130" t="s">
        <v>127</v>
      </c>
      <c r="L297" s="33"/>
      <c r="M297" s="135" t="s">
        <v>19</v>
      </c>
      <c r="N297" s="136" t="s">
        <v>43</v>
      </c>
      <c r="P297" s="137">
        <f>O297*H297</f>
        <v>0</v>
      </c>
      <c r="Q297" s="137">
        <v>0</v>
      </c>
      <c r="R297" s="137">
        <f>Q297*H297</f>
        <v>0</v>
      </c>
      <c r="S297" s="137">
        <v>0</v>
      </c>
      <c r="T297" s="138">
        <f>S297*H297</f>
        <v>0</v>
      </c>
      <c r="AR297" s="139" t="s">
        <v>279</v>
      </c>
      <c r="AT297" s="139" t="s">
        <v>123</v>
      </c>
      <c r="AU297" s="139" t="s">
        <v>81</v>
      </c>
      <c r="AY297" s="18" t="s">
        <v>120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8" t="s">
        <v>79</v>
      </c>
      <c r="BK297" s="140">
        <f>ROUND(I297*H297,2)</f>
        <v>0</v>
      </c>
      <c r="BL297" s="18" t="s">
        <v>279</v>
      </c>
      <c r="BM297" s="139" t="s">
        <v>568</v>
      </c>
    </row>
    <row r="298" spans="2:47" s="1" customFormat="1" ht="11.25">
      <c r="B298" s="33"/>
      <c r="D298" s="141" t="s">
        <v>130</v>
      </c>
      <c r="F298" s="142" t="s">
        <v>569</v>
      </c>
      <c r="I298" s="143"/>
      <c r="L298" s="33"/>
      <c r="M298" s="144"/>
      <c r="T298" s="54"/>
      <c r="AT298" s="18" t="s">
        <v>130</v>
      </c>
      <c r="AU298" s="18" t="s">
        <v>81</v>
      </c>
    </row>
    <row r="299" spans="2:51" s="12" customFormat="1" ht="11.25">
      <c r="B299" s="148"/>
      <c r="D299" s="149" t="s">
        <v>184</v>
      </c>
      <c r="E299" s="150" t="s">
        <v>19</v>
      </c>
      <c r="F299" s="151" t="s">
        <v>440</v>
      </c>
      <c r="H299" s="150" t="s">
        <v>19</v>
      </c>
      <c r="I299" s="152"/>
      <c r="L299" s="148"/>
      <c r="M299" s="153"/>
      <c r="T299" s="154"/>
      <c r="AT299" s="150" t="s">
        <v>184</v>
      </c>
      <c r="AU299" s="150" t="s">
        <v>81</v>
      </c>
      <c r="AV299" s="12" t="s">
        <v>79</v>
      </c>
      <c r="AW299" s="12" t="s">
        <v>33</v>
      </c>
      <c r="AX299" s="12" t="s">
        <v>72</v>
      </c>
      <c r="AY299" s="150" t="s">
        <v>120</v>
      </c>
    </row>
    <row r="300" spans="2:51" s="13" customFormat="1" ht="11.25">
      <c r="B300" s="155"/>
      <c r="D300" s="149" t="s">
        <v>184</v>
      </c>
      <c r="E300" s="156" t="s">
        <v>19</v>
      </c>
      <c r="F300" s="157" t="s">
        <v>271</v>
      </c>
      <c r="H300" s="158">
        <v>4.97</v>
      </c>
      <c r="I300" s="159"/>
      <c r="L300" s="155"/>
      <c r="M300" s="160"/>
      <c r="T300" s="161"/>
      <c r="AT300" s="156" t="s">
        <v>184</v>
      </c>
      <c r="AU300" s="156" t="s">
        <v>81</v>
      </c>
      <c r="AV300" s="13" t="s">
        <v>81</v>
      </c>
      <c r="AW300" s="13" t="s">
        <v>33</v>
      </c>
      <c r="AX300" s="13" t="s">
        <v>72</v>
      </c>
      <c r="AY300" s="156" t="s">
        <v>120</v>
      </c>
    </row>
    <row r="301" spans="2:51" s="12" customFormat="1" ht="11.25">
      <c r="B301" s="148"/>
      <c r="D301" s="149" t="s">
        <v>184</v>
      </c>
      <c r="E301" s="150" t="s">
        <v>19</v>
      </c>
      <c r="F301" s="151" t="s">
        <v>442</v>
      </c>
      <c r="H301" s="150" t="s">
        <v>19</v>
      </c>
      <c r="I301" s="152"/>
      <c r="L301" s="148"/>
      <c r="M301" s="153"/>
      <c r="T301" s="154"/>
      <c r="AT301" s="150" t="s">
        <v>184</v>
      </c>
      <c r="AU301" s="150" t="s">
        <v>81</v>
      </c>
      <c r="AV301" s="12" t="s">
        <v>79</v>
      </c>
      <c r="AW301" s="12" t="s">
        <v>33</v>
      </c>
      <c r="AX301" s="12" t="s">
        <v>72</v>
      </c>
      <c r="AY301" s="150" t="s">
        <v>120</v>
      </c>
    </row>
    <row r="302" spans="2:51" s="13" customFormat="1" ht="11.25">
      <c r="B302" s="155"/>
      <c r="D302" s="149" t="s">
        <v>184</v>
      </c>
      <c r="E302" s="156" t="s">
        <v>19</v>
      </c>
      <c r="F302" s="157" t="s">
        <v>273</v>
      </c>
      <c r="H302" s="158">
        <v>5.12</v>
      </c>
      <c r="I302" s="159"/>
      <c r="L302" s="155"/>
      <c r="M302" s="160"/>
      <c r="T302" s="161"/>
      <c r="AT302" s="156" t="s">
        <v>184</v>
      </c>
      <c r="AU302" s="156" t="s">
        <v>81</v>
      </c>
      <c r="AV302" s="13" t="s">
        <v>81</v>
      </c>
      <c r="AW302" s="13" t="s">
        <v>33</v>
      </c>
      <c r="AX302" s="13" t="s">
        <v>72</v>
      </c>
      <c r="AY302" s="156" t="s">
        <v>120</v>
      </c>
    </row>
    <row r="303" spans="2:51" s="14" customFormat="1" ht="11.25">
      <c r="B303" s="162"/>
      <c r="D303" s="149" t="s">
        <v>184</v>
      </c>
      <c r="E303" s="163" t="s">
        <v>19</v>
      </c>
      <c r="F303" s="164" t="s">
        <v>187</v>
      </c>
      <c r="H303" s="165">
        <v>10.09</v>
      </c>
      <c r="I303" s="166"/>
      <c r="L303" s="162"/>
      <c r="M303" s="167"/>
      <c r="T303" s="168"/>
      <c r="AT303" s="163" t="s">
        <v>184</v>
      </c>
      <c r="AU303" s="163" t="s">
        <v>81</v>
      </c>
      <c r="AV303" s="14" t="s">
        <v>141</v>
      </c>
      <c r="AW303" s="14" t="s">
        <v>33</v>
      </c>
      <c r="AX303" s="14" t="s">
        <v>79</v>
      </c>
      <c r="AY303" s="163" t="s">
        <v>120</v>
      </c>
    </row>
    <row r="304" spans="2:65" s="1" customFormat="1" ht="16.5" customHeight="1">
      <c r="B304" s="33"/>
      <c r="C304" s="169" t="s">
        <v>570</v>
      </c>
      <c r="D304" s="169" t="s">
        <v>254</v>
      </c>
      <c r="E304" s="170" t="s">
        <v>571</v>
      </c>
      <c r="F304" s="171" t="s">
        <v>572</v>
      </c>
      <c r="G304" s="172" t="s">
        <v>204</v>
      </c>
      <c r="H304" s="173">
        <v>4.97</v>
      </c>
      <c r="I304" s="174"/>
      <c r="J304" s="175">
        <f>ROUND(I304*H304,2)</f>
        <v>0</v>
      </c>
      <c r="K304" s="171" t="s">
        <v>19</v>
      </c>
      <c r="L304" s="176"/>
      <c r="M304" s="177" t="s">
        <v>19</v>
      </c>
      <c r="N304" s="178" t="s">
        <v>43</v>
      </c>
      <c r="P304" s="137">
        <f>O304*H304</f>
        <v>0</v>
      </c>
      <c r="Q304" s="137">
        <v>0</v>
      </c>
      <c r="R304" s="137">
        <f>Q304*H304</f>
        <v>0</v>
      </c>
      <c r="S304" s="137">
        <v>0</v>
      </c>
      <c r="T304" s="138">
        <f>S304*H304</f>
        <v>0</v>
      </c>
      <c r="AR304" s="139" t="s">
        <v>369</v>
      </c>
      <c r="AT304" s="139" t="s">
        <v>254</v>
      </c>
      <c r="AU304" s="139" t="s">
        <v>81</v>
      </c>
      <c r="AY304" s="18" t="s">
        <v>120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8" t="s">
        <v>79</v>
      </c>
      <c r="BK304" s="140">
        <f>ROUND(I304*H304,2)</f>
        <v>0</v>
      </c>
      <c r="BL304" s="18" t="s">
        <v>279</v>
      </c>
      <c r="BM304" s="139" t="s">
        <v>573</v>
      </c>
    </row>
    <row r="305" spans="2:65" s="1" customFormat="1" ht="16.5" customHeight="1">
      <c r="B305" s="33"/>
      <c r="C305" s="169" t="s">
        <v>574</v>
      </c>
      <c r="D305" s="169" t="s">
        <v>254</v>
      </c>
      <c r="E305" s="170" t="s">
        <v>575</v>
      </c>
      <c r="F305" s="171" t="s">
        <v>576</v>
      </c>
      <c r="G305" s="172" t="s">
        <v>204</v>
      </c>
      <c r="H305" s="173">
        <v>5.12</v>
      </c>
      <c r="I305" s="174"/>
      <c r="J305" s="175">
        <f>ROUND(I305*H305,2)</f>
        <v>0</v>
      </c>
      <c r="K305" s="171" t="s">
        <v>19</v>
      </c>
      <c r="L305" s="176"/>
      <c r="M305" s="177" t="s">
        <v>19</v>
      </c>
      <c r="N305" s="178" t="s">
        <v>43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369</v>
      </c>
      <c r="AT305" s="139" t="s">
        <v>254</v>
      </c>
      <c r="AU305" s="139" t="s">
        <v>81</v>
      </c>
      <c r="AY305" s="18" t="s">
        <v>120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79</v>
      </c>
      <c r="BK305" s="140">
        <f>ROUND(I305*H305,2)</f>
        <v>0</v>
      </c>
      <c r="BL305" s="18" t="s">
        <v>279</v>
      </c>
      <c r="BM305" s="139" t="s">
        <v>577</v>
      </c>
    </row>
    <row r="306" spans="2:65" s="1" customFormat="1" ht="21.75" customHeight="1">
      <c r="B306" s="33"/>
      <c r="C306" s="128" t="s">
        <v>578</v>
      </c>
      <c r="D306" s="128" t="s">
        <v>123</v>
      </c>
      <c r="E306" s="129" t="s">
        <v>579</v>
      </c>
      <c r="F306" s="130" t="s">
        <v>580</v>
      </c>
      <c r="G306" s="131" t="s">
        <v>197</v>
      </c>
      <c r="H306" s="132">
        <v>32.7</v>
      </c>
      <c r="I306" s="133"/>
      <c r="J306" s="134">
        <f>ROUND(I306*H306,2)</f>
        <v>0</v>
      </c>
      <c r="K306" s="130" t="s">
        <v>127</v>
      </c>
      <c r="L306" s="33"/>
      <c r="M306" s="135" t="s">
        <v>19</v>
      </c>
      <c r="N306" s="136" t="s">
        <v>43</v>
      </c>
      <c r="P306" s="137">
        <f>O306*H306</f>
        <v>0</v>
      </c>
      <c r="Q306" s="137">
        <v>0</v>
      </c>
      <c r="R306" s="137">
        <f>Q306*H306</f>
        <v>0</v>
      </c>
      <c r="S306" s="137">
        <v>0</v>
      </c>
      <c r="T306" s="138">
        <f>S306*H306</f>
        <v>0</v>
      </c>
      <c r="AR306" s="139" t="s">
        <v>279</v>
      </c>
      <c r="AT306" s="139" t="s">
        <v>123</v>
      </c>
      <c r="AU306" s="139" t="s">
        <v>81</v>
      </c>
      <c r="AY306" s="18" t="s">
        <v>120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8" t="s">
        <v>79</v>
      </c>
      <c r="BK306" s="140">
        <f>ROUND(I306*H306,2)</f>
        <v>0</v>
      </c>
      <c r="BL306" s="18" t="s">
        <v>279</v>
      </c>
      <c r="BM306" s="139" t="s">
        <v>581</v>
      </c>
    </row>
    <row r="307" spans="2:47" s="1" customFormat="1" ht="11.25">
      <c r="B307" s="33"/>
      <c r="D307" s="141" t="s">
        <v>130</v>
      </c>
      <c r="F307" s="142" t="s">
        <v>582</v>
      </c>
      <c r="I307" s="143"/>
      <c r="L307" s="33"/>
      <c r="M307" s="144"/>
      <c r="T307" s="54"/>
      <c r="AT307" s="18" t="s">
        <v>130</v>
      </c>
      <c r="AU307" s="18" t="s">
        <v>81</v>
      </c>
    </row>
    <row r="308" spans="2:51" s="12" customFormat="1" ht="11.25">
      <c r="B308" s="148"/>
      <c r="D308" s="149" t="s">
        <v>184</v>
      </c>
      <c r="E308" s="150" t="s">
        <v>19</v>
      </c>
      <c r="F308" s="151" t="s">
        <v>438</v>
      </c>
      <c r="H308" s="150" t="s">
        <v>19</v>
      </c>
      <c r="I308" s="152"/>
      <c r="L308" s="148"/>
      <c r="M308" s="153"/>
      <c r="T308" s="154"/>
      <c r="AT308" s="150" t="s">
        <v>184</v>
      </c>
      <c r="AU308" s="150" t="s">
        <v>81</v>
      </c>
      <c r="AV308" s="12" t="s">
        <v>79</v>
      </c>
      <c r="AW308" s="12" t="s">
        <v>33</v>
      </c>
      <c r="AX308" s="12" t="s">
        <v>72</v>
      </c>
      <c r="AY308" s="150" t="s">
        <v>120</v>
      </c>
    </row>
    <row r="309" spans="2:51" s="13" customFormat="1" ht="11.25">
      <c r="B309" s="155"/>
      <c r="D309" s="149" t="s">
        <v>184</v>
      </c>
      <c r="E309" s="156" t="s">
        <v>19</v>
      </c>
      <c r="F309" s="157" t="s">
        <v>583</v>
      </c>
      <c r="H309" s="158">
        <v>9.86</v>
      </c>
      <c r="I309" s="159"/>
      <c r="L309" s="155"/>
      <c r="M309" s="160"/>
      <c r="T309" s="161"/>
      <c r="AT309" s="156" t="s">
        <v>184</v>
      </c>
      <c r="AU309" s="156" t="s">
        <v>81</v>
      </c>
      <c r="AV309" s="13" t="s">
        <v>81</v>
      </c>
      <c r="AW309" s="13" t="s">
        <v>33</v>
      </c>
      <c r="AX309" s="13" t="s">
        <v>72</v>
      </c>
      <c r="AY309" s="156" t="s">
        <v>120</v>
      </c>
    </row>
    <row r="310" spans="2:51" s="12" customFormat="1" ht="11.25">
      <c r="B310" s="148"/>
      <c r="D310" s="149" t="s">
        <v>184</v>
      </c>
      <c r="E310" s="150" t="s">
        <v>19</v>
      </c>
      <c r="F310" s="151" t="s">
        <v>440</v>
      </c>
      <c r="H310" s="150" t="s">
        <v>19</v>
      </c>
      <c r="I310" s="152"/>
      <c r="L310" s="148"/>
      <c r="M310" s="153"/>
      <c r="T310" s="154"/>
      <c r="AT310" s="150" t="s">
        <v>184</v>
      </c>
      <c r="AU310" s="150" t="s">
        <v>81</v>
      </c>
      <c r="AV310" s="12" t="s">
        <v>79</v>
      </c>
      <c r="AW310" s="12" t="s">
        <v>33</v>
      </c>
      <c r="AX310" s="12" t="s">
        <v>72</v>
      </c>
      <c r="AY310" s="150" t="s">
        <v>120</v>
      </c>
    </row>
    <row r="311" spans="2:51" s="13" customFormat="1" ht="11.25">
      <c r="B311" s="155"/>
      <c r="D311" s="149" t="s">
        <v>184</v>
      </c>
      <c r="E311" s="156" t="s">
        <v>19</v>
      </c>
      <c r="F311" s="157" t="s">
        <v>584</v>
      </c>
      <c r="H311" s="158">
        <v>10.02</v>
      </c>
      <c r="I311" s="159"/>
      <c r="L311" s="155"/>
      <c r="M311" s="160"/>
      <c r="T311" s="161"/>
      <c r="AT311" s="156" t="s">
        <v>184</v>
      </c>
      <c r="AU311" s="156" t="s">
        <v>81</v>
      </c>
      <c r="AV311" s="13" t="s">
        <v>81</v>
      </c>
      <c r="AW311" s="13" t="s">
        <v>33</v>
      </c>
      <c r="AX311" s="13" t="s">
        <v>72</v>
      </c>
      <c r="AY311" s="156" t="s">
        <v>120</v>
      </c>
    </row>
    <row r="312" spans="2:51" s="12" customFormat="1" ht="11.25">
      <c r="B312" s="148"/>
      <c r="D312" s="149" t="s">
        <v>184</v>
      </c>
      <c r="E312" s="150" t="s">
        <v>19</v>
      </c>
      <c r="F312" s="151" t="s">
        <v>442</v>
      </c>
      <c r="H312" s="150" t="s">
        <v>19</v>
      </c>
      <c r="I312" s="152"/>
      <c r="L312" s="148"/>
      <c r="M312" s="153"/>
      <c r="T312" s="154"/>
      <c r="AT312" s="150" t="s">
        <v>184</v>
      </c>
      <c r="AU312" s="150" t="s">
        <v>81</v>
      </c>
      <c r="AV312" s="12" t="s">
        <v>79</v>
      </c>
      <c r="AW312" s="12" t="s">
        <v>33</v>
      </c>
      <c r="AX312" s="12" t="s">
        <v>72</v>
      </c>
      <c r="AY312" s="150" t="s">
        <v>120</v>
      </c>
    </row>
    <row r="313" spans="2:51" s="13" customFormat="1" ht="11.25">
      <c r="B313" s="155"/>
      <c r="D313" s="149" t="s">
        <v>184</v>
      </c>
      <c r="E313" s="156" t="s">
        <v>19</v>
      </c>
      <c r="F313" s="157" t="s">
        <v>585</v>
      </c>
      <c r="H313" s="158">
        <v>12.82</v>
      </c>
      <c r="I313" s="159"/>
      <c r="L313" s="155"/>
      <c r="M313" s="160"/>
      <c r="T313" s="161"/>
      <c r="AT313" s="156" t="s">
        <v>184</v>
      </c>
      <c r="AU313" s="156" t="s">
        <v>81</v>
      </c>
      <c r="AV313" s="13" t="s">
        <v>81</v>
      </c>
      <c r="AW313" s="13" t="s">
        <v>33</v>
      </c>
      <c r="AX313" s="13" t="s">
        <v>72</v>
      </c>
      <c r="AY313" s="156" t="s">
        <v>120</v>
      </c>
    </row>
    <row r="314" spans="2:51" s="14" customFormat="1" ht="11.25">
      <c r="B314" s="162"/>
      <c r="D314" s="149" t="s">
        <v>184</v>
      </c>
      <c r="E314" s="163" t="s">
        <v>19</v>
      </c>
      <c r="F314" s="164" t="s">
        <v>187</v>
      </c>
      <c r="H314" s="165">
        <v>32.7</v>
      </c>
      <c r="I314" s="166"/>
      <c r="L314" s="162"/>
      <c r="M314" s="167"/>
      <c r="T314" s="168"/>
      <c r="AT314" s="163" t="s">
        <v>184</v>
      </c>
      <c r="AU314" s="163" t="s">
        <v>81</v>
      </c>
      <c r="AV314" s="14" t="s">
        <v>141</v>
      </c>
      <c r="AW314" s="14" t="s">
        <v>33</v>
      </c>
      <c r="AX314" s="14" t="s">
        <v>79</v>
      </c>
      <c r="AY314" s="163" t="s">
        <v>120</v>
      </c>
    </row>
    <row r="315" spans="2:65" s="1" customFormat="1" ht="16.5" customHeight="1">
      <c r="B315" s="33"/>
      <c r="C315" s="169" t="s">
        <v>586</v>
      </c>
      <c r="D315" s="169" t="s">
        <v>254</v>
      </c>
      <c r="E315" s="170" t="s">
        <v>587</v>
      </c>
      <c r="F315" s="171" t="s">
        <v>588</v>
      </c>
      <c r="G315" s="172" t="s">
        <v>197</v>
      </c>
      <c r="H315" s="173">
        <v>35.97</v>
      </c>
      <c r="I315" s="174"/>
      <c r="J315" s="175">
        <f>ROUND(I315*H315,2)</f>
        <v>0</v>
      </c>
      <c r="K315" s="171" t="s">
        <v>127</v>
      </c>
      <c r="L315" s="176"/>
      <c r="M315" s="177" t="s">
        <v>19</v>
      </c>
      <c r="N315" s="178" t="s">
        <v>43</v>
      </c>
      <c r="P315" s="137">
        <f>O315*H315</f>
        <v>0</v>
      </c>
      <c r="Q315" s="137">
        <v>0.0002</v>
      </c>
      <c r="R315" s="137">
        <f>Q315*H315</f>
        <v>0.007194</v>
      </c>
      <c r="S315" s="137">
        <v>0</v>
      </c>
      <c r="T315" s="138">
        <f>S315*H315</f>
        <v>0</v>
      </c>
      <c r="AR315" s="139" t="s">
        <v>369</v>
      </c>
      <c r="AT315" s="139" t="s">
        <v>254</v>
      </c>
      <c r="AU315" s="139" t="s">
        <v>81</v>
      </c>
      <c r="AY315" s="18" t="s">
        <v>120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8" t="s">
        <v>79</v>
      </c>
      <c r="BK315" s="140">
        <f>ROUND(I315*H315,2)</f>
        <v>0</v>
      </c>
      <c r="BL315" s="18" t="s">
        <v>279</v>
      </c>
      <c r="BM315" s="139" t="s">
        <v>589</v>
      </c>
    </row>
    <row r="316" spans="2:51" s="13" customFormat="1" ht="11.25">
      <c r="B316" s="155"/>
      <c r="D316" s="149" t="s">
        <v>184</v>
      </c>
      <c r="F316" s="157" t="s">
        <v>590</v>
      </c>
      <c r="H316" s="158">
        <v>35.97</v>
      </c>
      <c r="I316" s="159"/>
      <c r="L316" s="155"/>
      <c r="M316" s="160"/>
      <c r="T316" s="161"/>
      <c r="AT316" s="156" t="s">
        <v>184</v>
      </c>
      <c r="AU316" s="156" t="s">
        <v>81</v>
      </c>
      <c r="AV316" s="13" t="s">
        <v>81</v>
      </c>
      <c r="AW316" s="13" t="s">
        <v>4</v>
      </c>
      <c r="AX316" s="13" t="s">
        <v>79</v>
      </c>
      <c r="AY316" s="156" t="s">
        <v>120</v>
      </c>
    </row>
    <row r="317" spans="2:65" s="1" customFormat="1" ht="16.5" customHeight="1">
      <c r="B317" s="33"/>
      <c r="C317" s="128" t="s">
        <v>591</v>
      </c>
      <c r="D317" s="128" t="s">
        <v>123</v>
      </c>
      <c r="E317" s="129" t="s">
        <v>592</v>
      </c>
      <c r="F317" s="130" t="s">
        <v>593</v>
      </c>
      <c r="G317" s="131" t="s">
        <v>447</v>
      </c>
      <c r="H317" s="132">
        <v>2.688</v>
      </c>
      <c r="I317" s="133"/>
      <c r="J317" s="134">
        <f>ROUND(I317*H317,2)</f>
        <v>0</v>
      </c>
      <c r="K317" s="130" t="s">
        <v>127</v>
      </c>
      <c r="L317" s="33"/>
      <c r="M317" s="135" t="s">
        <v>19</v>
      </c>
      <c r="N317" s="136" t="s">
        <v>43</v>
      </c>
      <c r="P317" s="137">
        <f>O317*H317</f>
        <v>0</v>
      </c>
      <c r="Q317" s="137">
        <v>7E-05</v>
      </c>
      <c r="R317" s="137">
        <f>Q317*H317</f>
        <v>0.00018816</v>
      </c>
      <c r="S317" s="137">
        <v>0</v>
      </c>
      <c r="T317" s="138">
        <f>S317*H317</f>
        <v>0</v>
      </c>
      <c r="AR317" s="139" t="s">
        <v>279</v>
      </c>
      <c r="AT317" s="139" t="s">
        <v>123</v>
      </c>
      <c r="AU317" s="139" t="s">
        <v>81</v>
      </c>
      <c r="AY317" s="18" t="s">
        <v>120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79</v>
      </c>
      <c r="BK317" s="140">
        <f>ROUND(I317*H317,2)</f>
        <v>0</v>
      </c>
      <c r="BL317" s="18" t="s">
        <v>279</v>
      </c>
      <c r="BM317" s="139" t="s">
        <v>594</v>
      </c>
    </row>
    <row r="318" spans="2:47" s="1" customFormat="1" ht="11.25">
      <c r="B318" s="33"/>
      <c r="D318" s="141" t="s">
        <v>130</v>
      </c>
      <c r="F318" s="142" t="s">
        <v>595</v>
      </c>
      <c r="I318" s="143"/>
      <c r="L318" s="33"/>
      <c r="M318" s="144"/>
      <c r="T318" s="54"/>
      <c r="AT318" s="18" t="s">
        <v>130</v>
      </c>
      <c r="AU318" s="18" t="s">
        <v>81</v>
      </c>
    </row>
    <row r="319" spans="2:51" s="12" customFormat="1" ht="11.25">
      <c r="B319" s="148"/>
      <c r="D319" s="149" t="s">
        <v>184</v>
      </c>
      <c r="E319" s="150" t="s">
        <v>19</v>
      </c>
      <c r="F319" s="151" t="s">
        <v>596</v>
      </c>
      <c r="H319" s="150" t="s">
        <v>19</v>
      </c>
      <c r="I319" s="152"/>
      <c r="L319" s="148"/>
      <c r="M319" s="153"/>
      <c r="T319" s="154"/>
      <c r="AT319" s="150" t="s">
        <v>184</v>
      </c>
      <c r="AU319" s="150" t="s">
        <v>81</v>
      </c>
      <c r="AV319" s="12" t="s">
        <v>79</v>
      </c>
      <c r="AW319" s="12" t="s">
        <v>33</v>
      </c>
      <c r="AX319" s="12" t="s">
        <v>72</v>
      </c>
      <c r="AY319" s="150" t="s">
        <v>120</v>
      </c>
    </row>
    <row r="320" spans="2:51" s="12" customFormat="1" ht="11.25">
      <c r="B320" s="148"/>
      <c r="D320" s="149" t="s">
        <v>184</v>
      </c>
      <c r="E320" s="150" t="s">
        <v>19</v>
      </c>
      <c r="F320" s="151" t="s">
        <v>597</v>
      </c>
      <c r="H320" s="150" t="s">
        <v>19</v>
      </c>
      <c r="I320" s="152"/>
      <c r="L320" s="148"/>
      <c r="M320" s="153"/>
      <c r="T320" s="154"/>
      <c r="AT320" s="150" t="s">
        <v>184</v>
      </c>
      <c r="AU320" s="150" t="s">
        <v>81</v>
      </c>
      <c r="AV320" s="12" t="s">
        <v>79</v>
      </c>
      <c r="AW320" s="12" t="s">
        <v>33</v>
      </c>
      <c r="AX320" s="12" t="s">
        <v>72</v>
      </c>
      <c r="AY320" s="150" t="s">
        <v>120</v>
      </c>
    </row>
    <row r="321" spans="2:51" s="13" customFormat="1" ht="11.25">
      <c r="B321" s="155"/>
      <c r="D321" s="149" t="s">
        <v>184</v>
      </c>
      <c r="E321" s="156" t="s">
        <v>19</v>
      </c>
      <c r="F321" s="157" t="s">
        <v>598</v>
      </c>
      <c r="H321" s="158">
        <v>1.92</v>
      </c>
      <c r="I321" s="159"/>
      <c r="L321" s="155"/>
      <c r="M321" s="160"/>
      <c r="T321" s="161"/>
      <c r="AT321" s="156" t="s">
        <v>184</v>
      </c>
      <c r="AU321" s="156" t="s">
        <v>81</v>
      </c>
      <c r="AV321" s="13" t="s">
        <v>81</v>
      </c>
      <c r="AW321" s="13" t="s">
        <v>33</v>
      </c>
      <c r="AX321" s="13" t="s">
        <v>72</v>
      </c>
      <c r="AY321" s="156" t="s">
        <v>120</v>
      </c>
    </row>
    <row r="322" spans="2:51" s="12" customFormat="1" ht="11.25">
      <c r="B322" s="148"/>
      <c r="D322" s="149" t="s">
        <v>184</v>
      </c>
      <c r="E322" s="150" t="s">
        <v>19</v>
      </c>
      <c r="F322" s="151" t="s">
        <v>599</v>
      </c>
      <c r="H322" s="150" t="s">
        <v>19</v>
      </c>
      <c r="I322" s="152"/>
      <c r="L322" s="148"/>
      <c r="M322" s="153"/>
      <c r="T322" s="154"/>
      <c r="AT322" s="150" t="s">
        <v>184</v>
      </c>
      <c r="AU322" s="150" t="s">
        <v>81</v>
      </c>
      <c r="AV322" s="12" t="s">
        <v>79</v>
      </c>
      <c r="AW322" s="12" t="s">
        <v>33</v>
      </c>
      <c r="AX322" s="12" t="s">
        <v>72</v>
      </c>
      <c r="AY322" s="150" t="s">
        <v>120</v>
      </c>
    </row>
    <row r="323" spans="2:51" s="13" customFormat="1" ht="11.25">
      <c r="B323" s="155"/>
      <c r="D323" s="149" t="s">
        <v>184</v>
      </c>
      <c r="E323" s="156" t="s">
        <v>19</v>
      </c>
      <c r="F323" s="157" t="s">
        <v>600</v>
      </c>
      <c r="H323" s="158">
        <v>0.768</v>
      </c>
      <c r="I323" s="159"/>
      <c r="L323" s="155"/>
      <c r="M323" s="160"/>
      <c r="T323" s="161"/>
      <c r="AT323" s="156" t="s">
        <v>184</v>
      </c>
      <c r="AU323" s="156" t="s">
        <v>81</v>
      </c>
      <c r="AV323" s="13" t="s">
        <v>81</v>
      </c>
      <c r="AW323" s="13" t="s">
        <v>33</v>
      </c>
      <c r="AX323" s="13" t="s">
        <v>72</v>
      </c>
      <c r="AY323" s="156" t="s">
        <v>120</v>
      </c>
    </row>
    <row r="324" spans="2:51" s="14" customFormat="1" ht="11.25">
      <c r="B324" s="162"/>
      <c r="D324" s="149" t="s">
        <v>184</v>
      </c>
      <c r="E324" s="163" t="s">
        <v>19</v>
      </c>
      <c r="F324" s="164" t="s">
        <v>187</v>
      </c>
      <c r="H324" s="165">
        <v>2.688</v>
      </c>
      <c r="I324" s="166"/>
      <c r="L324" s="162"/>
      <c r="M324" s="167"/>
      <c r="T324" s="168"/>
      <c r="AT324" s="163" t="s">
        <v>184</v>
      </c>
      <c r="AU324" s="163" t="s">
        <v>81</v>
      </c>
      <c r="AV324" s="14" t="s">
        <v>141</v>
      </c>
      <c r="AW324" s="14" t="s">
        <v>33</v>
      </c>
      <c r="AX324" s="14" t="s">
        <v>79</v>
      </c>
      <c r="AY324" s="163" t="s">
        <v>120</v>
      </c>
    </row>
    <row r="325" spans="2:65" s="1" customFormat="1" ht="16.5" customHeight="1">
      <c r="B325" s="33"/>
      <c r="C325" s="169" t="s">
        <v>601</v>
      </c>
      <c r="D325" s="169" t="s">
        <v>254</v>
      </c>
      <c r="E325" s="170" t="s">
        <v>602</v>
      </c>
      <c r="F325" s="171" t="s">
        <v>603</v>
      </c>
      <c r="G325" s="172" t="s">
        <v>398</v>
      </c>
      <c r="H325" s="173">
        <v>0.002</v>
      </c>
      <c r="I325" s="174"/>
      <c r="J325" s="175">
        <f>ROUND(I325*H325,2)</f>
        <v>0</v>
      </c>
      <c r="K325" s="171" t="s">
        <v>127</v>
      </c>
      <c r="L325" s="176"/>
      <c r="M325" s="177" t="s">
        <v>19</v>
      </c>
      <c r="N325" s="178" t="s">
        <v>43</v>
      </c>
      <c r="P325" s="137">
        <f>O325*H325</f>
        <v>0</v>
      </c>
      <c r="Q325" s="137">
        <v>1</v>
      </c>
      <c r="R325" s="137">
        <f>Q325*H325</f>
        <v>0.002</v>
      </c>
      <c r="S325" s="137">
        <v>0</v>
      </c>
      <c r="T325" s="138">
        <f>S325*H325</f>
        <v>0</v>
      </c>
      <c r="AR325" s="139" t="s">
        <v>369</v>
      </c>
      <c r="AT325" s="139" t="s">
        <v>254</v>
      </c>
      <c r="AU325" s="139" t="s">
        <v>81</v>
      </c>
      <c r="AY325" s="18" t="s">
        <v>120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8" t="s">
        <v>79</v>
      </c>
      <c r="BK325" s="140">
        <f>ROUND(I325*H325,2)</f>
        <v>0</v>
      </c>
      <c r="BL325" s="18" t="s">
        <v>279</v>
      </c>
      <c r="BM325" s="139" t="s">
        <v>604</v>
      </c>
    </row>
    <row r="326" spans="2:51" s="13" customFormat="1" ht="11.25">
      <c r="B326" s="155"/>
      <c r="D326" s="149" t="s">
        <v>184</v>
      </c>
      <c r="F326" s="157" t="s">
        <v>605</v>
      </c>
      <c r="H326" s="158">
        <v>0.002</v>
      </c>
      <c r="I326" s="159"/>
      <c r="L326" s="155"/>
      <c r="M326" s="160"/>
      <c r="T326" s="161"/>
      <c r="AT326" s="156" t="s">
        <v>184</v>
      </c>
      <c r="AU326" s="156" t="s">
        <v>81</v>
      </c>
      <c r="AV326" s="13" t="s">
        <v>81</v>
      </c>
      <c r="AW326" s="13" t="s">
        <v>4</v>
      </c>
      <c r="AX326" s="13" t="s">
        <v>79</v>
      </c>
      <c r="AY326" s="156" t="s">
        <v>120</v>
      </c>
    </row>
    <row r="327" spans="2:65" s="1" customFormat="1" ht="16.5" customHeight="1">
      <c r="B327" s="33"/>
      <c r="C327" s="169" t="s">
        <v>606</v>
      </c>
      <c r="D327" s="169" t="s">
        <v>254</v>
      </c>
      <c r="E327" s="170" t="s">
        <v>607</v>
      </c>
      <c r="F327" s="171" t="s">
        <v>608</v>
      </c>
      <c r="G327" s="172" t="s">
        <v>398</v>
      </c>
      <c r="H327" s="173">
        <v>0.001</v>
      </c>
      <c r="I327" s="174"/>
      <c r="J327" s="175">
        <f>ROUND(I327*H327,2)</f>
        <v>0</v>
      </c>
      <c r="K327" s="171" t="s">
        <v>127</v>
      </c>
      <c r="L327" s="176"/>
      <c r="M327" s="177" t="s">
        <v>19</v>
      </c>
      <c r="N327" s="178" t="s">
        <v>43</v>
      </c>
      <c r="P327" s="137">
        <f>O327*H327</f>
        <v>0</v>
      </c>
      <c r="Q327" s="137">
        <v>1</v>
      </c>
      <c r="R327" s="137">
        <f>Q327*H327</f>
        <v>0.001</v>
      </c>
      <c r="S327" s="137">
        <v>0</v>
      </c>
      <c r="T327" s="138">
        <f>S327*H327</f>
        <v>0</v>
      </c>
      <c r="AR327" s="139" t="s">
        <v>369</v>
      </c>
      <c r="AT327" s="139" t="s">
        <v>254</v>
      </c>
      <c r="AU327" s="139" t="s">
        <v>81</v>
      </c>
      <c r="AY327" s="18" t="s">
        <v>120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8" t="s">
        <v>79</v>
      </c>
      <c r="BK327" s="140">
        <f>ROUND(I327*H327,2)</f>
        <v>0</v>
      </c>
      <c r="BL327" s="18" t="s">
        <v>279</v>
      </c>
      <c r="BM327" s="139" t="s">
        <v>609</v>
      </c>
    </row>
    <row r="328" spans="2:51" s="13" customFormat="1" ht="11.25">
      <c r="B328" s="155"/>
      <c r="D328" s="149" t="s">
        <v>184</v>
      </c>
      <c r="F328" s="157" t="s">
        <v>610</v>
      </c>
      <c r="H328" s="158">
        <v>0.001</v>
      </c>
      <c r="I328" s="159"/>
      <c r="L328" s="155"/>
      <c r="M328" s="160"/>
      <c r="T328" s="161"/>
      <c r="AT328" s="156" t="s">
        <v>184</v>
      </c>
      <c r="AU328" s="156" t="s">
        <v>81</v>
      </c>
      <c r="AV328" s="13" t="s">
        <v>81</v>
      </c>
      <c r="AW328" s="13" t="s">
        <v>4</v>
      </c>
      <c r="AX328" s="13" t="s">
        <v>79</v>
      </c>
      <c r="AY328" s="156" t="s">
        <v>120</v>
      </c>
    </row>
    <row r="329" spans="2:65" s="1" customFormat="1" ht="16.5" customHeight="1">
      <c r="B329" s="33"/>
      <c r="C329" s="128" t="s">
        <v>611</v>
      </c>
      <c r="D329" s="128" t="s">
        <v>123</v>
      </c>
      <c r="E329" s="129" t="s">
        <v>612</v>
      </c>
      <c r="F329" s="130" t="s">
        <v>613</v>
      </c>
      <c r="G329" s="131" t="s">
        <v>447</v>
      </c>
      <c r="H329" s="132">
        <v>36.887</v>
      </c>
      <c r="I329" s="133"/>
      <c r="J329" s="134">
        <f>ROUND(I329*H329,2)</f>
        <v>0</v>
      </c>
      <c r="K329" s="130" t="s">
        <v>127</v>
      </c>
      <c r="L329" s="33"/>
      <c r="M329" s="135" t="s">
        <v>19</v>
      </c>
      <c r="N329" s="136" t="s">
        <v>43</v>
      </c>
      <c r="P329" s="137">
        <f>O329*H329</f>
        <v>0</v>
      </c>
      <c r="Q329" s="137">
        <v>6E-05</v>
      </c>
      <c r="R329" s="137">
        <f>Q329*H329</f>
        <v>0.00221322</v>
      </c>
      <c r="S329" s="137">
        <v>0</v>
      </c>
      <c r="T329" s="138">
        <f>S329*H329</f>
        <v>0</v>
      </c>
      <c r="AR329" s="139" t="s">
        <v>279</v>
      </c>
      <c r="AT329" s="139" t="s">
        <v>123</v>
      </c>
      <c r="AU329" s="139" t="s">
        <v>81</v>
      </c>
      <c r="AY329" s="18" t="s">
        <v>120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79</v>
      </c>
      <c r="BK329" s="140">
        <f>ROUND(I329*H329,2)</f>
        <v>0</v>
      </c>
      <c r="BL329" s="18" t="s">
        <v>279</v>
      </c>
      <c r="BM329" s="139" t="s">
        <v>614</v>
      </c>
    </row>
    <row r="330" spans="2:47" s="1" customFormat="1" ht="11.25">
      <c r="B330" s="33"/>
      <c r="D330" s="141" t="s">
        <v>130</v>
      </c>
      <c r="F330" s="142" t="s">
        <v>615</v>
      </c>
      <c r="I330" s="143"/>
      <c r="L330" s="33"/>
      <c r="M330" s="144"/>
      <c r="T330" s="54"/>
      <c r="AT330" s="18" t="s">
        <v>130</v>
      </c>
      <c r="AU330" s="18" t="s">
        <v>81</v>
      </c>
    </row>
    <row r="331" spans="2:51" s="12" customFormat="1" ht="11.25">
      <c r="B331" s="148"/>
      <c r="D331" s="149" t="s">
        <v>184</v>
      </c>
      <c r="E331" s="150" t="s">
        <v>19</v>
      </c>
      <c r="F331" s="151" t="s">
        <v>596</v>
      </c>
      <c r="H331" s="150" t="s">
        <v>19</v>
      </c>
      <c r="I331" s="152"/>
      <c r="L331" s="148"/>
      <c r="M331" s="153"/>
      <c r="T331" s="154"/>
      <c r="AT331" s="150" t="s">
        <v>184</v>
      </c>
      <c r="AU331" s="150" t="s">
        <v>81</v>
      </c>
      <c r="AV331" s="12" t="s">
        <v>79</v>
      </c>
      <c r="AW331" s="12" t="s">
        <v>33</v>
      </c>
      <c r="AX331" s="12" t="s">
        <v>72</v>
      </c>
      <c r="AY331" s="150" t="s">
        <v>120</v>
      </c>
    </row>
    <row r="332" spans="2:51" s="12" customFormat="1" ht="11.25">
      <c r="B332" s="148"/>
      <c r="D332" s="149" t="s">
        <v>184</v>
      </c>
      <c r="E332" s="150" t="s">
        <v>19</v>
      </c>
      <c r="F332" s="151" t="s">
        <v>616</v>
      </c>
      <c r="H332" s="150" t="s">
        <v>19</v>
      </c>
      <c r="I332" s="152"/>
      <c r="L332" s="148"/>
      <c r="M332" s="153"/>
      <c r="T332" s="154"/>
      <c r="AT332" s="150" t="s">
        <v>184</v>
      </c>
      <c r="AU332" s="150" t="s">
        <v>81</v>
      </c>
      <c r="AV332" s="12" t="s">
        <v>79</v>
      </c>
      <c r="AW332" s="12" t="s">
        <v>33</v>
      </c>
      <c r="AX332" s="12" t="s">
        <v>72</v>
      </c>
      <c r="AY332" s="150" t="s">
        <v>120</v>
      </c>
    </row>
    <row r="333" spans="2:51" s="13" customFormat="1" ht="11.25">
      <c r="B333" s="155"/>
      <c r="D333" s="149" t="s">
        <v>184</v>
      </c>
      <c r="E333" s="156" t="s">
        <v>19</v>
      </c>
      <c r="F333" s="157" t="s">
        <v>617</v>
      </c>
      <c r="H333" s="158">
        <v>36.887</v>
      </c>
      <c r="I333" s="159"/>
      <c r="L333" s="155"/>
      <c r="M333" s="160"/>
      <c r="T333" s="161"/>
      <c r="AT333" s="156" t="s">
        <v>184</v>
      </c>
      <c r="AU333" s="156" t="s">
        <v>81</v>
      </c>
      <c r="AV333" s="13" t="s">
        <v>81</v>
      </c>
      <c r="AW333" s="13" t="s">
        <v>33</v>
      </c>
      <c r="AX333" s="13" t="s">
        <v>79</v>
      </c>
      <c r="AY333" s="156" t="s">
        <v>120</v>
      </c>
    </row>
    <row r="334" spans="2:65" s="1" customFormat="1" ht="16.5" customHeight="1">
      <c r="B334" s="33"/>
      <c r="C334" s="169" t="s">
        <v>618</v>
      </c>
      <c r="D334" s="169" t="s">
        <v>254</v>
      </c>
      <c r="E334" s="170" t="s">
        <v>619</v>
      </c>
      <c r="F334" s="171" t="s">
        <v>620</v>
      </c>
      <c r="G334" s="172" t="s">
        <v>398</v>
      </c>
      <c r="H334" s="173">
        <v>0.043</v>
      </c>
      <c r="I334" s="174"/>
      <c r="J334" s="175">
        <f>ROUND(I334*H334,2)</f>
        <v>0</v>
      </c>
      <c r="K334" s="171" t="s">
        <v>127</v>
      </c>
      <c r="L334" s="176"/>
      <c r="M334" s="177" t="s">
        <v>19</v>
      </c>
      <c r="N334" s="178" t="s">
        <v>43</v>
      </c>
      <c r="P334" s="137">
        <f>O334*H334</f>
        <v>0</v>
      </c>
      <c r="Q334" s="137">
        <v>1</v>
      </c>
      <c r="R334" s="137">
        <f>Q334*H334</f>
        <v>0.043</v>
      </c>
      <c r="S334" s="137">
        <v>0</v>
      </c>
      <c r="T334" s="138">
        <f>S334*H334</f>
        <v>0</v>
      </c>
      <c r="AR334" s="139" t="s">
        <v>369</v>
      </c>
      <c r="AT334" s="139" t="s">
        <v>254</v>
      </c>
      <c r="AU334" s="139" t="s">
        <v>81</v>
      </c>
      <c r="AY334" s="18" t="s">
        <v>120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8" t="s">
        <v>79</v>
      </c>
      <c r="BK334" s="140">
        <f>ROUND(I334*H334,2)</f>
        <v>0</v>
      </c>
      <c r="BL334" s="18" t="s">
        <v>279</v>
      </c>
      <c r="BM334" s="139" t="s">
        <v>621</v>
      </c>
    </row>
    <row r="335" spans="2:51" s="13" customFormat="1" ht="11.25">
      <c r="B335" s="155"/>
      <c r="D335" s="149" t="s">
        <v>184</v>
      </c>
      <c r="F335" s="157" t="s">
        <v>622</v>
      </c>
      <c r="H335" s="158">
        <v>0.043</v>
      </c>
      <c r="I335" s="159"/>
      <c r="L335" s="155"/>
      <c r="M335" s="160"/>
      <c r="T335" s="161"/>
      <c r="AT335" s="156" t="s">
        <v>184</v>
      </c>
      <c r="AU335" s="156" t="s">
        <v>81</v>
      </c>
      <c r="AV335" s="13" t="s">
        <v>81</v>
      </c>
      <c r="AW335" s="13" t="s">
        <v>4</v>
      </c>
      <c r="AX335" s="13" t="s">
        <v>79</v>
      </c>
      <c r="AY335" s="156" t="s">
        <v>120</v>
      </c>
    </row>
    <row r="336" spans="2:65" s="1" customFormat="1" ht="16.5" customHeight="1">
      <c r="B336" s="33"/>
      <c r="C336" s="128" t="s">
        <v>623</v>
      </c>
      <c r="D336" s="128" t="s">
        <v>123</v>
      </c>
      <c r="E336" s="129" t="s">
        <v>624</v>
      </c>
      <c r="F336" s="130" t="s">
        <v>625</v>
      </c>
      <c r="G336" s="131" t="s">
        <v>303</v>
      </c>
      <c r="H336" s="132">
        <v>2</v>
      </c>
      <c r="I336" s="133"/>
      <c r="J336" s="134">
        <f aca="true" t="shared" si="0" ref="J336:J345">ROUND(I336*H336,2)</f>
        <v>0</v>
      </c>
      <c r="K336" s="130" t="s">
        <v>19</v>
      </c>
      <c r="L336" s="33"/>
      <c r="M336" s="135" t="s">
        <v>19</v>
      </c>
      <c r="N336" s="136" t="s">
        <v>43</v>
      </c>
      <c r="P336" s="137">
        <f aca="true" t="shared" si="1" ref="P336:P345">O336*H336</f>
        <v>0</v>
      </c>
      <c r="Q336" s="137">
        <v>0</v>
      </c>
      <c r="R336" s="137">
        <f aca="true" t="shared" si="2" ref="R336:R345">Q336*H336</f>
        <v>0</v>
      </c>
      <c r="S336" s="137">
        <v>0</v>
      </c>
      <c r="T336" s="138">
        <f aca="true" t="shared" si="3" ref="T336:T345">S336*H336</f>
        <v>0</v>
      </c>
      <c r="AR336" s="139" t="s">
        <v>279</v>
      </c>
      <c r="AT336" s="139" t="s">
        <v>123</v>
      </c>
      <c r="AU336" s="139" t="s">
        <v>81</v>
      </c>
      <c r="AY336" s="18" t="s">
        <v>120</v>
      </c>
      <c r="BE336" s="140">
        <f aca="true" t="shared" si="4" ref="BE336:BE345">IF(N336="základní",J336,0)</f>
        <v>0</v>
      </c>
      <c r="BF336" s="140">
        <f aca="true" t="shared" si="5" ref="BF336:BF345">IF(N336="snížená",J336,0)</f>
        <v>0</v>
      </c>
      <c r="BG336" s="140">
        <f aca="true" t="shared" si="6" ref="BG336:BG345">IF(N336="zákl. přenesená",J336,0)</f>
        <v>0</v>
      </c>
      <c r="BH336" s="140">
        <f aca="true" t="shared" si="7" ref="BH336:BH345">IF(N336="sníž. přenesená",J336,0)</f>
        <v>0</v>
      </c>
      <c r="BI336" s="140">
        <f aca="true" t="shared" si="8" ref="BI336:BI345">IF(N336="nulová",J336,0)</f>
        <v>0</v>
      </c>
      <c r="BJ336" s="18" t="s">
        <v>79</v>
      </c>
      <c r="BK336" s="140">
        <f aca="true" t="shared" si="9" ref="BK336:BK345">ROUND(I336*H336,2)</f>
        <v>0</v>
      </c>
      <c r="BL336" s="18" t="s">
        <v>279</v>
      </c>
      <c r="BM336" s="139" t="s">
        <v>626</v>
      </c>
    </row>
    <row r="337" spans="2:65" s="1" customFormat="1" ht="16.5" customHeight="1">
      <c r="B337" s="33"/>
      <c r="C337" s="128" t="s">
        <v>627</v>
      </c>
      <c r="D337" s="128" t="s">
        <v>123</v>
      </c>
      <c r="E337" s="129" t="s">
        <v>628</v>
      </c>
      <c r="F337" s="130" t="s">
        <v>629</v>
      </c>
      <c r="G337" s="131" t="s">
        <v>181</v>
      </c>
      <c r="H337" s="132">
        <v>2</v>
      </c>
      <c r="I337" s="133"/>
      <c r="J337" s="134">
        <f t="shared" si="0"/>
        <v>0</v>
      </c>
      <c r="K337" s="130" t="s">
        <v>19</v>
      </c>
      <c r="L337" s="33"/>
      <c r="M337" s="135" t="s">
        <v>19</v>
      </c>
      <c r="N337" s="136" t="s">
        <v>43</v>
      </c>
      <c r="P337" s="137">
        <f t="shared" si="1"/>
        <v>0</v>
      </c>
      <c r="Q337" s="137">
        <v>0</v>
      </c>
      <c r="R337" s="137">
        <f t="shared" si="2"/>
        <v>0</v>
      </c>
      <c r="S337" s="137">
        <v>0</v>
      </c>
      <c r="T337" s="138">
        <f t="shared" si="3"/>
        <v>0</v>
      </c>
      <c r="AR337" s="139" t="s">
        <v>279</v>
      </c>
      <c r="AT337" s="139" t="s">
        <v>123</v>
      </c>
      <c r="AU337" s="139" t="s">
        <v>81</v>
      </c>
      <c r="AY337" s="18" t="s">
        <v>120</v>
      </c>
      <c r="BE337" s="140">
        <f t="shared" si="4"/>
        <v>0</v>
      </c>
      <c r="BF337" s="140">
        <f t="shared" si="5"/>
        <v>0</v>
      </c>
      <c r="BG337" s="140">
        <f t="shared" si="6"/>
        <v>0</v>
      </c>
      <c r="BH337" s="140">
        <f t="shared" si="7"/>
        <v>0</v>
      </c>
      <c r="BI337" s="140">
        <f t="shared" si="8"/>
        <v>0</v>
      </c>
      <c r="BJ337" s="18" t="s">
        <v>79</v>
      </c>
      <c r="BK337" s="140">
        <f t="shared" si="9"/>
        <v>0</v>
      </c>
      <c r="BL337" s="18" t="s">
        <v>279</v>
      </c>
      <c r="BM337" s="139" t="s">
        <v>630</v>
      </c>
    </row>
    <row r="338" spans="2:65" s="1" customFormat="1" ht="49.15" customHeight="1">
      <c r="B338" s="33"/>
      <c r="C338" s="128" t="s">
        <v>631</v>
      </c>
      <c r="D338" s="128" t="s">
        <v>123</v>
      </c>
      <c r="E338" s="129" t="s">
        <v>632</v>
      </c>
      <c r="F338" s="130" t="s">
        <v>633</v>
      </c>
      <c r="G338" s="131" t="s">
        <v>303</v>
      </c>
      <c r="H338" s="132">
        <v>1</v>
      </c>
      <c r="I338" s="133"/>
      <c r="J338" s="134">
        <f t="shared" si="0"/>
        <v>0</v>
      </c>
      <c r="K338" s="130" t="s">
        <v>19</v>
      </c>
      <c r="L338" s="33"/>
      <c r="M338" s="135" t="s">
        <v>19</v>
      </c>
      <c r="N338" s="136" t="s">
        <v>43</v>
      </c>
      <c r="P338" s="137">
        <f t="shared" si="1"/>
        <v>0</v>
      </c>
      <c r="Q338" s="137">
        <v>0</v>
      </c>
      <c r="R338" s="137">
        <f t="shared" si="2"/>
        <v>0</v>
      </c>
      <c r="S338" s="137">
        <v>0</v>
      </c>
      <c r="T338" s="138">
        <f t="shared" si="3"/>
        <v>0</v>
      </c>
      <c r="AR338" s="139" t="s">
        <v>279</v>
      </c>
      <c r="AT338" s="139" t="s">
        <v>123</v>
      </c>
      <c r="AU338" s="139" t="s">
        <v>81</v>
      </c>
      <c r="AY338" s="18" t="s">
        <v>120</v>
      </c>
      <c r="BE338" s="140">
        <f t="shared" si="4"/>
        <v>0</v>
      </c>
      <c r="BF338" s="140">
        <f t="shared" si="5"/>
        <v>0</v>
      </c>
      <c r="BG338" s="140">
        <f t="shared" si="6"/>
        <v>0</v>
      </c>
      <c r="BH338" s="140">
        <f t="shared" si="7"/>
        <v>0</v>
      </c>
      <c r="BI338" s="140">
        <f t="shared" si="8"/>
        <v>0</v>
      </c>
      <c r="BJ338" s="18" t="s">
        <v>79</v>
      </c>
      <c r="BK338" s="140">
        <f t="shared" si="9"/>
        <v>0</v>
      </c>
      <c r="BL338" s="18" t="s">
        <v>279</v>
      </c>
      <c r="BM338" s="139" t="s">
        <v>634</v>
      </c>
    </row>
    <row r="339" spans="2:65" s="1" customFormat="1" ht="24.2" customHeight="1">
      <c r="B339" s="33"/>
      <c r="C339" s="128" t="s">
        <v>635</v>
      </c>
      <c r="D339" s="128" t="s">
        <v>123</v>
      </c>
      <c r="E339" s="129" t="s">
        <v>636</v>
      </c>
      <c r="F339" s="130" t="s">
        <v>637</v>
      </c>
      <c r="G339" s="131" t="s">
        <v>181</v>
      </c>
      <c r="H339" s="132">
        <v>21</v>
      </c>
      <c r="I339" s="133"/>
      <c r="J339" s="134">
        <f t="shared" si="0"/>
        <v>0</v>
      </c>
      <c r="K339" s="130" t="s">
        <v>19</v>
      </c>
      <c r="L339" s="33"/>
      <c r="M339" s="135" t="s">
        <v>19</v>
      </c>
      <c r="N339" s="136" t="s">
        <v>43</v>
      </c>
      <c r="P339" s="137">
        <f t="shared" si="1"/>
        <v>0</v>
      </c>
      <c r="Q339" s="137">
        <v>0</v>
      </c>
      <c r="R339" s="137">
        <f t="shared" si="2"/>
        <v>0</v>
      </c>
      <c r="S339" s="137">
        <v>0</v>
      </c>
      <c r="T339" s="138">
        <f t="shared" si="3"/>
        <v>0</v>
      </c>
      <c r="AR339" s="139" t="s">
        <v>279</v>
      </c>
      <c r="AT339" s="139" t="s">
        <v>123</v>
      </c>
      <c r="AU339" s="139" t="s">
        <v>81</v>
      </c>
      <c r="AY339" s="18" t="s">
        <v>120</v>
      </c>
      <c r="BE339" s="140">
        <f t="shared" si="4"/>
        <v>0</v>
      </c>
      <c r="BF339" s="140">
        <f t="shared" si="5"/>
        <v>0</v>
      </c>
      <c r="BG339" s="140">
        <f t="shared" si="6"/>
        <v>0</v>
      </c>
      <c r="BH339" s="140">
        <f t="shared" si="7"/>
        <v>0</v>
      </c>
      <c r="BI339" s="140">
        <f t="shared" si="8"/>
        <v>0</v>
      </c>
      <c r="BJ339" s="18" t="s">
        <v>79</v>
      </c>
      <c r="BK339" s="140">
        <f t="shared" si="9"/>
        <v>0</v>
      </c>
      <c r="BL339" s="18" t="s">
        <v>279</v>
      </c>
      <c r="BM339" s="139" t="s">
        <v>638</v>
      </c>
    </row>
    <row r="340" spans="2:65" s="1" customFormat="1" ht="24.2" customHeight="1">
      <c r="B340" s="33"/>
      <c r="C340" s="128" t="s">
        <v>639</v>
      </c>
      <c r="D340" s="128" t="s">
        <v>123</v>
      </c>
      <c r="E340" s="129" t="s">
        <v>640</v>
      </c>
      <c r="F340" s="130" t="s">
        <v>641</v>
      </c>
      <c r="G340" s="131" t="s">
        <v>181</v>
      </c>
      <c r="H340" s="132">
        <v>9</v>
      </c>
      <c r="I340" s="133"/>
      <c r="J340" s="134">
        <f t="shared" si="0"/>
        <v>0</v>
      </c>
      <c r="K340" s="130" t="s">
        <v>19</v>
      </c>
      <c r="L340" s="33"/>
      <c r="M340" s="135" t="s">
        <v>19</v>
      </c>
      <c r="N340" s="136" t="s">
        <v>43</v>
      </c>
      <c r="P340" s="137">
        <f t="shared" si="1"/>
        <v>0</v>
      </c>
      <c r="Q340" s="137">
        <v>0</v>
      </c>
      <c r="R340" s="137">
        <f t="shared" si="2"/>
        <v>0</v>
      </c>
      <c r="S340" s="137">
        <v>0</v>
      </c>
      <c r="T340" s="138">
        <f t="shared" si="3"/>
        <v>0</v>
      </c>
      <c r="AR340" s="139" t="s">
        <v>279</v>
      </c>
      <c r="AT340" s="139" t="s">
        <v>123</v>
      </c>
      <c r="AU340" s="139" t="s">
        <v>81</v>
      </c>
      <c r="AY340" s="18" t="s">
        <v>120</v>
      </c>
      <c r="BE340" s="140">
        <f t="shared" si="4"/>
        <v>0</v>
      </c>
      <c r="BF340" s="140">
        <f t="shared" si="5"/>
        <v>0</v>
      </c>
      <c r="BG340" s="140">
        <f t="shared" si="6"/>
        <v>0</v>
      </c>
      <c r="BH340" s="140">
        <f t="shared" si="7"/>
        <v>0</v>
      </c>
      <c r="BI340" s="140">
        <f t="shared" si="8"/>
        <v>0</v>
      </c>
      <c r="BJ340" s="18" t="s">
        <v>79</v>
      </c>
      <c r="BK340" s="140">
        <f t="shared" si="9"/>
        <v>0</v>
      </c>
      <c r="BL340" s="18" t="s">
        <v>279</v>
      </c>
      <c r="BM340" s="139" t="s">
        <v>642</v>
      </c>
    </row>
    <row r="341" spans="2:65" s="1" customFormat="1" ht="24.2" customHeight="1">
      <c r="B341" s="33"/>
      <c r="C341" s="128" t="s">
        <v>643</v>
      </c>
      <c r="D341" s="128" t="s">
        <v>123</v>
      </c>
      <c r="E341" s="129" t="s">
        <v>644</v>
      </c>
      <c r="F341" s="130" t="s">
        <v>645</v>
      </c>
      <c r="G341" s="131" t="s">
        <v>181</v>
      </c>
      <c r="H341" s="132">
        <v>1</v>
      </c>
      <c r="I341" s="133"/>
      <c r="J341" s="134">
        <f t="shared" si="0"/>
        <v>0</v>
      </c>
      <c r="K341" s="130" t="s">
        <v>19</v>
      </c>
      <c r="L341" s="33"/>
      <c r="M341" s="135" t="s">
        <v>19</v>
      </c>
      <c r="N341" s="136" t="s">
        <v>43</v>
      </c>
      <c r="P341" s="137">
        <f t="shared" si="1"/>
        <v>0</v>
      </c>
      <c r="Q341" s="137">
        <v>0</v>
      </c>
      <c r="R341" s="137">
        <f t="shared" si="2"/>
        <v>0</v>
      </c>
      <c r="S341" s="137">
        <v>0</v>
      </c>
      <c r="T341" s="138">
        <f t="shared" si="3"/>
        <v>0</v>
      </c>
      <c r="AR341" s="139" t="s">
        <v>279</v>
      </c>
      <c r="AT341" s="139" t="s">
        <v>123</v>
      </c>
      <c r="AU341" s="139" t="s">
        <v>81</v>
      </c>
      <c r="AY341" s="18" t="s">
        <v>120</v>
      </c>
      <c r="BE341" s="140">
        <f t="shared" si="4"/>
        <v>0</v>
      </c>
      <c r="BF341" s="140">
        <f t="shared" si="5"/>
        <v>0</v>
      </c>
      <c r="BG341" s="140">
        <f t="shared" si="6"/>
        <v>0</v>
      </c>
      <c r="BH341" s="140">
        <f t="shared" si="7"/>
        <v>0</v>
      </c>
      <c r="BI341" s="140">
        <f t="shared" si="8"/>
        <v>0</v>
      </c>
      <c r="BJ341" s="18" t="s">
        <v>79</v>
      </c>
      <c r="BK341" s="140">
        <f t="shared" si="9"/>
        <v>0</v>
      </c>
      <c r="BL341" s="18" t="s">
        <v>279</v>
      </c>
      <c r="BM341" s="139" t="s">
        <v>646</v>
      </c>
    </row>
    <row r="342" spans="2:65" s="1" customFormat="1" ht="24.2" customHeight="1">
      <c r="B342" s="33"/>
      <c r="C342" s="128" t="s">
        <v>647</v>
      </c>
      <c r="D342" s="128" t="s">
        <v>123</v>
      </c>
      <c r="E342" s="129" t="s">
        <v>648</v>
      </c>
      <c r="F342" s="130" t="s">
        <v>649</v>
      </c>
      <c r="G342" s="131" t="s">
        <v>181</v>
      </c>
      <c r="H342" s="132">
        <v>26</v>
      </c>
      <c r="I342" s="133"/>
      <c r="J342" s="134">
        <f t="shared" si="0"/>
        <v>0</v>
      </c>
      <c r="K342" s="130" t="s">
        <v>19</v>
      </c>
      <c r="L342" s="33"/>
      <c r="M342" s="135" t="s">
        <v>19</v>
      </c>
      <c r="N342" s="136" t="s">
        <v>43</v>
      </c>
      <c r="P342" s="137">
        <f t="shared" si="1"/>
        <v>0</v>
      </c>
      <c r="Q342" s="137">
        <v>0</v>
      </c>
      <c r="R342" s="137">
        <f t="shared" si="2"/>
        <v>0</v>
      </c>
      <c r="S342" s="137">
        <v>0</v>
      </c>
      <c r="T342" s="138">
        <f t="shared" si="3"/>
        <v>0</v>
      </c>
      <c r="AR342" s="139" t="s">
        <v>279</v>
      </c>
      <c r="AT342" s="139" t="s">
        <v>123</v>
      </c>
      <c r="AU342" s="139" t="s">
        <v>81</v>
      </c>
      <c r="AY342" s="18" t="s">
        <v>120</v>
      </c>
      <c r="BE342" s="140">
        <f t="shared" si="4"/>
        <v>0</v>
      </c>
      <c r="BF342" s="140">
        <f t="shared" si="5"/>
        <v>0</v>
      </c>
      <c r="BG342" s="140">
        <f t="shared" si="6"/>
        <v>0</v>
      </c>
      <c r="BH342" s="140">
        <f t="shared" si="7"/>
        <v>0</v>
      </c>
      <c r="BI342" s="140">
        <f t="shared" si="8"/>
        <v>0</v>
      </c>
      <c r="BJ342" s="18" t="s">
        <v>79</v>
      </c>
      <c r="BK342" s="140">
        <f t="shared" si="9"/>
        <v>0</v>
      </c>
      <c r="BL342" s="18" t="s">
        <v>279</v>
      </c>
      <c r="BM342" s="139" t="s">
        <v>650</v>
      </c>
    </row>
    <row r="343" spans="2:65" s="1" customFormat="1" ht="24.2" customHeight="1">
      <c r="B343" s="33"/>
      <c r="C343" s="128" t="s">
        <v>651</v>
      </c>
      <c r="D343" s="128" t="s">
        <v>123</v>
      </c>
      <c r="E343" s="129" t="s">
        <v>652</v>
      </c>
      <c r="F343" s="130" t="s">
        <v>653</v>
      </c>
      <c r="G343" s="131" t="s">
        <v>181</v>
      </c>
      <c r="H343" s="132">
        <v>4</v>
      </c>
      <c r="I343" s="133"/>
      <c r="J343" s="134">
        <f t="shared" si="0"/>
        <v>0</v>
      </c>
      <c r="K343" s="130" t="s">
        <v>19</v>
      </c>
      <c r="L343" s="33"/>
      <c r="M343" s="135" t="s">
        <v>19</v>
      </c>
      <c r="N343" s="136" t="s">
        <v>43</v>
      </c>
      <c r="P343" s="137">
        <f t="shared" si="1"/>
        <v>0</v>
      </c>
      <c r="Q343" s="137">
        <v>0</v>
      </c>
      <c r="R343" s="137">
        <f t="shared" si="2"/>
        <v>0</v>
      </c>
      <c r="S343" s="137">
        <v>0</v>
      </c>
      <c r="T343" s="138">
        <f t="shared" si="3"/>
        <v>0</v>
      </c>
      <c r="AR343" s="139" t="s">
        <v>279</v>
      </c>
      <c r="AT343" s="139" t="s">
        <v>123</v>
      </c>
      <c r="AU343" s="139" t="s">
        <v>81</v>
      </c>
      <c r="AY343" s="18" t="s">
        <v>120</v>
      </c>
      <c r="BE343" s="140">
        <f t="shared" si="4"/>
        <v>0</v>
      </c>
      <c r="BF343" s="140">
        <f t="shared" si="5"/>
        <v>0</v>
      </c>
      <c r="BG343" s="140">
        <f t="shared" si="6"/>
        <v>0</v>
      </c>
      <c r="BH343" s="140">
        <f t="shared" si="7"/>
        <v>0</v>
      </c>
      <c r="BI343" s="140">
        <f t="shared" si="8"/>
        <v>0</v>
      </c>
      <c r="BJ343" s="18" t="s">
        <v>79</v>
      </c>
      <c r="BK343" s="140">
        <f t="shared" si="9"/>
        <v>0</v>
      </c>
      <c r="BL343" s="18" t="s">
        <v>279</v>
      </c>
      <c r="BM343" s="139" t="s">
        <v>654</v>
      </c>
    </row>
    <row r="344" spans="2:65" s="1" customFormat="1" ht="24.2" customHeight="1">
      <c r="B344" s="33"/>
      <c r="C344" s="128" t="s">
        <v>655</v>
      </c>
      <c r="D344" s="128" t="s">
        <v>123</v>
      </c>
      <c r="E344" s="129" t="s">
        <v>656</v>
      </c>
      <c r="F344" s="130" t="s">
        <v>657</v>
      </c>
      <c r="G344" s="131" t="s">
        <v>181</v>
      </c>
      <c r="H344" s="132">
        <v>5</v>
      </c>
      <c r="I344" s="133"/>
      <c r="J344" s="134">
        <f t="shared" si="0"/>
        <v>0</v>
      </c>
      <c r="K344" s="130" t="s">
        <v>19</v>
      </c>
      <c r="L344" s="33"/>
      <c r="M344" s="135" t="s">
        <v>19</v>
      </c>
      <c r="N344" s="136" t="s">
        <v>43</v>
      </c>
      <c r="P344" s="137">
        <f t="shared" si="1"/>
        <v>0</v>
      </c>
      <c r="Q344" s="137">
        <v>0</v>
      </c>
      <c r="R344" s="137">
        <f t="shared" si="2"/>
        <v>0</v>
      </c>
      <c r="S344" s="137">
        <v>0</v>
      </c>
      <c r="T344" s="138">
        <f t="shared" si="3"/>
        <v>0</v>
      </c>
      <c r="AR344" s="139" t="s">
        <v>279</v>
      </c>
      <c r="AT344" s="139" t="s">
        <v>123</v>
      </c>
      <c r="AU344" s="139" t="s">
        <v>81</v>
      </c>
      <c r="AY344" s="18" t="s">
        <v>120</v>
      </c>
      <c r="BE344" s="140">
        <f t="shared" si="4"/>
        <v>0</v>
      </c>
      <c r="BF344" s="140">
        <f t="shared" si="5"/>
        <v>0</v>
      </c>
      <c r="BG344" s="140">
        <f t="shared" si="6"/>
        <v>0</v>
      </c>
      <c r="BH344" s="140">
        <f t="shared" si="7"/>
        <v>0</v>
      </c>
      <c r="BI344" s="140">
        <f t="shared" si="8"/>
        <v>0</v>
      </c>
      <c r="BJ344" s="18" t="s">
        <v>79</v>
      </c>
      <c r="BK344" s="140">
        <f t="shared" si="9"/>
        <v>0</v>
      </c>
      <c r="BL344" s="18" t="s">
        <v>279</v>
      </c>
      <c r="BM344" s="139" t="s">
        <v>658</v>
      </c>
    </row>
    <row r="345" spans="2:65" s="1" customFormat="1" ht="24.2" customHeight="1">
      <c r="B345" s="33"/>
      <c r="C345" s="128" t="s">
        <v>659</v>
      </c>
      <c r="D345" s="128" t="s">
        <v>123</v>
      </c>
      <c r="E345" s="129" t="s">
        <v>660</v>
      </c>
      <c r="F345" s="130" t="s">
        <v>661</v>
      </c>
      <c r="G345" s="131" t="s">
        <v>453</v>
      </c>
      <c r="H345" s="179"/>
      <c r="I345" s="133"/>
      <c r="J345" s="134">
        <f t="shared" si="0"/>
        <v>0</v>
      </c>
      <c r="K345" s="130" t="s">
        <v>127</v>
      </c>
      <c r="L345" s="33"/>
      <c r="M345" s="135" t="s">
        <v>19</v>
      </c>
      <c r="N345" s="136" t="s">
        <v>43</v>
      </c>
      <c r="P345" s="137">
        <f t="shared" si="1"/>
        <v>0</v>
      </c>
      <c r="Q345" s="137">
        <v>0</v>
      </c>
      <c r="R345" s="137">
        <f t="shared" si="2"/>
        <v>0</v>
      </c>
      <c r="S345" s="137">
        <v>0</v>
      </c>
      <c r="T345" s="138">
        <f t="shared" si="3"/>
        <v>0</v>
      </c>
      <c r="AR345" s="139" t="s">
        <v>279</v>
      </c>
      <c r="AT345" s="139" t="s">
        <v>123</v>
      </c>
      <c r="AU345" s="139" t="s">
        <v>81</v>
      </c>
      <c r="AY345" s="18" t="s">
        <v>120</v>
      </c>
      <c r="BE345" s="140">
        <f t="shared" si="4"/>
        <v>0</v>
      </c>
      <c r="BF345" s="140">
        <f t="shared" si="5"/>
        <v>0</v>
      </c>
      <c r="BG345" s="140">
        <f t="shared" si="6"/>
        <v>0</v>
      </c>
      <c r="BH345" s="140">
        <f t="shared" si="7"/>
        <v>0</v>
      </c>
      <c r="BI345" s="140">
        <f t="shared" si="8"/>
        <v>0</v>
      </c>
      <c r="BJ345" s="18" t="s">
        <v>79</v>
      </c>
      <c r="BK345" s="140">
        <f t="shared" si="9"/>
        <v>0</v>
      </c>
      <c r="BL345" s="18" t="s">
        <v>279</v>
      </c>
      <c r="BM345" s="139" t="s">
        <v>662</v>
      </c>
    </row>
    <row r="346" spans="2:47" s="1" customFormat="1" ht="11.25">
      <c r="B346" s="33"/>
      <c r="D346" s="141" t="s">
        <v>130</v>
      </c>
      <c r="F346" s="142" t="s">
        <v>663</v>
      </c>
      <c r="I346" s="143"/>
      <c r="L346" s="33"/>
      <c r="M346" s="144"/>
      <c r="T346" s="54"/>
      <c r="AT346" s="18" t="s">
        <v>130</v>
      </c>
      <c r="AU346" s="18" t="s">
        <v>81</v>
      </c>
    </row>
    <row r="347" spans="2:63" s="11" customFormat="1" ht="22.9" customHeight="1">
      <c r="B347" s="116"/>
      <c r="D347" s="117" t="s">
        <v>71</v>
      </c>
      <c r="E347" s="126" t="s">
        <v>664</v>
      </c>
      <c r="F347" s="126" t="s">
        <v>665</v>
      </c>
      <c r="I347" s="119"/>
      <c r="J347" s="127">
        <f>BK347</f>
        <v>0</v>
      </c>
      <c r="L347" s="116"/>
      <c r="M347" s="121"/>
      <c r="P347" s="122">
        <f>SUM(P348:P373)</f>
        <v>0</v>
      </c>
      <c r="R347" s="122">
        <f>SUM(R348:R373)</f>
        <v>3.3251367999999997</v>
      </c>
      <c r="T347" s="123">
        <f>SUM(T348:T373)</f>
        <v>0</v>
      </c>
      <c r="AR347" s="117" t="s">
        <v>81</v>
      </c>
      <c r="AT347" s="124" t="s">
        <v>71</v>
      </c>
      <c r="AU347" s="124" t="s">
        <v>79</v>
      </c>
      <c r="AY347" s="117" t="s">
        <v>120</v>
      </c>
      <c r="BK347" s="125">
        <f>SUM(BK348:BK373)</f>
        <v>0</v>
      </c>
    </row>
    <row r="348" spans="2:65" s="1" customFormat="1" ht="16.5" customHeight="1">
      <c r="B348" s="33"/>
      <c r="C348" s="128" t="s">
        <v>666</v>
      </c>
      <c r="D348" s="128" t="s">
        <v>123</v>
      </c>
      <c r="E348" s="129" t="s">
        <v>667</v>
      </c>
      <c r="F348" s="130" t="s">
        <v>668</v>
      </c>
      <c r="G348" s="131" t="s">
        <v>204</v>
      </c>
      <c r="H348" s="132">
        <v>120.69</v>
      </c>
      <c r="I348" s="133"/>
      <c r="J348" s="134">
        <f>ROUND(I348*H348,2)</f>
        <v>0</v>
      </c>
      <c r="K348" s="130" t="s">
        <v>127</v>
      </c>
      <c r="L348" s="33"/>
      <c r="M348" s="135" t="s">
        <v>19</v>
      </c>
      <c r="N348" s="136" t="s">
        <v>43</v>
      </c>
      <c r="P348" s="137">
        <f>O348*H348</f>
        <v>0</v>
      </c>
      <c r="Q348" s="137">
        <v>0.0003</v>
      </c>
      <c r="R348" s="137">
        <f>Q348*H348</f>
        <v>0.036206999999999996</v>
      </c>
      <c r="S348" s="137">
        <v>0</v>
      </c>
      <c r="T348" s="138">
        <f>S348*H348</f>
        <v>0</v>
      </c>
      <c r="AR348" s="139" t="s">
        <v>279</v>
      </c>
      <c r="AT348" s="139" t="s">
        <v>123</v>
      </c>
      <c r="AU348" s="139" t="s">
        <v>81</v>
      </c>
      <c r="AY348" s="18" t="s">
        <v>120</v>
      </c>
      <c r="BE348" s="140">
        <f>IF(N348="základní",J348,0)</f>
        <v>0</v>
      </c>
      <c r="BF348" s="140">
        <f>IF(N348="snížená",J348,0)</f>
        <v>0</v>
      </c>
      <c r="BG348" s="140">
        <f>IF(N348="zákl. přenesená",J348,0)</f>
        <v>0</v>
      </c>
      <c r="BH348" s="140">
        <f>IF(N348="sníž. přenesená",J348,0)</f>
        <v>0</v>
      </c>
      <c r="BI348" s="140">
        <f>IF(N348="nulová",J348,0)</f>
        <v>0</v>
      </c>
      <c r="BJ348" s="18" t="s">
        <v>79</v>
      </c>
      <c r="BK348" s="140">
        <f>ROUND(I348*H348,2)</f>
        <v>0</v>
      </c>
      <c r="BL348" s="18" t="s">
        <v>279</v>
      </c>
      <c r="BM348" s="139" t="s">
        <v>669</v>
      </c>
    </row>
    <row r="349" spans="2:47" s="1" customFormat="1" ht="11.25">
      <c r="B349" s="33"/>
      <c r="D349" s="141" t="s">
        <v>130</v>
      </c>
      <c r="F349" s="142" t="s">
        <v>670</v>
      </c>
      <c r="I349" s="143"/>
      <c r="L349" s="33"/>
      <c r="M349" s="144"/>
      <c r="T349" s="54"/>
      <c r="AT349" s="18" t="s">
        <v>130</v>
      </c>
      <c r="AU349" s="18" t="s">
        <v>81</v>
      </c>
    </row>
    <row r="350" spans="2:51" s="12" customFormat="1" ht="11.25">
      <c r="B350" s="148"/>
      <c r="D350" s="149" t="s">
        <v>184</v>
      </c>
      <c r="E350" s="150" t="s">
        <v>19</v>
      </c>
      <c r="F350" s="151" t="s">
        <v>277</v>
      </c>
      <c r="H350" s="150" t="s">
        <v>19</v>
      </c>
      <c r="I350" s="152"/>
      <c r="L350" s="148"/>
      <c r="M350" s="153"/>
      <c r="T350" s="154"/>
      <c r="AT350" s="150" t="s">
        <v>184</v>
      </c>
      <c r="AU350" s="150" t="s">
        <v>81</v>
      </c>
      <c r="AV350" s="12" t="s">
        <v>79</v>
      </c>
      <c r="AW350" s="12" t="s">
        <v>33</v>
      </c>
      <c r="AX350" s="12" t="s">
        <v>72</v>
      </c>
      <c r="AY350" s="150" t="s">
        <v>120</v>
      </c>
    </row>
    <row r="351" spans="2:51" s="13" customFormat="1" ht="11.25">
      <c r="B351" s="155"/>
      <c r="D351" s="149" t="s">
        <v>184</v>
      </c>
      <c r="E351" s="156" t="s">
        <v>19</v>
      </c>
      <c r="F351" s="157" t="s">
        <v>278</v>
      </c>
      <c r="H351" s="158">
        <v>120.69</v>
      </c>
      <c r="I351" s="159"/>
      <c r="L351" s="155"/>
      <c r="M351" s="160"/>
      <c r="T351" s="161"/>
      <c r="AT351" s="156" t="s">
        <v>184</v>
      </c>
      <c r="AU351" s="156" t="s">
        <v>81</v>
      </c>
      <c r="AV351" s="13" t="s">
        <v>81</v>
      </c>
      <c r="AW351" s="13" t="s">
        <v>33</v>
      </c>
      <c r="AX351" s="13" t="s">
        <v>79</v>
      </c>
      <c r="AY351" s="156" t="s">
        <v>120</v>
      </c>
    </row>
    <row r="352" spans="2:65" s="1" customFormat="1" ht="24.2" customHeight="1">
      <c r="B352" s="33"/>
      <c r="C352" s="128" t="s">
        <v>671</v>
      </c>
      <c r="D352" s="128" t="s">
        <v>123</v>
      </c>
      <c r="E352" s="129" t="s">
        <v>672</v>
      </c>
      <c r="F352" s="130" t="s">
        <v>673</v>
      </c>
      <c r="G352" s="131" t="s">
        <v>204</v>
      </c>
      <c r="H352" s="132">
        <v>120.69</v>
      </c>
      <c r="I352" s="133"/>
      <c r="J352" s="134">
        <f>ROUND(I352*H352,2)</f>
        <v>0</v>
      </c>
      <c r="K352" s="130" t="s">
        <v>127</v>
      </c>
      <c r="L352" s="33"/>
      <c r="M352" s="135" t="s">
        <v>19</v>
      </c>
      <c r="N352" s="136" t="s">
        <v>43</v>
      </c>
      <c r="P352" s="137">
        <f>O352*H352</f>
        <v>0</v>
      </c>
      <c r="Q352" s="137">
        <v>0.0063</v>
      </c>
      <c r="R352" s="137">
        <f>Q352*H352</f>
        <v>0.760347</v>
      </c>
      <c r="S352" s="137">
        <v>0</v>
      </c>
      <c r="T352" s="138">
        <f>S352*H352</f>
        <v>0</v>
      </c>
      <c r="AR352" s="139" t="s">
        <v>279</v>
      </c>
      <c r="AT352" s="139" t="s">
        <v>123</v>
      </c>
      <c r="AU352" s="139" t="s">
        <v>81</v>
      </c>
      <c r="AY352" s="18" t="s">
        <v>120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79</v>
      </c>
      <c r="BK352" s="140">
        <f>ROUND(I352*H352,2)</f>
        <v>0</v>
      </c>
      <c r="BL352" s="18" t="s">
        <v>279</v>
      </c>
      <c r="BM352" s="139" t="s">
        <v>674</v>
      </c>
    </row>
    <row r="353" spans="2:47" s="1" customFormat="1" ht="11.25">
      <c r="B353" s="33"/>
      <c r="D353" s="141" t="s">
        <v>130</v>
      </c>
      <c r="F353" s="142" t="s">
        <v>675</v>
      </c>
      <c r="I353" s="143"/>
      <c r="L353" s="33"/>
      <c r="M353" s="144"/>
      <c r="T353" s="54"/>
      <c r="AT353" s="18" t="s">
        <v>130</v>
      </c>
      <c r="AU353" s="18" t="s">
        <v>81</v>
      </c>
    </row>
    <row r="354" spans="2:65" s="1" customFormat="1" ht="21.75" customHeight="1">
      <c r="B354" s="33"/>
      <c r="C354" s="128" t="s">
        <v>676</v>
      </c>
      <c r="D354" s="128" t="s">
        <v>123</v>
      </c>
      <c r="E354" s="129" t="s">
        <v>677</v>
      </c>
      <c r="F354" s="130" t="s">
        <v>678</v>
      </c>
      <c r="G354" s="131" t="s">
        <v>197</v>
      </c>
      <c r="H354" s="132">
        <v>52.48</v>
      </c>
      <c r="I354" s="133"/>
      <c r="J354" s="134">
        <f>ROUND(I354*H354,2)</f>
        <v>0</v>
      </c>
      <c r="K354" s="130" t="s">
        <v>127</v>
      </c>
      <c r="L354" s="33"/>
      <c r="M354" s="135" t="s">
        <v>19</v>
      </c>
      <c r="N354" s="136" t="s">
        <v>43</v>
      </c>
      <c r="P354" s="137">
        <f>O354*H354</f>
        <v>0</v>
      </c>
      <c r="Q354" s="137">
        <v>0.00058</v>
      </c>
      <c r="R354" s="137">
        <f>Q354*H354</f>
        <v>0.030438399999999997</v>
      </c>
      <c r="S354" s="137">
        <v>0</v>
      </c>
      <c r="T354" s="138">
        <f>S354*H354</f>
        <v>0</v>
      </c>
      <c r="AR354" s="139" t="s">
        <v>279</v>
      </c>
      <c r="AT354" s="139" t="s">
        <v>123</v>
      </c>
      <c r="AU354" s="139" t="s">
        <v>81</v>
      </c>
      <c r="AY354" s="18" t="s">
        <v>120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79</v>
      </c>
      <c r="BK354" s="140">
        <f>ROUND(I354*H354,2)</f>
        <v>0</v>
      </c>
      <c r="BL354" s="18" t="s">
        <v>279</v>
      </c>
      <c r="BM354" s="139" t="s">
        <v>679</v>
      </c>
    </row>
    <row r="355" spans="2:47" s="1" customFormat="1" ht="11.25">
      <c r="B355" s="33"/>
      <c r="D355" s="141" t="s">
        <v>130</v>
      </c>
      <c r="F355" s="142" t="s">
        <v>680</v>
      </c>
      <c r="I355" s="143"/>
      <c r="L355" s="33"/>
      <c r="M355" s="144"/>
      <c r="T355" s="54"/>
      <c r="AT355" s="18" t="s">
        <v>130</v>
      </c>
      <c r="AU355" s="18" t="s">
        <v>81</v>
      </c>
    </row>
    <row r="356" spans="2:51" s="12" customFormat="1" ht="11.25">
      <c r="B356" s="148"/>
      <c r="D356" s="149" t="s">
        <v>184</v>
      </c>
      <c r="E356" s="150" t="s">
        <v>19</v>
      </c>
      <c r="F356" s="151" t="s">
        <v>681</v>
      </c>
      <c r="H356" s="150" t="s">
        <v>19</v>
      </c>
      <c r="I356" s="152"/>
      <c r="L356" s="148"/>
      <c r="M356" s="153"/>
      <c r="T356" s="154"/>
      <c r="AT356" s="150" t="s">
        <v>184</v>
      </c>
      <c r="AU356" s="150" t="s">
        <v>81</v>
      </c>
      <c r="AV356" s="12" t="s">
        <v>79</v>
      </c>
      <c r="AW356" s="12" t="s">
        <v>33</v>
      </c>
      <c r="AX356" s="12" t="s">
        <v>72</v>
      </c>
      <c r="AY356" s="150" t="s">
        <v>120</v>
      </c>
    </row>
    <row r="357" spans="2:51" s="13" customFormat="1" ht="22.5">
      <c r="B357" s="155"/>
      <c r="D357" s="149" t="s">
        <v>184</v>
      </c>
      <c r="E357" s="156" t="s">
        <v>19</v>
      </c>
      <c r="F357" s="157" t="s">
        <v>682</v>
      </c>
      <c r="H357" s="158">
        <v>52.48</v>
      </c>
      <c r="I357" s="159"/>
      <c r="L357" s="155"/>
      <c r="M357" s="160"/>
      <c r="T357" s="161"/>
      <c r="AT357" s="156" t="s">
        <v>184</v>
      </c>
      <c r="AU357" s="156" t="s">
        <v>81</v>
      </c>
      <c r="AV357" s="13" t="s">
        <v>81</v>
      </c>
      <c r="AW357" s="13" t="s">
        <v>33</v>
      </c>
      <c r="AX357" s="13" t="s">
        <v>79</v>
      </c>
      <c r="AY357" s="156" t="s">
        <v>120</v>
      </c>
    </row>
    <row r="358" spans="2:65" s="1" customFormat="1" ht="16.5" customHeight="1">
      <c r="B358" s="33"/>
      <c r="C358" s="169" t="s">
        <v>683</v>
      </c>
      <c r="D358" s="169" t="s">
        <v>254</v>
      </c>
      <c r="E358" s="170" t="s">
        <v>684</v>
      </c>
      <c r="F358" s="171" t="s">
        <v>685</v>
      </c>
      <c r="G358" s="172" t="s">
        <v>204</v>
      </c>
      <c r="H358" s="173">
        <v>138.532</v>
      </c>
      <c r="I358" s="174"/>
      <c r="J358" s="175">
        <f>ROUND(I358*H358,2)</f>
        <v>0</v>
      </c>
      <c r="K358" s="171" t="s">
        <v>127</v>
      </c>
      <c r="L358" s="176"/>
      <c r="M358" s="177" t="s">
        <v>19</v>
      </c>
      <c r="N358" s="178" t="s">
        <v>43</v>
      </c>
      <c r="P358" s="137">
        <f>O358*H358</f>
        <v>0</v>
      </c>
      <c r="Q358" s="137">
        <v>0.018</v>
      </c>
      <c r="R358" s="137">
        <f>Q358*H358</f>
        <v>2.493576</v>
      </c>
      <c r="S358" s="137">
        <v>0</v>
      </c>
      <c r="T358" s="138">
        <f>S358*H358</f>
        <v>0</v>
      </c>
      <c r="AR358" s="139" t="s">
        <v>369</v>
      </c>
      <c r="AT358" s="139" t="s">
        <v>254</v>
      </c>
      <c r="AU358" s="139" t="s">
        <v>81</v>
      </c>
      <c r="AY358" s="18" t="s">
        <v>120</v>
      </c>
      <c r="BE358" s="140">
        <f>IF(N358="základní",J358,0)</f>
        <v>0</v>
      </c>
      <c r="BF358" s="140">
        <f>IF(N358="snížená",J358,0)</f>
        <v>0</v>
      </c>
      <c r="BG358" s="140">
        <f>IF(N358="zákl. přenesená",J358,0)</f>
        <v>0</v>
      </c>
      <c r="BH358" s="140">
        <f>IF(N358="sníž. přenesená",J358,0)</f>
        <v>0</v>
      </c>
      <c r="BI358" s="140">
        <f>IF(N358="nulová",J358,0)</f>
        <v>0</v>
      </c>
      <c r="BJ358" s="18" t="s">
        <v>79</v>
      </c>
      <c r="BK358" s="140">
        <f>ROUND(I358*H358,2)</f>
        <v>0</v>
      </c>
      <c r="BL358" s="18" t="s">
        <v>279</v>
      </c>
      <c r="BM358" s="139" t="s">
        <v>686</v>
      </c>
    </row>
    <row r="359" spans="2:47" s="1" customFormat="1" ht="19.5">
      <c r="B359" s="33"/>
      <c r="D359" s="149" t="s">
        <v>687</v>
      </c>
      <c r="F359" s="180" t="s">
        <v>688</v>
      </c>
      <c r="I359" s="143"/>
      <c r="L359" s="33"/>
      <c r="M359" s="144"/>
      <c r="T359" s="54"/>
      <c r="AT359" s="18" t="s">
        <v>687</v>
      </c>
      <c r="AU359" s="18" t="s">
        <v>81</v>
      </c>
    </row>
    <row r="360" spans="2:51" s="13" customFormat="1" ht="11.25">
      <c r="B360" s="155"/>
      <c r="D360" s="149" t="s">
        <v>184</v>
      </c>
      <c r="E360" s="156" t="s">
        <v>19</v>
      </c>
      <c r="F360" s="157" t="s">
        <v>689</v>
      </c>
      <c r="H360" s="158">
        <v>125.938</v>
      </c>
      <c r="I360" s="159"/>
      <c r="L360" s="155"/>
      <c r="M360" s="160"/>
      <c r="T360" s="161"/>
      <c r="AT360" s="156" t="s">
        <v>184</v>
      </c>
      <c r="AU360" s="156" t="s">
        <v>81</v>
      </c>
      <c r="AV360" s="13" t="s">
        <v>81</v>
      </c>
      <c r="AW360" s="13" t="s">
        <v>33</v>
      </c>
      <c r="AX360" s="13" t="s">
        <v>79</v>
      </c>
      <c r="AY360" s="156" t="s">
        <v>120</v>
      </c>
    </row>
    <row r="361" spans="2:51" s="13" customFormat="1" ht="11.25">
      <c r="B361" s="155"/>
      <c r="D361" s="149" t="s">
        <v>184</v>
      </c>
      <c r="F361" s="157" t="s">
        <v>690</v>
      </c>
      <c r="H361" s="158">
        <v>138.532</v>
      </c>
      <c r="I361" s="159"/>
      <c r="L361" s="155"/>
      <c r="M361" s="160"/>
      <c r="T361" s="161"/>
      <c r="AT361" s="156" t="s">
        <v>184</v>
      </c>
      <c r="AU361" s="156" t="s">
        <v>81</v>
      </c>
      <c r="AV361" s="13" t="s">
        <v>81</v>
      </c>
      <c r="AW361" s="13" t="s">
        <v>4</v>
      </c>
      <c r="AX361" s="13" t="s">
        <v>79</v>
      </c>
      <c r="AY361" s="156" t="s">
        <v>120</v>
      </c>
    </row>
    <row r="362" spans="2:65" s="1" customFormat="1" ht="16.5" customHeight="1">
      <c r="B362" s="33"/>
      <c r="C362" s="128" t="s">
        <v>691</v>
      </c>
      <c r="D362" s="128" t="s">
        <v>123</v>
      </c>
      <c r="E362" s="129" t="s">
        <v>692</v>
      </c>
      <c r="F362" s="130" t="s">
        <v>693</v>
      </c>
      <c r="G362" s="131" t="s">
        <v>197</v>
      </c>
      <c r="H362" s="132">
        <v>52.48</v>
      </c>
      <c r="I362" s="133"/>
      <c r="J362" s="134">
        <f>ROUND(I362*H362,2)</f>
        <v>0</v>
      </c>
      <c r="K362" s="130" t="s">
        <v>127</v>
      </c>
      <c r="L362" s="33"/>
      <c r="M362" s="135" t="s">
        <v>19</v>
      </c>
      <c r="N362" s="136" t="s">
        <v>43</v>
      </c>
      <c r="P362" s="137">
        <f>O362*H362</f>
        <v>0</v>
      </c>
      <c r="Q362" s="137">
        <v>0</v>
      </c>
      <c r="R362" s="137">
        <f>Q362*H362</f>
        <v>0</v>
      </c>
      <c r="S362" s="137">
        <v>0</v>
      </c>
      <c r="T362" s="138">
        <f>S362*H362</f>
        <v>0</v>
      </c>
      <c r="AR362" s="139" t="s">
        <v>279</v>
      </c>
      <c r="AT362" s="139" t="s">
        <v>123</v>
      </c>
      <c r="AU362" s="139" t="s">
        <v>81</v>
      </c>
      <c r="AY362" s="18" t="s">
        <v>120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79</v>
      </c>
      <c r="BK362" s="140">
        <f>ROUND(I362*H362,2)</f>
        <v>0</v>
      </c>
      <c r="BL362" s="18" t="s">
        <v>279</v>
      </c>
      <c r="BM362" s="139" t="s">
        <v>694</v>
      </c>
    </row>
    <row r="363" spans="2:47" s="1" customFormat="1" ht="11.25">
      <c r="B363" s="33"/>
      <c r="D363" s="141" t="s">
        <v>130</v>
      </c>
      <c r="F363" s="142" t="s">
        <v>695</v>
      </c>
      <c r="I363" s="143"/>
      <c r="L363" s="33"/>
      <c r="M363" s="144"/>
      <c r="T363" s="54"/>
      <c r="AT363" s="18" t="s">
        <v>130</v>
      </c>
      <c r="AU363" s="18" t="s">
        <v>81</v>
      </c>
    </row>
    <row r="364" spans="2:51" s="12" customFormat="1" ht="11.25">
      <c r="B364" s="148"/>
      <c r="D364" s="149" t="s">
        <v>184</v>
      </c>
      <c r="E364" s="150" t="s">
        <v>19</v>
      </c>
      <c r="F364" s="151" t="s">
        <v>696</v>
      </c>
      <c r="H364" s="150" t="s">
        <v>19</v>
      </c>
      <c r="I364" s="152"/>
      <c r="L364" s="148"/>
      <c r="M364" s="153"/>
      <c r="T364" s="154"/>
      <c r="AT364" s="150" t="s">
        <v>184</v>
      </c>
      <c r="AU364" s="150" t="s">
        <v>81</v>
      </c>
      <c r="AV364" s="12" t="s">
        <v>79</v>
      </c>
      <c r="AW364" s="12" t="s">
        <v>33</v>
      </c>
      <c r="AX364" s="12" t="s">
        <v>72</v>
      </c>
      <c r="AY364" s="150" t="s">
        <v>120</v>
      </c>
    </row>
    <row r="365" spans="2:51" s="13" customFormat="1" ht="11.25">
      <c r="B365" s="155"/>
      <c r="D365" s="149" t="s">
        <v>184</v>
      </c>
      <c r="E365" s="156" t="s">
        <v>19</v>
      </c>
      <c r="F365" s="157" t="s">
        <v>697</v>
      </c>
      <c r="H365" s="158">
        <v>52.48</v>
      </c>
      <c r="I365" s="159"/>
      <c r="L365" s="155"/>
      <c r="M365" s="160"/>
      <c r="T365" s="161"/>
      <c r="AT365" s="156" t="s">
        <v>184</v>
      </c>
      <c r="AU365" s="156" t="s">
        <v>81</v>
      </c>
      <c r="AV365" s="13" t="s">
        <v>81</v>
      </c>
      <c r="AW365" s="13" t="s">
        <v>33</v>
      </c>
      <c r="AX365" s="13" t="s">
        <v>79</v>
      </c>
      <c r="AY365" s="156" t="s">
        <v>120</v>
      </c>
    </row>
    <row r="366" spans="2:65" s="1" customFormat="1" ht="16.5" customHeight="1">
      <c r="B366" s="33"/>
      <c r="C366" s="128" t="s">
        <v>698</v>
      </c>
      <c r="D366" s="128" t="s">
        <v>123</v>
      </c>
      <c r="E366" s="129" t="s">
        <v>699</v>
      </c>
      <c r="F366" s="130" t="s">
        <v>700</v>
      </c>
      <c r="G366" s="131" t="s">
        <v>303</v>
      </c>
      <c r="H366" s="132">
        <v>1</v>
      </c>
      <c r="I366" s="133"/>
      <c r="J366" s="134">
        <f>ROUND(I366*H366,2)</f>
        <v>0</v>
      </c>
      <c r="K366" s="130" t="s">
        <v>19</v>
      </c>
      <c r="L366" s="33"/>
      <c r="M366" s="135" t="s">
        <v>19</v>
      </c>
      <c r="N366" s="136" t="s">
        <v>43</v>
      </c>
      <c r="P366" s="137">
        <f>O366*H366</f>
        <v>0</v>
      </c>
      <c r="Q366" s="137">
        <v>0</v>
      </c>
      <c r="R366" s="137">
        <f>Q366*H366</f>
        <v>0</v>
      </c>
      <c r="S366" s="137">
        <v>0</v>
      </c>
      <c r="T366" s="138">
        <f>S366*H366</f>
        <v>0</v>
      </c>
      <c r="AR366" s="139" t="s">
        <v>279</v>
      </c>
      <c r="AT366" s="139" t="s">
        <v>123</v>
      </c>
      <c r="AU366" s="139" t="s">
        <v>81</v>
      </c>
      <c r="AY366" s="18" t="s">
        <v>120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8" t="s">
        <v>79</v>
      </c>
      <c r="BK366" s="140">
        <f>ROUND(I366*H366,2)</f>
        <v>0</v>
      </c>
      <c r="BL366" s="18" t="s">
        <v>279</v>
      </c>
      <c r="BM366" s="139" t="s">
        <v>701</v>
      </c>
    </row>
    <row r="367" spans="2:65" s="1" customFormat="1" ht="24.2" customHeight="1">
      <c r="B367" s="33"/>
      <c r="C367" s="128" t="s">
        <v>702</v>
      </c>
      <c r="D367" s="128" t="s">
        <v>123</v>
      </c>
      <c r="E367" s="129" t="s">
        <v>703</v>
      </c>
      <c r="F367" s="130" t="s">
        <v>704</v>
      </c>
      <c r="G367" s="131" t="s">
        <v>197</v>
      </c>
      <c r="H367" s="132">
        <v>9.4</v>
      </c>
      <c r="I367" s="133"/>
      <c r="J367" s="134">
        <f>ROUND(I367*H367,2)</f>
        <v>0</v>
      </c>
      <c r="K367" s="130" t="s">
        <v>127</v>
      </c>
      <c r="L367" s="33"/>
      <c r="M367" s="135" t="s">
        <v>19</v>
      </c>
      <c r="N367" s="136" t="s">
        <v>43</v>
      </c>
      <c r="P367" s="137">
        <f>O367*H367</f>
        <v>0</v>
      </c>
      <c r="Q367" s="137">
        <v>0.0002</v>
      </c>
      <c r="R367" s="137">
        <f>Q367*H367</f>
        <v>0.0018800000000000002</v>
      </c>
      <c r="S367" s="137">
        <v>0</v>
      </c>
      <c r="T367" s="138">
        <f>S367*H367</f>
        <v>0</v>
      </c>
      <c r="AR367" s="139" t="s">
        <v>279</v>
      </c>
      <c r="AT367" s="139" t="s">
        <v>123</v>
      </c>
      <c r="AU367" s="139" t="s">
        <v>81</v>
      </c>
      <c r="AY367" s="18" t="s">
        <v>120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79</v>
      </c>
      <c r="BK367" s="140">
        <f>ROUND(I367*H367,2)</f>
        <v>0</v>
      </c>
      <c r="BL367" s="18" t="s">
        <v>279</v>
      </c>
      <c r="BM367" s="139" t="s">
        <v>705</v>
      </c>
    </row>
    <row r="368" spans="2:47" s="1" customFormat="1" ht="11.25">
      <c r="B368" s="33"/>
      <c r="D368" s="141" t="s">
        <v>130</v>
      </c>
      <c r="F368" s="142" t="s">
        <v>706</v>
      </c>
      <c r="I368" s="143"/>
      <c r="L368" s="33"/>
      <c r="M368" s="144"/>
      <c r="T368" s="54"/>
      <c r="AT368" s="18" t="s">
        <v>130</v>
      </c>
      <c r="AU368" s="18" t="s">
        <v>81</v>
      </c>
    </row>
    <row r="369" spans="2:51" s="13" customFormat="1" ht="11.25">
      <c r="B369" s="155"/>
      <c r="D369" s="149" t="s">
        <v>184</v>
      </c>
      <c r="E369" s="156" t="s">
        <v>19</v>
      </c>
      <c r="F369" s="157" t="s">
        <v>707</v>
      </c>
      <c r="H369" s="158">
        <v>9.4</v>
      </c>
      <c r="I369" s="159"/>
      <c r="L369" s="155"/>
      <c r="M369" s="160"/>
      <c r="T369" s="161"/>
      <c r="AT369" s="156" t="s">
        <v>184</v>
      </c>
      <c r="AU369" s="156" t="s">
        <v>81</v>
      </c>
      <c r="AV369" s="13" t="s">
        <v>81</v>
      </c>
      <c r="AW369" s="13" t="s">
        <v>33</v>
      </c>
      <c r="AX369" s="13" t="s">
        <v>79</v>
      </c>
      <c r="AY369" s="156" t="s">
        <v>120</v>
      </c>
    </row>
    <row r="370" spans="2:65" s="1" customFormat="1" ht="16.5" customHeight="1">
      <c r="B370" s="33"/>
      <c r="C370" s="169" t="s">
        <v>708</v>
      </c>
      <c r="D370" s="169" t="s">
        <v>254</v>
      </c>
      <c r="E370" s="170" t="s">
        <v>709</v>
      </c>
      <c r="F370" s="171" t="s">
        <v>710</v>
      </c>
      <c r="G370" s="172" t="s">
        <v>197</v>
      </c>
      <c r="H370" s="173">
        <v>10.34</v>
      </c>
      <c r="I370" s="174"/>
      <c r="J370" s="175">
        <f>ROUND(I370*H370,2)</f>
        <v>0</v>
      </c>
      <c r="K370" s="171" t="s">
        <v>19</v>
      </c>
      <c r="L370" s="176"/>
      <c r="M370" s="177" t="s">
        <v>19</v>
      </c>
      <c r="N370" s="178" t="s">
        <v>43</v>
      </c>
      <c r="P370" s="137">
        <f>O370*H370</f>
        <v>0</v>
      </c>
      <c r="Q370" s="137">
        <v>0.00026</v>
      </c>
      <c r="R370" s="137">
        <f>Q370*H370</f>
        <v>0.0026883999999999996</v>
      </c>
      <c r="S370" s="137">
        <v>0</v>
      </c>
      <c r="T370" s="138">
        <f>S370*H370</f>
        <v>0</v>
      </c>
      <c r="AR370" s="139" t="s">
        <v>369</v>
      </c>
      <c r="AT370" s="139" t="s">
        <v>254</v>
      </c>
      <c r="AU370" s="139" t="s">
        <v>81</v>
      </c>
      <c r="AY370" s="18" t="s">
        <v>120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79</v>
      </c>
      <c r="BK370" s="140">
        <f>ROUND(I370*H370,2)</f>
        <v>0</v>
      </c>
      <c r="BL370" s="18" t="s">
        <v>279</v>
      </c>
      <c r="BM370" s="139" t="s">
        <v>711</v>
      </c>
    </row>
    <row r="371" spans="2:51" s="13" customFormat="1" ht="11.25">
      <c r="B371" s="155"/>
      <c r="D371" s="149" t="s">
        <v>184</v>
      </c>
      <c r="F371" s="157" t="s">
        <v>712</v>
      </c>
      <c r="H371" s="158">
        <v>10.34</v>
      </c>
      <c r="I371" s="159"/>
      <c r="L371" s="155"/>
      <c r="M371" s="160"/>
      <c r="T371" s="161"/>
      <c r="AT371" s="156" t="s">
        <v>184</v>
      </c>
      <c r="AU371" s="156" t="s">
        <v>81</v>
      </c>
      <c r="AV371" s="13" t="s">
        <v>81</v>
      </c>
      <c r="AW371" s="13" t="s">
        <v>4</v>
      </c>
      <c r="AX371" s="13" t="s">
        <v>79</v>
      </c>
      <c r="AY371" s="156" t="s">
        <v>120</v>
      </c>
    </row>
    <row r="372" spans="2:65" s="1" customFormat="1" ht="24.2" customHeight="1">
      <c r="B372" s="33"/>
      <c r="C372" s="128" t="s">
        <v>713</v>
      </c>
      <c r="D372" s="128" t="s">
        <v>123</v>
      </c>
      <c r="E372" s="129" t="s">
        <v>714</v>
      </c>
      <c r="F372" s="130" t="s">
        <v>715</v>
      </c>
      <c r="G372" s="131" t="s">
        <v>453</v>
      </c>
      <c r="H372" s="179"/>
      <c r="I372" s="133"/>
      <c r="J372" s="134">
        <f>ROUND(I372*H372,2)</f>
        <v>0</v>
      </c>
      <c r="K372" s="130" t="s">
        <v>127</v>
      </c>
      <c r="L372" s="33"/>
      <c r="M372" s="135" t="s">
        <v>19</v>
      </c>
      <c r="N372" s="136" t="s">
        <v>43</v>
      </c>
      <c r="P372" s="137">
        <f>O372*H372</f>
        <v>0</v>
      </c>
      <c r="Q372" s="137">
        <v>0</v>
      </c>
      <c r="R372" s="137">
        <f>Q372*H372</f>
        <v>0</v>
      </c>
      <c r="S372" s="137">
        <v>0</v>
      </c>
      <c r="T372" s="138">
        <f>S372*H372</f>
        <v>0</v>
      </c>
      <c r="AR372" s="139" t="s">
        <v>279</v>
      </c>
      <c r="AT372" s="139" t="s">
        <v>123</v>
      </c>
      <c r="AU372" s="139" t="s">
        <v>81</v>
      </c>
      <c r="AY372" s="18" t="s">
        <v>120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79</v>
      </c>
      <c r="BK372" s="140">
        <f>ROUND(I372*H372,2)</f>
        <v>0</v>
      </c>
      <c r="BL372" s="18" t="s">
        <v>279</v>
      </c>
      <c r="BM372" s="139" t="s">
        <v>716</v>
      </c>
    </row>
    <row r="373" spans="2:47" s="1" customFormat="1" ht="11.25">
      <c r="B373" s="33"/>
      <c r="D373" s="141" t="s">
        <v>130</v>
      </c>
      <c r="F373" s="142" t="s">
        <v>717</v>
      </c>
      <c r="I373" s="143"/>
      <c r="L373" s="33"/>
      <c r="M373" s="144"/>
      <c r="T373" s="54"/>
      <c r="AT373" s="18" t="s">
        <v>130</v>
      </c>
      <c r="AU373" s="18" t="s">
        <v>81</v>
      </c>
    </row>
    <row r="374" spans="2:63" s="11" customFormat="1" ht="22.9" customHeight="1">
      <c r="B374" s="116"/>
      <c r="D374" s="117" t="s">
        <v>71</v>
      </c>
      <c r="E374" s="126" t="s">
        <v>718</v>
      </c>
      <c r="F374" s="126" t="s">
        <v>719</v>
      </c>
      <c r="I374" s="119"/>
      <c r="J374" s="127">
        <f>BK374</f>
        <v>0</v>
      </c>
      <c r="L374" s="116"/>
      <c r="M374" s="121"/>
      <c r="P374" s="122">
        <f>SUM(P375:P392)</f>
        <v>0</v>
      </c>
      <c r="R374" s="122">
        <f>SUM(R375:R392)</f>
        <v>0.040645749999999994</v>
      </c>
      <c r="T374" s="123">
        <f>SUM(T375:T392)</f>
        <v>0</v>
      </c>
      <c r="AR374" s="117" t="s">
        <v>81</v>
      </c>
      <c r="AT374" s="124" t="s">
        <v>71</v>
      </c>
      <c r="AU374" s="124" t="s">
        <v>79</v>
      </c>
      <c r="AY374" s="117" t="s">
        <v>120</v>
      </c>
      <c r="BK374" s="125">
        <f>SUM(BK375:BK392)</f>
        <v>0</v>
      </c>
    </row>
    <row r="375" spans="2:65" s="1" customFormat="1" ht="16.5" customHeight="1">
      <c r="B375" s="33"/>
      <c r="C375" s="128" t="s">
        <v>720</v>
      </c>
      <c r="D375" s="128" t="s">
        <v>123</v>
      </c>
      <c r="E375" s="129" t="s">
        <v>721</v>
      </c>
      <c r="F375" s="130" t="s">
        <v>722</v>
      </c>
      <c r="G375" s="131" t="s">
        <v>204</v>
      </c>
      <c r="H375" s="132">
        <v>0.94</v>
      </c>
      <c r="I375" s="133"/>
      <c r="J375" s="134">
        <f>ROUND(I375*H375,2)</f>
        <v>0</v>
      </c>
      <c r="K375" s="130" t="s">
        <v>127</v>
      </c>
      <c r="L375" s="33"/>
      <c r="M375" s="135" t="s">
        <v>19</v>
      </c>
      <c r="N375" s="136" t="s">
        <v>43</v>
      </c>
      <c r="P375" s="137">
        <f>O375*H375</f>
        <v>0</v>
      </c>
      <c r="Q375" s="137">
        <v>0.0003</v>
      </c>
      <c r="R375" s="137">
        <f>Q375*H375</f>
        <v>0.00028199999999999997</v>
      </c>
      <c r="S375" s="137">
        <v>0</v>
      </c>
      <c r="T375" s="138">
        <f>S375*H375</f>
        <v>0</v>
      </c>
      <c r="AR375" s="139" t="s">
        <v>279</v>
      </c>
      <c r="AT375" s="139" t="s">
        <v>123</v>
      </c>
      <c r="AU375" s="139" t="s">
        <v>81</v>
      </c>
      <c r="AY375" s="18" t="s">
        <v>120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79</v>
      </c>
      <c r="BK375" s="140">
        <f>ROUND(I375*H375,2)</f>
        <v>0</v>
      </c>
      <c r="BL375" s="18" t="s">
        <v>279</v>
      </c>
      <c r="BM375" s="139" t="s">
        <v>723</v>
      </c>
    </row>
    <row r="376" spans="2:47" s="1" customFormat="1" ht="11.25">
      <c r="B376" s="33"/>
      <c r="D376" s="141" t="s">
        <v>130</v>
      </c>
      <c r="F376" s="142" t="s">
        <v>724</v>
      </c>
      <c r="I376" s="143"/>
      <c r="L376" s="33"/>
      <c r="M376" s="144"/>
      <c r="T376" s="54"/>
      <c r="AT376" s="18" t="s">
        <v>130</v>
      </c>
      <c r="AU376" s="18" t="s">
        <v>81</v>
      </c>
    </row>
    <row r="377" spans="2:65" s="1" customFormat="1" ht="24.2" customHeight="1">
      <c r="B377" s="33"/>
      <c r="C377" s="128" t="s">
        <v>725</v>
      </c>
      <c r="D377" s="128" t="s">
        <v>123</v>
      </c>
      <c r="E377" s="129" t="s">
        <v>726</v>
      </c>
      <c r="F377" s="130" t="s">
        <v>727</v>
      </c>
      <c r="G377" s="131" t="s">
        <v>204</v>
      </c>
      <c r="H377" s="132">
        <v>0.94</v>
      </c>
      <c r="I377" s="133"/>
      <c r="J377" s="134">
        <f>ROUND(I377*H377,2)</f>
        <v>0</v>
      </c>
      <c r="K377" s="130" t="s">
        <v>127</v>
      </c>
      <c r="L377" s="33"/>
      <c r="M377" s="135" t="s">
        <v>19</v>
      </c>
      <c r="N377" s="136" t="s">
        <v>43</v>
      </c>
      <c r="P377" s="137">
        <f>O377*H377</f>
        <v>0</v>
      </c>
      <c r="Q377" s="137">
        <v>0.039</v>
      </c>
      <c r="R377" s="137">
        <f>Q377*H377</f>
        <v>0.03666</v>
      </c>
      <c r="S377" s="137">
        <v>0</v>
      </c>
      <c r="T377" s="138">
        <f>S377*H377</f>
        <v>0</v>
      </c>
      <c r="AR377" s="139" t="s">
        <v>279</v>
      </c>
      <c r="AT377" s="139" t="s">
        <v>123</v>
      </c>
      <c r="AU377" s="139" t="s">
        <v>81</v>
      </c>
      <c r="AY377" s="18" t="s">
        <v>120</v>
      </c>
      <c r="BE377" s="140">
        <f>IF(N377="základní",J377,0)</f>
        <v>0</v>
      </c>
      <c r="BF377" s="140">
        <f>IF(N377="snížená",J377,0)</f>
        <v>0</v>
      </c>
      <c r="BG377" s="140">
        <f>IF(N377="zákl. přenesená",J377,0)</f>
        <v>0</v>
      </c>
      <c r="BH377" s="140">
        <f>IF(N377="sníž. přenesená",J377,0)</f>
        <v>0</v>
      </c>
      <c r="BI377" s="140">
        <f>IF(N377="nulová",J377,0)</f>
        <v>0</v>
      </c>
      <c r="BJ377" s="18" t="s">
        <v>79</v>
      </c>
      <c r="BK377" s="140">
        <f>ROUND(I377*H377,2)</f>
        <v>0</v>
      </c>
      <c r="BL377" s="18" t="s">
        <v>279</v>
      </c>
      <c r="BM377" s="139" t="s">
        <v>728</v>
      </c>
    </row>
    <row r="378" spans="2:47" s="1" customFormat="1" ht="11.25">
      <c r="B378" s="33"/>
      <c r="D378" s="141" t="s">
        <v>130</v>
      </c>
      <c r="F378" s="142" t="s">
        <v>729</v>
      </c>
      <c r="I378" s="143"/>
      <c r="L378" s="33"/>
      <c r="M378" s="144"/>
      <c r="T378" s="54"/>
      <c r="AT378" s="18" t="s">
        <v>130</v>
      </c>
      <c r="AU378" s="18" t="s">
        <v>81</v>
      </c>
    </row>
    <row r="379" spans="2:47" s="1" customFormat="1" ht="19.5">
      <c r="B379" s="33"/>
      <c r="D379" s="149" t="s">
        <v>687</v>
      </c>
      <c r="F379" s="180" t="s">
        <v>730</v>
      </c>
      <c r="I379" s="143"/>
      <c r="L379" s="33"/>
      <c r="M379" s="144"/>
      <c r="T379" s="54"/>
      <c r="AT379" s="18" t="s">
        <v>687</v>
      </c>
      <c r="AU379" s="18" t="s">
        <v>81</v>
      </c>
    </row>
    <row r="380" spans="2:51" s="12" customFormat="1" ht="11.25">
      <c r="B380" s="148"/>
      <c r="D380" s="149" t="s">
        <v>184</v>
      </c>
      <c r="E380" s="150" t="s">
        <v>19</v>
      </c>
      <c r="F380" s="151" t="s">
        <v>731</v>
      </c>
      <c r="H380" s="150" t="s">
        <v>19</v>
      </c>
      <c r="I380" s="152"/>
      <c r="L380" s="148"/>
      <c r="M380" s="153"/>
      <c r="T380" s="154"/>
      <c r="AT380" s="150" t="s">
        <v>184</v>
      </c>
      <c r="AU380" s="150" t="s">
        <v>81</v>
      </c>
      <c r="AV380" s="12" t="s">
        <v>79</v>
      </c>
      <c r="AW380" s="12" t="s">
        <v>33</v>
      </c>
      <c r="AX380" s="12" t="s">
        <v>72</v>
      </c>
      <c r="AY380" s="150" t="s">
        <v>120</v>
      </c>
    </row>
    <row r="381" spans="2:51" s="13" customFormat="1" ht="11.25">
      <c r="B381" s="155"/>
      <c r="D381" s="149" t="s">
        <v>184</v>
      </c>
      <c r="E381" s="156" t="s">
        <v>19</v>
      </c>
      <c r="F381" s="157" t="s">
        <v>732</v>
      </c>
      <c r="H381" s="158">
        <v>0.94</v>
      </c>
      <c r="I381" s="159"/>
      <c r="L381" s="155"/>
      <c r="M381" s="160"/>
      <c r="T381" s="161"/>
      <c r="AT381" s="156" t="s">
        <v>184</v>
      </c>
      <c r="AU381" s="156" t="s">
        <v>81</v>
      </c>
      <c r="AV381" s="13" t="s">
        <v>81</v>
      </c>
      <c r="AW381" s="13" t="s">
        <v>33</v>
      </c>
      <c r="AX381" s="13" t="s">
        <v>79</v>
      </c>
      <c r="AY381" s="156" t="s">
        <v>120</v>
      </c>
    </row>
    <row r="382" spans="2:65" s="1" customFormat="1" ht="16.5" customHeight="1">
      <c r="B382" s="33"/>
      <c r="C382" s="128" t="s">
        <v>733</v>
      </c>
      <c r="D382" s="128" t="s">
        <v>123</v>
      </c>
      <c r="E382" s="129" t="s">
        <v>734</v>
      </c>
      <c r="F382" s="130" t="s">
        <v>735</v>
      </c>
      <c r="G382" s="131" t="s">
        <v>204</v>
      </c>
      <c r="H382" s="132">
        <v>14.815</v>
      </c>
      <c r="I382" s="133"/>
      <c r="J382" s="134">
        <f>ROUND(I382*H382,2)</f>
        <v>0</v>
      </c>
      <c r="K382" s="130" t="s">
        <v>127</v>
      </c>
      <c r="L382" s="33"/>
      <c r="M382" s="135" t="s">
        <v>19</v>
      </c>
      <c r="N382" s="136" t="s">
        <v>43</v>
      </c>
      <c r="P382" s="137">
        <f>O382*H382</f>
        <v>0</v>
      </c>
      <c r="Q382" s="137">
        <v>0</v>
      </c>
      <c r="R382" s="137">
        <f>Q382*H382</f>
        <v>0</v>
      </c>
      <c r="S382" s="137">
        <v>0</v>
      </c>
      <c r="T382" s="138">
        <f>S382*H382</f>
        <v>0</v>
      </c>
      <c r="AR382" s="139" t="s">
        <v>279</v>
      </c>
      <c r="AT382" s="139" t="s">
        <v>123</v>
      </c>
      <c r="AU382" s="139" t="s">
        <v>81</v>
      </c>
      <c r="AY382" s="18" t="s">
        <v>120</v>
      </c>
      <c r="BE382" s="140">
        <f>IF(N382="základní",J382,0)</f>
        <v>0</v>
      </c>
      <c r="BF382" s="140">
        <f>IF(N382="snížená",J382,0)</f>
        <v>0</v>
      </c>
      <c r="BG382" s="140">
        <f>IF(N382="zákl. přenesená",J382,0)</f>
        <v>0</v>
      </c>
      <c r="BH382" s="140">
        <f>IF(N382="sníž. přenesená",J382,0)</f>
        <v>0</v>
      </c>
      <c r="BI382" s="140">
        <f>IF(N382="nulová",J382,0)</f>
        <v>0</v>
      </c>
      <c r="BJ382" s="18" t="s">
        <v>79</v>
      </c>
      <c r="BK382" s="140">
        <f>ROUND(I382*H382,2)</f>
        <v>0</v>
      </c>
      <c r="BL382" s="18" t="s">
        <v>279</v>
      </c>
      <c r="BM382" s="139" t="s">
        <v>736</v>
      </c>
    </row>
    <row r="383" spans="2:47" s="1" customFormat="1" ht="11.25">
      <c r="B383" s="33"/>
      <c r="D383" s="141" t="s">
        <v>130</v>
      </c>
      <c r="F383" s="142" t="s">
        <v>737</v>
      </c>
      <c r="I383" s="143"/>
      <c r="L383" s="33"/>
      <c r="M383" s="144"/>
      <c r="T383" s="54"/>
      <c r="AT383" s="18" t="s">
        <v>130</v>
      </c>
      <c r="AU383" s="18" t="s">
        <v>81</v>
      </c>
    </row>
    <row r="384" spans="2:51" s="12" customFormat="1" ht="11.25">
      <c r="B384" s="148"/>
      <c r="D384" s="149" t="s">
        <v>184</v>
      </c>
      <c r="E384" s="150" t="s">
        <v>19</v>
      </c>
      <c r="F384" s="151" t="s">
        <v>738</v>
      </c>
      <c r="H384" s="150" t="s">
        <v>19</v>
      </c>
      <c r="I384" s="152"/>
      <c r="L384" s="148"/>
      <c r="M384" s="153"/>
      <c r="T384" s="154"/>
      <c r="AT384" s="150" t="s">
        <v>184</v>
      </c>
      <c r="AU384" s="150" t="s">
        <v>81</v>
      </c>
      <c r="AV384" s="12" t="s">
        <v>79</v>
      </c>
      <c r="AW384" s="12" t="s">
        <v>33</v>
      </c>
      <c r="AX384" s="12" t="s">
        <v>72</v>
      </c>
      <c r="AY384" s="150" t="s">
        <v>120</v>
      </c>
    </row>
    <row r="385" spans="2:51" s="13" customFormat="1" ht="11.25">
      <c r="B385" s="155"/>
      <c r="D385" s="149" t="s">
        <v>184</v>
      </c>
      <c r="E385" s="156" t="s">
        <v>19</v>
      </c>
      <c r="F385" s="157" t="s">
        <v>739</v>
      </c>
      <c r="H385" s="158">
        <v>19.93</v>
      </c>
      <c r="I385" s="159"/>
      <c r="L385" s="155"/>
      <c r="M385" s="160"/>
      <c r="T385" s="161"/>
      <c r="AT385" s="156" t="s">
        <v>184</v>
      </c>
      <c r="AU385" s="156" t="s">
        <v>81</v>
      </c>
      <c r="AV385" s="13" t="s">
        <v>81</v>
      </c>
      <c r="AW385" s="13" t="s">
        <v>33</v>
      </c>
      <c r="AX385" s="13" t="s">
        <v>72</v>
      </c>
      <c r="AY385" s="156" t="s">
        <v>120</v>
      </c>
    </row>
    <row r="386" spans="2:51" s="13" customFormat="1" ht="11.25">
      <c r="B386" s="155"/>
      <c r="D386" s="149" t="s">
        <v>184</v>
      </c>
      <c r="E386" s="156" t="s">
        <v>19</v>
      </c>
      <c r="F386" s="157" t="s">
        <v>740</v>
      </c>
      <c r="H386" s="158">
        <v>-2.55</v>
      </c>
      <c r="I386" s="159"/>
      <c r="L386" s="155"/>
      <c r="M386" s="160"/>
      <c r="T386" s="161"/>
      <c r="AT386" s="156" t="s">
        <v>184</v>
      </c>
      <c r="AU386" s="156" t="s">
        <v>81</v>
      </c>
      <c r="AV386" s="13" t="s">
        <v>81</v>
      </c>
      <c r="AW386" s="13" t="s">
        <v>33</v>
      </c>
      <c r="AX386" s="13" t="s">
        <v>72</v>
      </c>
      <c r="AY386" s="156" t="s">
        <v>120</v>
      </c>
    </row>
    <row r="387" spans="2:51" s="13" customFormat="1" ht="11.25">
      <c r="B387" s="155"/>
      <c r="D387" s="149" t="s">
        <v>184</v>
      </c>
      <c r="E387" s="156" t="s">
        <v>19</v>
      </c>
      <c r="F387" s="157" t="s">
        <v>741</v>
      </c>
      <c r="H387" s="158">
        <v>-2.565</v>
      </c>
      <c r="I387" s="159"/>
      <c r="L387" s="155"/>
      <c r="M387" s="160"/>
      <c r="T387" s="161"/>
      <c r="AT387" s="156" t="s">
        <v>184</v>
      </c>
      <c r="AU387" s="156" t="s">
        <v>81</v>
      </c>
      <c r="AV387" s="13" t="s">
        <v>81</v>
      </c>
      <c r="AW387" s="13" t="s">
        <v>33</v>
      </c>
      <c r="AX387" s="13" t="s">
        <v>72</v>
      </c>
      <c r="AY387" s="156" t="s">
        <v>120</v>
      </c>
    </row>
    <row r="388" spans="2:51" s="14" customFormat="1" ht="11.25">
      <c r="B388" s="162"/>
      <c r="D388" s="149" t="s">
        <v>184</v>
      </c>
      <c r="E388" s="163" t="s">
        <v>19</v>
      </c>
      <c r="F388" s="164" t="s">
        <v>187</v>
      </c>
      <c r="H388" s="165">
        <v>14.815</v>
      </c>
      <c r="I388" s="166"/>
      <c r="L388" s="162"/>
      <c r="M388" s="167"/>
      <c r="T388" s="168"/>
      <c r="AT388" s="163" t="s">
        <v>184</v>
      </c>
      <c r="AU388" s="163" t="s">
        <v>81</v>
      </c>
      <c r="AV388" s="14" t="s">
        <v>141</v>
      </c>
      <c r="AW388" s="14" t="s">
        <v>33</v>
      </c>
      <c r="AX388" s="14" t="s">
        <v>79</v>
      </c>
      <c r="AY388" s="163" t="s">
        <v>120</v>
      </c>
    </row>
    <row r="389" spans="2:65" s="1" customFormat="1" ht="16.5" customHeight="1">
      <c r="B389" s="33"/>
      <c r="C389" s="128" t="s">
        <v>742</v>
      </c>
      <c r="D389" s="128" t="s">
        <v>123</v>
      </c>
      <c r="E389" s="129" t="s">
        <v>743</v>
      </c>
      <c r="F389" s="130" t="s">
        <v>744</v>
      </c>
      <c r="G389" s="131" t="s">
        <v>204</v>
      </c>
      <c r="H389" s="132">
        <v>14.815</v>
      </c>
      <c r="I389" s="133"/>
      <c r="J389" s="134">
        <f>ROUND(I389*H389,2)</f>
        <v>0</v>
      </c>
      <c r="K389" s="130" t="s">
        <v>127</v>
      </c>
      <c r="L389" s="33"/>
      <c r="M389" s="135" t="s">
        <v>19</v>
      </c>
      <c r="N389" s="136" t="s">
        <v>43</v>
      </c>
      <c r="P389" s="137">
        <f>O389*H389</f>
        <v>0</v>
      </c>
      <c r="Q389" s="137">
        <v>0.00025</v>
      </c>
      <c r="R389" s="137">
        <f>Q389*H389</f>
        <v>0.00370375</v>
      </c>
      <c r="S389" s="137">
        <v>0</v>
      </c>
      <c r="T389" s="138">
        <f>S389*H389</f>
        <v>0</v>
      </c>
      <c r="AR389" s="139" t="s">
        <v>279</v>
      </c>
      <c r="AT389" s="139" t="s">
        <v>123</v>
      </c>
      <c r="AU389" s="139" t="s">
        <v>81</v>
      </c>
      <c r="AY389" s="18" t="s">
        <v>120</v>
      </c>
      <c r="BE389" s="140">
        <f>IF(N389="základní",J389,0)</f>
        <v>0</v>
      </c>
      <c r="BF389" s="140">
        <f>IF(N389="snížená",J389,0)</f>
        <v>0</v>
      </c>
      <c r="BG389" s="140">
        <f>IF(N389="zákl. přenesená",J389,0)</f>
        <v>0</v>
      </c>
      <c r="BH389" s="140">
        <f>IF(N389="sníž. přenesená",J389,0)</f>
        <v>0</v>
      </c>
      <c r="BI389" s="140">
        <f>IF(N389="nulová",J389,0)</f>
        <v>0</v>
      </c>
      <c r="BJ389" s="18" t="s">
        <v>79</v>
      </c>
      <c r="BK389" s="140">
        <f>ROUND(I389*H389,2)</f>
        <v>0</v>
      </c>
      <c r="BL389" s="18" t="s">
        <v>279</v>
      </c>
      <c r="BM389" s="139" t="s">
        <v>745</v>
      </c>
    </row>
    <row r="390" spans="2:47" s="1" customFormat="1" ht="11.25">
      <c r="B390" s="33"/>
      <c r="D390" s="141" t="s">
        <v>130</v>
      </c>
      <c r="F390" s="142" t="s">
        <v>746</v>
      </c>
      <c r="I390" s="143"/>
      <c r="L390" s="33"/>
      <c r="M390" s="144"/>
      <c r="T390" s="54"/>
      <c r="AT390" s="18" t="s">
        <v>130</v>
      </c>
      <c r="AU390" s="18" t="s">
        <v>81</v>
      </c>
    </row>
    <row r="391" spans="2:65" s="1" customFormat="1" ht="24.2" customHeight="1">
      <c r="B391" s="33"/>
      <c r="C391" s="128" t="s">
        <v>747</v>
      </c>
      <c r="D391" s="128" t="s">
        <v>123</v>
      </c>
      <c r="E391" s="129" t="s">
        <v>748</v>
      </c>
      <c r="F391" s="130" t="s">
        <v>749</v>
      </c>
      <c r="G391" s="131" t="s">
        <v>453</v>
      </c>
      <c r="H391" s="179"/>
      <c r="I391" s="133"/>
      <c r="J391" s="134">
        <f>ROUND(I391*H391,2)</f>
        <v>0</v>
      </c>
      <c r="K391" s="130" t="s">
        <v>127</v>
      </c>
      <c r="L391" s="33"/>
      <c r="M391" s="135" t="s">
        <v>19</v>
      </c>
      <c r="N391" s="136" t="s">
        <v>43</v>
      </c>
      <c r="P391" s="137">
        <f>O391*H391</f>
        <v>0</v>
      </c>
      <c r="Q391" s="137">
        <v>0</v>
      </c>
      <c r="R391" s="137">
        <f>Q391*H391</f>
        <v>0</v>
      </c>
      <c r="S391" s="137">
        <v>0</v>
      </c>
      <c r="T391" s="138">
        <f>S391*H391</f>
        <v>0</v>
      </c>
      <c r="AR391" s="139" t="s">
        <v>279</v>
      </c>
      <c r="AT391" s="139" t="s">
        <v>123</v>
      </c>
      <c r="AU391" s="139" t="s">
        <v>81</v>
      </c>
      <c r="AY391" s="18" t="s">
        <v>120</v>
      </c>
      <c r="BE391" s="140">
        <f>IF(N391="základní",J391,0)</f>
        <v>0</v>
      </c>
      <c r="BF391" s="140">
        <f>IF(N391="snížená",J391,0)</f>
        <v>0</v>
      </c>
      <c r="BG391" s="140">
        <f>IF(N391="zákl. přenesená",J391,0)</f>
        <v>0</v>
      </c>
      <c r="BH391" s="140">
        <f>IF(N391="sníž. přenesená",J391,0)</f>
        <v>0</v>
      </c>
      <c r="BI391" s="140">
        <f>IF(N391="nulová",J391,0)</f>
        <v>0</v>
      </c>
      <c r="BJ391" s="18" t="s">
        <v>79</v>
      </c>
      <c r="BK391" s="140">
        <f>ROUND(I391*H391,2)</f>
        <v>0</v>
      </c>
      <c r="BL391" s="18" t="s">
        <v>279</v>
      </c>
      <c r="BM391" s="139" t="s">
        <v>750</v>
      </c>
    </row>
    <row r="392" spans="2:47" s="1" customFormat="1" ht="11.25">
      <c r="B392" s="33"/>
      <c r="D392" s="141" t="s">
        <v>130</v>
      </c>
      <c r="F392" s="142" t="s">
        <v>751</v>
      </c>
      <c r="I392" s="143"/>
      <c r="L392" s="33"/>
      <c r="M392" s="144"/>
      <c r="T392" s="54"/>
      <c r="AT392" s="18" t="s">
        <v>130</v>
      </c>
      <c r="AU392" s="18" t="s">
        <v>81</v>
      </c>
    </row>
    <row r="393" spans="2:63" s="11" customFormat="1" ht="22.9" customHeight="1">
      <c r="B393" s="116"/>
      <c r="D393" s="117" t="s">
        <v>71</v>
      </c>
      <c r="E393" s="126" t="s">
        <v>752</v>
      </c>
      <c r="F393" s="126" t="s">
        <v>753</v>
      </c>
      <c r="I393" s="119"/>
      <c r="J393" s="127">
        <f>BK393</f>
        <v>0</v>
      </c>
      <c r="L393" s="116"/>
      <c r="M393" s="121"/>
      <c r="P393" s="122">
        <f>SUM(P394:P400)</f>
        <v>0</v>
      </c>
      <c r="R393" s="122">
        <f>SUM(R394:R400)</f>
        <v>0</v>
      </c>
      <c r="T393" s="123">
        <f>SUM(T394:T400)</f>
        <v>0</v>
      </c>
      <c r="AR393" s="117" t="s">
        <v>81</v>
      </c>
      <c r="AT393" s="124" t="s">
        <v>71</v>
      </c>
      <c r="AU393" s="124" t="s">
        <v>79</v>
      </c>
      <c r="AY393" s="117" t="s">
        <v>120</v>
      </c>
      <c r="BK393" s="125">
        <f>SUM(BK394:BK400)</f>
        <v>0</v>
      </c>
    </row>
    <row r="394" spans="2:65" s="1" customFormat="1" ht="16.5" customHeight="1">
      <c r="B394" s="33"/>
      <c r="C394" s="128" t="s">
        <v>754</v>
      </c>
      <c r="D394" s="128" t="s">
        <v>123</v>
      </c>
      <c r="E394" s="129" t="s">
        <v>755</v>
      </c>
      <c r="F394" s="130" t="s">
        <v>756</v>
      </c>
      <c r="G394" s="131" t="s">
        <v>204</v>
      </c>
      <c r="H394" s="132">
        <v>5.02</v>
      </c>
      <c r="I394" s="133"/>
      <c r="J394" s="134">
        <f>ROUND(I394*H394,2)</f>
        <v>0</v>
      </c>
      <c r="K394" s="130" t="s">
        <v>127</v>
      </c>
      <c r="L394" s="33"/>
      <c r="M394" s="135" t="s">
        <v>19</v>
      </c>
      <c r="N394" s="136" t="s">
        <v>43</v>
      </c>
      <c r="P394" s="137">
        <f>O394*H394</f>
        <v>0</v>
      </c>
      <c r="Q394" s="137">
        <v>0</v>
      </c>
      <c r="R394" s="137">
        <f>Q394*H394</f>
        <v>0</v>
      </c>
      <c r="S394" s="137">
        <v>0</v>
      </c>
      <c r="T394" s="138">
        <f>S394*H394</f>
        <v>0</v>
      </c>
      <c r="AR394" s="139" t="s">
        <v>279</v>
      </c>
      <c r="AT394" s="139" t="s">
        <v>123</v>
      </c>
      <c r="AU394" s="139" t="s">
        <v>81</v>
      </c>
      <c r="AY394" s="18" t="s">
        <v>120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8" t="s">
        <v>79</v>
      </c>
      <c r="BK394" s="140">
        <f>ROUND(I394*H394,2)</f>
        <v>0</v>
      </c>
      <c r="BL394" s="18" t="s">
        <v>279</v>
      </c>
      <c r="BM394" s="139" t="s">
        <v>757</v>
      </c>
    </row>
    <row r="395" spans="2:47" s="1" customFormat="1" ht="11.25">
      <c r="B395" s="33"/>
      <c r="D395" s="141" t="s">
        <v>130</v>
      </c>
      <c r="F395" s="142" t="s">
        <v>758</v>
      </c>
      <c r="I395" s="143"/>
      <c r="L395" s="33"/>
      <c r="M395" s="144"/>
      <c r="T395" s="54"/>
      <c r="AT395" s="18" t="s">
        <v>130</v>
      </c>
      <c r="AU395" s="18" t="s">
        <v>81</v>
      </c>
    </row>
    <row r="396" spans="2:51" s="12" customFormat="1" ht="11.25">
      <c r="B396" s="148"/>
      <c r="D396" s="149" t="s">
        <v>184</v>
      </c>
      <c r="E396" s="150" t="s">
        <v>19</v>
      </c>
      <c r="F396" s="151" t="s">
        <v>438</v>
      </c>
      <c r="H396" s="150" t="s">
        <v>19</v>
      </c>
      <c r="I396" s="152"/>
      <c r="L396" s="148"/>
      <c r="M396" s="153"/>
      <c r="T396" s="154"/>
      <c r="AT396" s="150" t="s">
        <v>184</v>
      </c>
      <c r="AU396" s="150" t="s">
        <v>81</v>
      </c>
      <c r="AV396" s="12" t="s">
        <v>79</v>
      </c>
      <c r="AW396" s="12" t="s">
        <v>33</v>
      </c>
      <c r="AX396" s="12" t="s">
        <v>72</v>
      </c>
      <c r="AY396" s="150" t="s">
        <v>120</v>
      </c>
    </row>
    <row r="397" spans="2:51" s="13" customFormat="1" ht="11.25">
      <c r="B397" s="155"/>
      <c r="D397" s="149" t="s">
        <v>184</v>
      </c>
      <c r="E397" s="156" t="s">
        <v>19</v>
      </c>
      <c r="F397" s="157" t="s">
        <v>269</v>
      </c>
      <c r="H397" s="158">
        <v>5.02</v>
      </c>
      <c r="I397" s="159"/>
      <c r="L397" s="155"/>
      <c r="M397" s="160"/>
      <c r="T397" s="161"/>
      <c r="AT397" s="156" t="s">
        <v>184</v>
      </c>
      <c r="AU397" s="156" t="s">
        <v>81</v>
      </c>
      <c r="AV397" s="13" t="s">
        <v>81</v>
      </c>
      <c r="AW397" s="13" t="s">
        <v>33</v>
      </c>
      <c r="AX397" s="13" t="s">
        <v>79</v>
      </c>
      <c r="AY397" s="156" t="s">
        <v>120</v>
      </c>
    </row>
    <row r="398" spans="2:65" s="1" customFormat="1" ht="16.5" customHeight="1">
      <c r="B398" s="33"/>
      <c r="C398" s="169" t="s">
        <v>759</v>
      </c>
      <c r="D398" s="169" t="s">
        <v>254</v>
      </c>
      <c r="E398" s="170" t="s">
        <v>760</v>
      </c>
      <c r="F398" s="171" t="s">
        <v>761</v>
      </c>
      <c r="G398" s="172" t="s">
        <v>204</v>
      </c>
      <c r="H398" s="173">
        <v>5.02</v>
      </c>
      <c r="I398" s="174"/>
      <c r="J398" s="175">
        <f>ROUND(I398*H398,2)</f>
        <v>0</v>
      </c>
      <c r="K398" s="171" t="s">
        <v>19</v>
      </c>
      <c r="L398" s="176"/>
      <c r="M398" s="177" t="s">
        <v>19</v>
      </c>
      <c r="N398" s="178" t="s">
        <v>43</v>
      </c>
      <c r="P398" s="137">
        <f>O398*H398</f>
        <v>0</v>
      </c>
      <c r="Q398" s="137">
        <v>0</v>
      </c>
      <c r="R398" s="137">
        <f>Q398*H398</f>
        <v>0</v>
      </c>
      <c r="S398" s="137">
        <v>0</v>
      </c>
      <c r="T398" s="138">
        <f>S398*H398</f>
        <v>0</v>
      </c>
      <c r="AR398" s="139" t="s">
        <v>369</v>
      </c>
      <c r="AT398" s="139" t="s">
        <v>254</v>
      </c>
      <c r="AU398" s="139" t="s">
        <v>81</v>
      </c>
      <c r="AY398" s="18" t="s">
        <v>120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8" t="s">
        <v>79</v>
      </c>
      <c r="BK398" s="140">
        <f>ROUND(I398*H398,2)</f>
        <v>0</v>
      </c>
      <c r="BL398" s="18" t="s">
        <v>279</v>
      </c>
      <c r="BM398" s="139" t="s">
        <v>762</v>
      </c>
    </row>
    <row r="399" spans="2:65" s="1" customFormat="1" ht="24.2" customHeight="1">
      <c r="B399" s="33"/>
      <c r="C399" s="128" t="s">
        <v>763</v>
      </c>
      <c r="D399" s="128" t="s">
        <v>123</v>
      </c>
      <c r="E399" s="129" t="s">
        <v>764</v>
      </c>
      <c r="F399" s="130" t="s">
        <v>765</v>
      </c>
      <c r="G399" s="131" t="s">
        <v>453</v>
      </c>
      <c r="H399" s="179"/>
      <c r="I399" s="133"/>
      <c r="J399" s="134">
        <f>ROUND(I399*H399,2)</f>
        <v>0</v>
      </c>
      <c r="K399" s="130" t="s">
        <v>127</v>
      </c>
      <c r="L399" s="33"/>
      <c r="M399" s="135" t="s">
        <v>19</v>
      </c>
      <c r="N399" s="136" t="s">
        <v>43</v>
      </c>
      <c r="P399" s="137">
        <f>O399*H399</f>
        <v>0</v>
      </c>
      <c r="Q399" s="137">
        <v>0</v>
      </c>
      <c r="R399" s="137">
        <f>Q399*H399</f>
        <v>0</v>
      </c>
      <c r="S399" s="137">
        <v>0</v>
      </c>
      <c r="T399" s="138">
        <f>S399*H399</f>
        <v>0</v>
      </c>
      <c r="AR399" s="139" t="s">
        <v>279</v>
      </c>
      <c r="AT399" s="139" t="s">
        <v>123</v>
      </c>
      <c r="AU399" s="139" t="s">
        <v>81</v>
      </c>
      <c r="AY399" s="18" t="s">
        <v>120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8" t="s">
        <v>79</v>
      </c>
      <c r="BK399" s="140">
        <f>ROUND(I399*H399,2)</f>
        <v>0</v>
      </c>
      <c r="BL399" s="18" t="s">
        <v>279</v>
      </c>
      <c r="BM399" s="139" t="s">
        <v>766</v>
      </c>
    </row>
    <row r="400" spans="2:47" s="1" customFormat="1" ht="11.25">
      <c r="B400" s="33"/>
      <c r="D400" s="141" t="s">
        <v>130</v>
      </c>
      <c r="F400" s="142" t="s">
        <v>767</v>
      </c>
      <c r="I400" s="143"/>
      <c r="L400" s="33"/>
      <c r="M400" s="144"/>
      <c r="T400" s="54"/>
      <c r="AT400" s="18" t="s">
        <v>130</v>
      </c>
      <c r="AU400" s="18" t="s">
        <v>81</v>
      </c>
    </row>
    <row r="401" spans="2:63" s="11" customFormat="1" ht="22.9" customHeight="1">
      <c r="B401" s="116"/>
      <c r="D401" s="117" t="s">
        <v>71</v>
      </c>
      <c r="E401" s="126" t="s">
        <v>768</v>
      </c>
      <c r="F401" s="126" t="s">
        <v>769</v>
      </c>
      <c r="I401" s="119"/>
      <c r="J401" s="127">
        <f>BK401</f>
        <v>0</v>
      </c>
      <c r="L401" s="116"/>
      <c r="M401" s="121"/>
      <c r="P401" s="122">
        <f>SUM(P402:P437)</f>
        <v>0</v>
      </c>
      <c r="R401" s="122">
        <f>SUM(R402:R437)</f>
        <v>0.08222554</v>
      </c>
      <c r="T401" s="123">
        <f>SUM(T402:T437)</f>
        <v>0</v>
      </c>
      <c r="AR401" s="117" t="s">
        <v>81</v>
      </c>
      <c r="AT401" s="124" t="s">
        <v>71</v>
      </c>
      <c r="AU401" s="124" t="s">
        <v>79</v>
      </c>
      <c r="AY401" s="117" t="s">
        <v>120</v>
      </c>
      <c r="BK401" s="125">
        <f>SUM(BK402:BK437)</f>
        <v>0</v>
      </c>
    </row>
    <row r="402" spans="2:65" s="1" customFormat="1" ht="16.5" customHeight="1">
      <c r="B402" s="33"/>
      <c r="C402" s="128" t="s">
        <v>770</v>
      </c>
      <c r="D402" s="128" t="s">
        <v>123</v>
      </c>
      <c r="E402" s="129" t="s">
        <v>771</v>
      </c>
      <c r="F402" s="130" t="s">
        <v>772</v>
      </c>
      <c r="G402" s="131" t="s">
        <v>204</v>
      </c>
      <c r="H402" s="132">
        <v>3.678</v>
      </c>
      <c r="I402" s="133"/>
      <c r="J402" s="134">
        <f>ROUND(I402*H402,2)</f>
        <v>0</v>
      </c>
      <c r="K402" s="130" t="s">
        <v>127</v>
      </c>
      <c r="L402" s="33"/>
      <c r="M402" s="135" t="s">
        <v>19</v>
      </c>
      <c r="N402" s="136" t="s">
        <v>43</v>
      </c>
      <c r="P402" s="137">
        <f>O402*H402</f>
        <v>0</v>
      </c>
      <c r="Q402" s="137">
        <v>0.00014</v>
      </c>
      <c r="R402" s="137">
        <f>Q402*H402</f>
        <v>0.00051492</v>
      </c>
      <c r="S402" s="137">
        <v>0</v>
      </c>
      <c r="T402" s="138">
        <f>S402*H402</f>
        <v>0</v>
      </c>
      <c r="AR402" s="139" t="s">
        <v>279</v>
      </c>
      <c r="AT402" s="139" t="s">
        <v>123</v>
      </c>
      <c r="AU402" s="139" t="s">
        <v>81</v>
      </c>
      <c r="AY402" s="18" t="s">
        <v>120</v>
      </c>
      <c r="BE402" s="140">
        <f>IF(N402="základní",J402,0)</f>
        <v>0</v>
      </c>
      <c r="BF402" s="140">
        <f>IF(N402="snížená",J402,0)</f>
        <v>0</v>
      </c>
      <c r="BG402" s="140">
        <f>IF(N402="zákl. přenesená",J402,0)</f>
        <v>0</v>
      </c>
      <c r="BH402" s="140">
        <f>IF(N402="sníž. přenesená",J402,0)</f>
        <v>0</v>
      </c>
      <c r="BI402" s="140">
        <f>IF(N402="nulová",J402,0)</f>
        <v>0</v>
      </c>
      <c r="BJ402" s="18" t="s">
        <v>79</v>
      </c>
      <c r="BK402" s="140">
        <f>ROUND(I402*H402,2)</f>
        <v>0</v>
      </c>
      <c r="BL402" s="18" t="s">
        <v>279</v>
      </c>
      <c r="BM402" s="139" t="s">
        <v>773</v>
      </c>
    </row>
    <row r="403" spans="2:47" s="1" customFormat="1" ht="11.25">
      <c r="B403" s="33"/>
      <c r="D403" s="141" t="s">
        <v>130</v>
      </c>
      <c r="F403" s="142" t="s">
        <v>774</v>
      </c>
      <c r="I403" s="143"/>
      <c r="L403" s="33"/>
      <c r="M403" s="144"/>
      <c r="T403" s="54"/>
      <c r="AT403" s="18" t="s">
        <v>130</v>
      </c>
      <c r="AU403" s="18" t="s">
        <v>81</v>
      </c>
    </row>
    <row r="404" spans="2:51" s="12" customFormat="1" ht="11.25">
      <c r="B404" s="148"/>
      <c r="D404" s="149" t="s">
        <v>184</v>
      </c>
      <c r="E404" s="150" t="s">
        <v>19</v>
      </c>
      <c r="F404" s="151" t="s">
        <v>775</v>
      </c>
      <c r="H404" s="150" t="s">
        <v>19</v>
      </c>
      <c r="I404" s="152"/>
      <c r="L404" s="148"/>
      <c r="M404" s="153"/>
      <c r="T404" s="154"/>
      <c r="AT404" s="150" t="s">
        <v>184</v>
      </c>
      <c r="AU404" s="150" t="s">
        <v>81</v>
      </c>
      <c r="AV404" s="12" t="s">
        <v>79</v>
      </c>
      <c r="AW404" s="12" t="s">
        <v>33</v>
      </c>
      <c r="AX404" s="12" t="s">
        <v>72</v>
      </c>
      <c r="AY404" s="150" t="s">
        <v>120</v>
      </c>
    </row>
    <row r="405" spans="2:51" s="12" customFormat="1" ht="11.25">
      <c r="B405" s="148"/>
      <c r="D405" s="149" t="s">
        <v>184</v>
      </c>
      <c r="E405" s="150" t="s">
        <v>19</v>
      </c>
      <c r="F405" s="151" t="s">
        <v>776</v>
      </c>
      <c r="H405" s="150" t="s">
        <v>19</v>
      </c>
      <c r="I405" s="152"/>
      <c r="L405" s="148"/>
      <c r="M405" s="153"/>
      <c r="T405" s="154"/>
      <c r="AT405" s="150" t="s">
        <v>184</v>
      </c>
      <c r="AU405" s="150" t="s">
        <v>81</v>
      </c>
      <c r="AV405" s="12" t="s">
        <v>79</v>
      </c>
      <c r="AW405" s="12" t="s">
        <v>33</v>
      </c>
      <c r="AX405" s="12" t="s">
        <v>72</v>
      </c>
      <c r="AY405" s="150" t="s">
        <v>120</v>
      </c>
    </row>
    <row r="406" spans="2:51" s="12" customFormat="1" ht="11.25">
      <c r="B406" s="148"/>
      <c r="D406" s="149" t="s">
        <v>184</v>
      </c>
      <c r="E406" s="150" t="s">
        <v>19</v>
      </c>
      <c r="F406" s="151" t="s">
        <v>597</v>
      </c>
      <c r="H406" s="150" t="s">
        <v>19</v>
      </c>
      <c r="I406" s="152"/>
      <c r="L406" s="148"/>
      <c r="M406" s="153"/>
      <c r="T406" s="154"/>
      <c r="AT406" s="150" t="s">
        <v>184</v>
      </c>
      <c r="AU406" s="150" t="s">
        <v>81</v>
      </c>
      <c r="AV406" s="12" t="s">
        <v>79</v>
      </c>
      <c r="AW406" s="12" t="s">
        <v>33</v>
      </c>
      <c r="AX406" s="12" t="s">
        <v>72</v>
      </c>
      <c r="AY406" s="150" t="s">
        <v>120</v>
      </c>
    </row>
    <row r="407" spans="2:51" s="13" customFormat="1" ht="11.25">
      <c r="B407" s="155"/>
      <c r="D407" s="149" t="s">
        <v>184</v>
      </c>
      <c r="E407" s="156" t="s">
        <v>19</v>
      </c>
      <c r="F407" s="157" t="s">
        <v>777</v>
      </c>
      <c r="H407" s="158">
        <v>0.16</v>
      </c>
      <c r="I407" s="159"/>
      <c r="L407" s="155"/>
      <c r="M407" s="160"/>
      <c r="T407" s="161"/>
      <c r="AT407" s="156" t="s">
        <v>184</v>
      </c>
      <c r="AU407" s="156" t="s">
        <v>81</v>
      </c>
      <c r="AV407" s="13" t="s">
        <v>81</v>
      </c>
      <c r="AW407" s="13" t="s">
        <v>33</v>
      </c>
      <c r="AX407" s="13" t="s">
        <v>72</v>
      </c>
      <c r="AY407" s="156" t="s">
        <v>120</v>
      </c>
    </row>
    <row r="408" spans="2:51" s="12" customFormat="1" ht="11.25">
      <c r="B408" s="148"/>
      <c r="D408" s="149" t="s">
        <v>184</v>
      </c>
      <c r="E408" s="150" t="s">
        <v>19</v>
      </c>
      <c r="F408" s="151" t="s">
        <v>616</v>
      </c>
      <c r="H408" s="150" t="s">
        <v>19</v>
      </c>
      <c r="I408" s="152"/>
      <c r="L408" s="148"/>
      <c r="M408" s="153"/>
      <c r="T408" s="154"/>
      <c r="AT408" s="150" t="s">
        <v>184</v>
      </c>
      <c r="AU408" s="150" t="s">
        <v>81</v>
      </c>
      <c r="AV408" s="12" t="s">
        <v>79</v>
      </c>
      <c r="AW408" s="12" t="s">
        <v>33</v>
      </c>
      <c r="AX408" s="12" t="s">
        <v>72</v>
      </c>
      <c r="AY408" s="150" t="s">
        <v>120</v>
      </c>
    </row>
    <row r="409" spans="2:51" s="13" customFormat="1" ht="11.25">
      <c r="B409" s="155"/>
      <c r="D409" s="149" t="s">
        <v>184</v>
      </c>
      <c r="E409" s="156" t="s">
        <v>19</v>
      </c>
      <c r="F409" s="157" t="s">
        <v>778</v>
      </c>
      <c r="H409" s="158">
        <v>3.326</v>
      </c>
      <c r="I409" s="159"/>
      <c r="L409" s="155"/>
      <c r="M409" s="160"/>
      <c r="T409" s="161"/>
      <c r="AT409" s="156" t="s">
        <v>184</v>
      </c>
      <c r="AU409" s="156" t="s">
        <v>81</v>
      </c>
      <c r="AV409" s="13" t="s">
        <v>81</v>
      </c>
      <c r="AW409" s="13" t="s">
        <v>33</v>
      </c>
      <c r="AX409" s="13" t="s">
        <v>72</v>
      </c>
      <c r="AY409" s="156" t="s">
        <v>120</v>
      </c>
    </row>
    <row r="410" spans="2:51" s="12" customFormat="1" ht="11.25">
      <c r="B410" s="148"/>
      <c r="D410" s="149" t="s">
        <v>184</v>
      </c>
      <c r="E410" s="150" t="s">
        <v>19</v>
      </c>
      <c r="F410" s="151" t="s">
        <v>599</v>
      </c>
      <c r="H410" s="150" t="s">
        <v>19</v>
      </c>
      <c r="I410" s="152"/>
      <c r="L410" s="148"/>
      <c r="M410" s="153"/>
      <c r="T410" s="154"/>
      <c r="AT410" s="150" t="s">
        <v>184</v>
      </c>
      <c r="AU410" s="150" t="s">
        <v>81</v>
      </c>
      <c r="AV410" s="12" t="s">
        <v>79</v>
      </c>
      <c r="AW410" s="12" t="s">
        <v>33</v>
      </c>
      <c r="AX410" s="12" t="s">
        <v>72</v>
      </c>
      <c r="AY410" s="150" t="s">
        <v>120</v>
      </c>
    </row>
    <row r="411" spans="2:51" s="13" customFormat="1" ht="11.25">
      <c r="B411" s="155"/>
      <c r="D411" s="149" t="s">
        <v>184</v>
      </c>
      <c r="E411" s="156" t="s">
        <v>19</v>
      </c>
      <c r="F411" s="157" t="s">
        <v>779</v>
      </c>
      <c r="H411" s="158">
        <v>0.192</v>
      </c>
      <c r="I411" s="159"/>
      <c r="L411" s="155"/>
      <c r="M411" s="160"/>
      <c r="T411" s="161"/>
      <c r="AT411" s="156" t="s">
        <v>184</v>
      </c>
      <c r="AU411" s="156" t="s">
        <v>81</v>
      </c>
      <c r="AV411" s="13" t="s">
        <v>81</v>
      </c>
      <c r="AW411" s="13" t="s">
        <v>33</v>
      </c>
      <c r="AX411" s="13" t="s">
        <v>72</v>
      </c>
      <c r="AY411" s="156" t="s">
        <v>120</v>
      </c>
    </row>
    <row r="412" spans="2:51" s="14" customFormat="1" ht="11.25">
      <c r="B412" s="162"/>
      <c r="D412" s="149" t="s">
        <v>184</v>
      </c>
      <c r="E412" s="163" t="s">
        <v>19</v>
      </c>
      <c r="F412" s="164" t="s">
        <v>187</v>
      </c>
      <c r="H412" s="165">
        <v>3.678</v>
      </c>
      <c r="I412" s="166"/>
      <c r="L412" s="162"/>
      <c r="M412" s="167"/>
      <c r="T412" s="168"/>
      <c r="AT412" s="163" t="s">
        <v>184</v>
      </c>
      <c r="AU412" s="163" t="s">
        <v>81</v>
      </c>
      <c r="AV412" s="14" t="s">
        <v>141</v>
      </c>
      <c r="AW412" s="14" t="s">
        <v>33</v>
      </c>
      <c r="AX412" s="14" t="s">
        <v>79</v>
      </c>
      <c r="AY412" s="163" t="s">
        <v>120</v>
      </c>
    </row>
    <row r="413" spans="2:65" s="1" customFormat="1" ht="16.5" customHeight="1">
      <c r="B413" s="33"/>
      <c r="C413" s="128" t="s">
        <v>780</v>
      </c>
      <c r="D413" s="128" t="s">
        <v>123</v>
      </c>
      <c r="E413" s="129" t="s">
        <v>781</v>
      </c>
      <c r="F413" s="130" t="s">
        <v>782</v>
      </c>
      <c r="G413" s="131" t="s">
        <v>204</v>
      </c>
      <c r="H413" s="132">
        <v>14.1</v>
      </c>
      <c r="I413" s="133"/>
      <c r="J413" s="134">
        <f>ROUND(I413*H413,2)</f>
        <v>0</v>
      </c>
      <c r="K413" s="130" t="s">
        <v>127</v>
      </c>
      <c r="L413" s="33"/>
      <c r="M413" s="135" t="s">
        <v>19</v>
      </c>
      <c r="N413" s="136" t="s">
        <v>43</v>
      </c>
      <c r="P413" s="137">
        <f>O413*H413</f>
        <v>0</v>
      </c>
      <c r="Q413" s="137">
        <v>0.00014</v>
      </c>
      <c r="R413" s="137">
        <f>Q413*H413</f>
        <v>0.0019739999999999996</v>
      </c>
      <c r="S413" s="137">
        <v>0</v>
      </c>
      <c r="T413" s="138">
        <f>S413*H413</f>
        <v>0</v>
      </c>
      <c r="AR413" s="139" t="s">
        <v>279</v>
      </c>
      <c r="AT413" s="139" t="s">
        <v>123</v>
      </c>
      <c r="AU413" s="139" t="s">
        <v>81</v>
      </c>
      <c r="AY413" s="18" t="s">
        <v>120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79</v>
      </c>
      <c r="BK413" s="140">
        <f>ROUND(I413*H413,2)</f>
        <v>0</v>
      </c>
      <c r="BL413" s="18" t="s">
        <v>279</v>
      </c>
      <c r="BM413" s="139" t="s">
        <v>783</v>
      </c>
    </row>
    <row r="414" spans="2:47" s="1" customFormat="1" ht="11.25">
      <c r="B414" s="33"/>
      <c r="D414" s="141" t="s">
        <v>130</v>
      </c>
      <c r="F414" s="142" t="s">
        <v>784</v>
      </c>
      <c r="I414" s="143"/>
      <c r="L414" s="33"/>
      <c r="M414" s="144"/>
      <c r="T414" s="54"/>
      <c r="AT414" s="18" t="s">
        <v>130</v>
      </c>
      <c r="AU414" s="18" t="s">
        <v>81</v>
      </c>
    </row>
    <row r="415" spans="2:47" s="1" customFormat="1" ht="19.5">
      <c r="B415" s="33"/>
      <c r="D415" s="149" t="s">
        <v>687</v>
      </c>
      <c r="F415" s="180" t="s">
        <v>785</v>
      </c>
      <c r="I415" s="143"/>
      <c r="L415" s="33"/>
      <c r="M415" s="144"/>
      <c r="T415" s="54"/>
      <c r="AT415" s="18" t="s">
        <v>687</v>
      </c>
      <c r="AU415" s="18" t="s">
        <v>81</v>
      </c>
    </row>
    <row r="416" spans="2:51" s="12" customFormat="1" ht="11.25">
      <c r="B416" s="148"/>
      <c r="D416" s="149" t="s">
        <v>184</v>
      </c>
      <c r="E416" s="150" t="s">
        <v>19</v>
      </c>
      <c r="F416" s="151" t="s">
        <v>786</v>
      </c>
      <c r="H416" s="150" t="s">
        <v>19</v>
      </c>
      <c r="I416" s="152"/>
      <c r="L416" s="148"/>
      <c r="M416" s="153"/>
      <c r="T416" s="154"/>
      <c r="AT416" s="150" t="s">
        <v>184</v>
      </c>
      <c r="AU416" s="150" t="s">
        <v>81</v>
      </c>
      <c r="AV416" s="12" t="s">
        <v>79</v>
      </c>
      <c r="AW416" s="12" t="s">
        <v>33</v>
      </c>
      <c r="AX416" s="12" t="s">
        <v>72</v>
      </c>
      <c r="AY416" s="150" t="s">
        <v>120</v>
      </c>
    </row>
    <row r="417" spans="2:51" s="13" customFormat="1" ht="11.25">
      <c r="B417" s="155"/>
      <c r="D417" s="149" t="s">
        <v>184</v>
      </c>
      <c r="E417" s="156" t="s">
        <v>19</v>
      </c>
      <c r="F417" s="157" t="s">
        <v>787</v>
      </c>
      <c r="H417" s="158">
        <v>9.6</v>
      </c>
      <c r="I417" s="159"/>
      <c r="L417" s="155"/>
      <c r="M417" s="160"/>
      <c r="T417" s="161"/>
      <c r="AT417" s="156" t="s">
        <v>184</v>
      </c>
      <c r="AU417" s="156" t="s">
        <v>81</v>
      </c>
      <c r="AV417" s="13" t="s">
        <v>81</v>
      </c>
      <c r="AW417" s="13" t="s">
        <v>33</v>
      </c>
      <c r="AX417" s="13" t="s">
        <v>72</v>
      </c>
      <c r="AY417" s="156" t="s">
        <v>120</v>
      </c>
    </row>
    <row r="418" spans="2:51" s="13" customFormat="1" ht="11.25">
      <c r="B418" s="155"/>
      <c r="D418" s="149" t="s">
        <v>184</v>
      </c>
      <c r="E418" s="156" t="s">
        <v>19</v>
      </c>
      <c r="F418" s="157" t="s">
        <v>788</v>
      </c>
      <c r="H418" s="158">
        <v>1.38</v>
      </c>
      <c r="I418" s="159"/>
      <c r="L418" s="155"/>
      <c r="M418" s="160"/>
      <c r="T418" s="161"/>
      <c r="AT418" s="156" t="s">
        <v>184</v>
      </c>
      <c r="AU418" s="156" t="s">
        <v>81</v>
      </c>
      <c r="AV418" s="13" t="s">
        <v>81</v>
      </c>
      <c r="AW418" s="13" t="s">
        <v>33</v>
      </c>
      <c r="AX418" s="13" t="s">
        <v>72</v>
      </c>
      <c r="AY418" s="156" t="s">
        <v>120</v>
      </c>
    </row>
    <row r="419" spans="2:51" s="13" customFormat="1" ht="11.25">
      <c r="B419" s="155"/>
      <c r="D419" s="149" t="s">
        <v>184</v>
      </c>
      <c r="E419" s="156" t="s">
        <v>19</v>
      </c>
      <c r="F419" s="157" t="s">
        <v>789</v>
      </c>
      <c r="H419" s="158">
        <v>3.12</v>
      </c>
      <c r="I419" s="159"/>
      <c r="L419" s="155"/>
      <c r="M419" s="160"/>
      <c r="T419" s="161"/>
      <c r="AT419" s="156" t="s">
        <v>184</v>
      </c>
      <c r="AU419" s="156" t="s">
        <v>81</v>
      </c>
      <c r="AV419" s="13" t="s">
        <v>81</v>
      </c>
      <c r="AW419" s="13" t="s">
        <v>33</v>
      </c>
      <c r="AX419" s="13" t="s">
        <v>72</v>
      </c>
      <c r="AY419" s="156" t="s">
        <v>120</v>
      </c>
    </row>
    <row r="420" spans="2:51" s="14" customFormat="1" ht="11.25">
      <c r="B420" s="162"/>
      <c r="D420" s="149" t="s">
        <v>184</v>
      </c>
      <c r="E420" s="163" t="s">
        <v>19</v>
      </c>
      <c r="F420" s="164" t="s">
        <v>187</v>
      </c>
      <c r="H420" s="165">
        <v>14.1</v>
      </c>
      <c r="I420" s="166"/>
      <c r="L420" s="162"/>
      <c r="M420" s="167"/>
      <c r="T420" s="168"/>
      <c r="AT420" s="163" t="s">
        <v>184</v>
      </c>
      <c r="AU420" s="163" t="s">
        <v>81</v>
      </c>
      <c r="AV420" s="14" t="s">
        <v>141</v>
      </c>
      <c r="AW420" s="14" t="s">
        <v>33</v>
      </c>
      <c r="AX420" s="14" t="s">
        <v>79</v>
      </c>
      <c r="AY420" s="163" t="s">
        <v>120</v>
      </c>
    </row>
    <row r="421" spans="2:65" s="1" customFormat="1" ht="16.5" customHeight="1">
      <c r="B421" s="33"/>
      <c r="C421" s="128" t="s">
        <v>790</v>
      </c>
      <c r="D421" s="128" t="s">
        <v>123</v>
      </c>
      <c r="E421" s="129" t="s">
        <v>791</v>
      </c>
      <c r="F421" s="130" t="s">
        <v>792</v>
      </c>
      <c r="G421" s="131" t="s">
        <v>204</v>
      </c>
      <c r="H421" s="132">
        <v>14.1</v>
      </c>
      <c r="I421" s="133"/>
      <c r="J421" s="134">
        <f>ROUND(I421*H421,2)</f>
        <v>0</v>
      </c>
      <c r="K421" s="130" t="s">
        <v>127</v>
      </c>
      <c r="L421" s="33"/>
      <c r="M421" s="135" t="s">
        <v>19</v>
      </c>
      <c r="N421" s="136" t="s">
        <v>43</v>
      </c>
      <c r="P421" s="137">
        <f>O421*H421</f>
        <v>0</v>
      </c>
      <c r="Q421" s="137">
        <v>0.00012</v>
      </c>
      <c r="R421" s="137">
        <f>Q421*H421</f>
        <v>0.001692</v>
      </c>
      <c r="S421" s="137">
        <v>0</v>
      </c>
      <c r="T421" s="138">
        <f>S421*H421</f>
        <v>0</v>
      </c>
      <c r="AR421" s="139" t="s">
        <v>279</v>
      </c>
      <c r="AT421" s="139" t="s">
        <v>123</v>
      </c>
      <c r="AU421" s="139" t="s">
        <v>81</v>
      </c>
      <c r="AY421" s="18" t="s">
        <v>120</v>
      </c>
      <c r="BE421" s="140">
        <f>IF(N421="základní",J421,0)</f>
        <v>0</v>
      </c>
      <c r="BF421" s="140">
        <f>IF(N421="snížená",J421,0)</f>
        <v>0</v>
      </c>
      <c r="BG421" s="140">
        <f>IF(N421="zákl. přenesená",J421,0)</f>
        <v>0</v>
      </c>
      <c r="BH421" s="140">
        <f>IF(N421="sníž. přenesená",J421,0)</f>
        <v>0</v>
      </c>
      <c r="BI421" s="140">
        <f>IF(N421="nulová",J421,0)</f>
        <v>0</v>
      </c>
      <c r="BJ421" s="18" t="s">
        <v>79</v>
      </c>
      <c r="BK421" s="140">
        <f>ROUND(I421*H421,2)</f>
        <v>0</v>
      </c>
      <c r="BL421" s="18" t="s">
        <v>279</v>
      </c>
      <c r="BM421" s="139" t="s">
        <v>793</v>
      </c>
    </row>
    <row r="422" spans="2:47" s="1" customFormat="1" ht="11.25">
      <c r="B422" s="33"/>
      <c r="D422" s="141" t="s">
        <v>130</v>
      </c>
      <c r="F422" s="142" t="s">
        <v>794</v>
      </c>
      <c r="I422" s="143"/>
      <c r="L422" s="33"/>
      <c r="M422" s="144"/>
      <c r="T422" s="54"/>
      <c r="AT422" s="18" t="s">
        <v>130</v>
      </c>
      <c r="AU422" s="18" t="s">
        <v>81</v>
      </c>
    </row>
    <row r="423" spans="2:47" s="1" customFormat="1" ht="19.5">
      <c r="B423" s="33"/>
      <c r="D423" s="149" t="s">
        <v>687</v>
      </c>
      <c r="F423" s="180" t="s">
        <v>785</v>
      </c>
      <c r="I423" s="143"/>
      <c r="L423" s="33"/>
      <c r="M423" s="144"/>
      <c r="T423" s="54"/>
      <c r="AT423" s="18" t="s">
        <v>687</v>
      </c>
      <c r="AU423" s="18" t="s">
        <v>81</v>
      </c>
    </row>
    <row r="424" spans="2:65" s="1" customFormat="1" ht="24.2" customHeight="1">
      <c r="B424" s="33"/>
      <c r="C424" s="128" t="s">
        <v>795</v>
      </c>
      <c r="D424" s="128" t="s">
        <v>123</v>
      </c>
      <c r="E424" s="129" t="s">
        <v>796</v>
      </c>
      <c r="F424" s="130" t="s">
        <v>797</v>
      </c>
      <c r="G424" s="131" t="s">
        <v>204</v>
      </c>
      <c r="H424" s="132">
        <v>127.942</v>
      </c>
      <c r="I424" s="133"/>
      <c r="J424" s="134">
        <f>ROUND(I424*H424,2)</f>
        <v>0</v>
      </c>
      <c r="K424" s="130" t="s">
        <v>127</v>
      </c>
      <c r="L424" s="33"/>
      <c r="M424" s="135" t="s">
        <v>19</v>
      </c>
      <c r="N424" s="136" t="s">
        <v>43</v>
      </c>
      <c r="P424" s="137">
        <f>O424*H424</f>
        <v>0</v>
      </c>
      <c r="Q424" s="137">
        <v>0.0002</v>
      </c>
      <c r="R424" s="137">
        <f>Q424*H424</f>
        <v>0.0255884</v>
      </c>
      <c r="S424" s="137">
        <v>0</v>
      </c>
      <c r="T424" s="138">
        <f>S424*H424</f>
        <v>0</v>
      </c>
      <c r="AR424" s="139" t="s">
        <v>279</v>
      </c>
      <c r="AT424" s="139" t="s">
        <v>123</v>
      </c>
      <c r="AU424" s="139" t="s">
        <v>81</v>
      </c>
      <c r="AY424" s="18" t="s">
        <v>120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79</v>
      </c>
      <c r="BK424" s="140">
        <f>ROUND(I424*H424,2)</f>
        <v>0</v>
      </c>
      <c r="BL424" s="18" t="s">
        <v>279</v>
      </c>
      <c r="BM424" s="139" t="s">
        <v>798</v>
      </c>
    </row>
    <row r="425" spans="2:47" s="1" customFormat="1" ht="11.25">
      <c r="B425" s="33"/>
      <c r="D425" s="141" t="s">
        <v>130</v>
      </c>
      <c r="F425" s="142" t="s">
        <v>799</v>
      </c>
      <c r="I425" s="143"/>
      <c r="L425" s="33"/>
      <c r="M425" s="144"/>
      <c r="T425" s="54"/>
      <c r="AT425" s="18" t="s">
        <v>130</v>
      </c>
      <c r="AU425" s="18" t="s">
        <v>81</v>
      </c>
    </row>
    <row r="426" spans="2:51" s="12" customFormat="1" ht="11.25">
      <c r="B426" s="148"/>
      <c r="D426" s="149" t="s">
        <v>184</v>
      </c>
      <c r="E426" s="150" t="s">
        <v>19</v>
      </c>
      <c r="F426" s="151" t="s">
        <v>800</v>
      </c>
      <c r="H426" s="150" t="s">
        <v>19</v>
      </c>
      <c r="I426" s="152"/>
      <c r="L426" s="148"/>
      <c r="M426" s="153"/>
      <c r="T426" s="154"/>
      <c r="AT426" s="150" t="s">
        <v>184</v>
      </c>
      <c r="AU426" s="150" t="s">
        <v>81</v>
      </c>
      <c r="AV426" s="12" t="s">
        <v>79</v>
      </c>
      <c r="AW426" s="12" t="s">
        <v>33</v>
      </c>
      <c r="AX426" s="12" t="s">
        <v>72</v>
      </c>
      <c r="AY426" s="150" t="s">
        <v>120</v>
      </c>
    </row>
    <row r="427" spans="2:51" s="13" customFormat="1" ht="22.5">
      <c r="B427" s="155"/>
      <c r="D427" s="149" t="s">
        <v>184</v>
      </c>
      <c r="E427" s="156" t="s">
        <v>19</v>
      </c>
      <c r="F427" s="157" t="s">
        <v>801</v>
      </c>
      <c r="H427" s="158">
        <v>149.52</v>
      </c>
      <c r="I427" s="159"/>
      <c r="L427" s="155"/>
      <c r="M427" s="160"/>
      <c r="T427" s="161"/>
      <c r="AT427" s="156" t="s">
        <v>184</v>
      </c>
      <c r="AU427" s="156" t="s">
        <v>81</v>
      </c>
      <c r="AV427" s="13" t="s">
        <v>81</v>
      </c>
      <c r="AW427" s="13" t="s">
        <v>33</v>
      </c>
      <c r="AX427" s="13" t="s">
        <v>72</v>
      </c>
      <c r="AY427" s="156" t="s">
        <v>120</v>
      </c>
    </row>
    <row r="428" spans="2:51" s="13" customFormat="1" ht="11.25">
      <c r="B428" s="155"/>
      <c r="D428" s="149" t="s">
        <v>184</v>
      </c>
      <c r="E428" s="156" t="s">
        <v>19</v>
      </c>
      <c r="F428" s="157" t="s">
        <v>802</v>
      </c>
      <c r="H428" s="158">
        <v>-1.33</v>
      </c>
      <c r="I428" s="159"/>
      <c r="L428" s="155"/>
      <c r="M428" s="160"/>
      <c r="T428" s="161"/>
      <c r="AT428" s="156" t="s">
        <v>184</v>
      </c>
      <c r="AU428" s="156" t="s">
        <v>81</v>
      </c>
      <c r="AV428" s="13" t="s">
        <v>81</v>
      </c>
      <c r="AW428" s="13" t="s">
        <v>33</v>
      </c>
      <c r="AX428" s="13" t="s">
        <v>72</v>
      </c>
      <c r="AY428" s="156" t="s">
        <v>120</v>
      </c>
    </row>
    <row r="429" spans="2:51" s="13" customFormat="1" ht="11.25">
      <c r="B429" s="155"/>
      <c r="D429" s="149" t="s">
        <v>184</v>
      </c>
      <c r="E429" s="156" t="s">
        <v>19</v>
      </c>
      <c r="F429" s="157" t="s">
        <v>803</v>
      </c>
      <c r="H429" s="158">
        <v>-4.94</v>
      </c>
      <c r="I429" s="159"/>
      <c r="L429" s="155"/>
      <c r="M429" s="160"/>
      <c r="T429" s="161"/>
      <c r="AT429" s="156" t="s">
        <v>184</v>
      </c>
      <c r="AU429" s="156" t="s">
        <v>81</v>
      </c>
      <c r="AV429" s="13" t="s">
        <v>81</v>
      </c>
      <c r="AW429" s="13" t="s">
        <v>33</v>
      </c>
      <c r="AX429" s="13" t="s">
        <v>72</v>
      </c>
      <c r="AY429" s="156" t="s">
        <v>120</v>
      </c>
    </row>
    <row r="430" spans="2:51" s="13" customFormat="1" ht="11.25">
      <c r="B430" s="155"/>
      <c r="D430" s="149" t="s">
        <v>184</v>
      </c>
      <c r="E430" s="156" t="s">
        <v>19</v>
      </c>
      <c r="F430" s="157" t="s">
        <v>804</v>
      </c>
      <c r="H430" s="158">
        <v>-13.68</v>
      </c>
      <c r="I430" s="159"/>
      <c r="L430" s="155"/>
      <c r="M430" s="160"/>
      <c r="T430" s="161"/>
      <c r="AT430" s="156" t="s">
        <v>184</v>
      </c>
      <c r="AU430" s="156" t="s">
        <v>81</v>
      </c>
      <c r="AV430" s="13" t="s">
        <v>81</v>
      </c>
      <c r="AW430" s="13" t="s">
        <v>33</v>
      </c>
      <c r="AX430" s="13" t="s">
        <v>72</v>
      </c>
      <c r="AY430" s="156" t="s">
        <v>120</v>
      </c>
    </row>
    <row r="431" spans="2:51" s="13" customFormat="1" ht="11.25">
      <c r="B431" s="155"/>
      <c r="D431" s="149" t="s">
        <v>184</v>
      </c>
      <c r="E431" s="156" t="s">
        <v>19</v>
      </c>
      <c r="F431" s="157" t="s">
        <v>805</v>
      </c>
      <c r="H431" s="158">
        <v>2.112</v>
      </c>
      <c r="I431" s="159"/>
      <c r="L431" s="155"/>
      <c r="M431" s="160"/>
      <c r="T431" s="161"/>
      <c r="AT431" s="156" t="s">
        <v>184</v>
      </c>
      <c r="AU431" s="156" t="s">
        <v>81</v>
      </c>
      <c r="AV431" s="13" t="s">
        <v>81</v>
      </c>
      <c r="AW431" s="13" t="s">
        <v>33</v>
      </c>
      <c r="AX431" s="13" t="s">
        <v>72</v>
      </c>
      <c r="AY431" s="156" t="s">
        <v>120</v>
      </c>
    </row>
    <row r="432" spans="2:51" s="13" customFormat="1" ht="11.25">
      <c r="B432" s="155"/>
      <c r="D432" s="149" t="s">
        <v>184</v>
      </c>
      <c r="E432" s="156" t="s">
        <v>19</v>
      </c>
      <c r="F432" s="157" t="s">
        <v>806</v>
      </c>
      <c r="H432" s="158">
        <v>-4.08</v>
      </c>
      <c r="I432" s="159"/>
      <c r="L432" s="155"/>
      <c r="M432" s="160"/>
      <c r="T432" s="161"/>
      <c r="AT432" s="156" t="s">
        <v>184</v>
      </c>
      <c r="AU432" s="156" t="s">
        <v>81</v>
      </c>
      <c r="AV432" s="13" t="s">
        <v>81</v>
      </c>
      <c r="AW432" s="13" t="s">
        <v>33</v>
      </c>
      <c r="AX432" s="13" t="s">
        <v>72</v>
      </c>
      <c r="AY432" s="156" t="s">
        <v>120</v>
      </c>
    </row>
    <row r="433" spans="2:51" s="13" customFormat="1" ht="11.25">
      <c r="B433" s="155"/>
      <c r="D433" s="149" t="s">
        <v>184</v>
      </c>
      <c r="E433" s="156" t="s">
        <v>19</v>
      </c>
      <c r="F433" s="157" t="s">
        <v>807</v>
      </c>
      <c r="H433" s="158">
        <v>0.34</v>
      </c>
      <c r="I433" s="159"/>
      <c r="L433" s="155"/>
      <c r="M433" s="160"/>
      <c r="T433" s="161"/>
      <c r="AT433" s="156" t="s">
        <v>184</v>
      </c>
      <c r="AU433" s="156" t="s">
        <v>81</v>
      </c>
      <c r="AV433" s="13" t="s">
        <v>81</v>
      </c>
      <c r="AW433" s="13" t="s">
        <v>33</v>
      </c>
      <c r="AX433" s="13" t="s">
        <v>72</v>
      </c>
      <c r="AY433" s="156" t="s">
        <v>120</v>
      </c>
    </row>
    <row r="434" spans="2:51" s="14" customFormat="1" ht="11.25">
      <c r="B434" s="162"/>
      <c r="D434" s="149" t="s">
        <v>184</v>
      </c>
      <c r="E434" s="163" t="s">
        <v>19</v>
      </c>
      <c r="F434" s="164" t="s">
        <v>187</v>
      </c>
      <c r="H434" s="165">
        <v>127.942</v>
      </c>
      <c r="I434" s="166"/>
      <c r="L434" s="162"/>
      <c r="M434" s="167"/>
      <c r="T434" s="168"/>
      <c r="AT434" s="163" t="s">
        <v>184</v>
      </c>
      <c r="AU434" s="163" t="s">
        <v>81</v>
      </c>
      <c r="AV434" s="14" t="s">
        <v>141</v>
      </c>
      <c r="AW434" s="14" t="s">
        <v>33</v>
      </c>
      <c r="AX434" s="14" t="s">
        <v>79</v>
      </c>
      <c r="AY434" s="163" t="s">
        <v>120</v>
      </c>
    </row>
    <row r="435" spans="2:65" s="1" customFormat="1" ht="24.2" customHeight="1">
      <c r="B435" s="33"/>
      <c r="C435" s="128" t="s">
        <v>808</v>
      </c>
      <c r="D435" s="128" t="s">
        <v>123</v>
      </c>
      <c r="E435" s="129" t="s">
        <v>809</v>
      </c>
      <c r="F435" s="130" t="s">
        <v>810</v>
      </c>
      <c r="G435" s="131" t="s">
        <v>204</v>
      </c>
      <c r="H435" s="132">
        <v>127.942</v>
      </c>
      <c r="I435" s="133"/>
      <c r="J435" s="134">
        <f>ROUND(I435*H435,2)</f>
        <v>0</v>
      </c>
      <c r="K435" s="130" t="s">
        <v>127</v>
      </c>
      <c r="L435" s="33"/>
      <c r="M435" s="135" t="s">
        <v>19</v>
      </c>
      <c r="N435" s="136" t="s">
        <v>43</v>
      </c>
      <c r="P435" s="137">
        <f>O435*H435</f>
        <v>0</v>
      </c>
      <c r="Q435" s="137">
        <v>0.00041</v>
      </c>
      <c r="R435" s="137">
        <f>Q435*H435</f>
        <v>0.05245622</v>
      </c>
      <c r="S435" s="137">
        <v>0</v>
      </c>
      <c r="T435" s="138">
        <f>S435*H435</f>
        <v>0</v>
      </c>
      <c r="AR435" s="139" t="s">
        <v>279</v>
      </c>
      <c r="AT435" s="139" t="s">
        <v>123</v>
      </c>
      <c r="AU435" s="139" t="s">
        <v>81</v>
      </c>
      <c r="AY435" s="18" t="s">
        <v>120</v>
      </c>
      <c r="BE435" s="140">
        <f>IF(N435="základní",J435,0)</f>
        <v>0</v>
      </c>
      <c r="BF435" s="140">
        <f>IF(N435="snížená",J435,0)</f>
        <v>0</v>
      </c>
      <c r="BG435" s="140">
        <f>IF(N435="zákl. přenesená",J435,0)</f>
        <v>0</v>
      </c>
      <c r="BH435" s="140">
        <f>IF(N435="sníž. přenesená",J435,0)</f>
        <v>0</v>
      </c>
      <c r="BI435" s="140">
        <f>IF(N435="nulová",J435,0)</f>
        <v>0</v>
      </c>
      <c r="BJ435" s="18" t="s">
        <v>79</v>
      </c>
      <c r="BK435" s="140">
        <f>ROUND(I435*H435,2)</f>
        <v>0</v>
      </c>
      <c r="BL435" s="18" t="s">
        <v>279</v>
      </c>
      <c r="BM435" s="139" t="s">
        <v>811</v>
      </c>
    </row>
    <row r="436" spans="2:47" s="1" customFormat="1" ht="11.25">
      <c r="B436" s="33"/>
      <c r="D436" s="141" t="s">
        <v>130</v>
      </c>
      <c r="F436" s="142" t="s">
        <v>812</v>
      </c>
      <c r="I436" s="143"/>
      <c r="L436" s="33"/>
      <c r="M436" s="144"/>
      <c r="T436" s="54"/>
      <c r="AT436" s="18" t="s">
        <v>130</v>
      </c>
      <c r="AU436" s="18" t="s">
        <v>81</v>
      </c>
    </row>
    <row r="437" spans="2:47" s="1" customFormat="1" ht="19.5">
      <c r="B437" s="33"/>
      <c r="D437" s="149" t="s">
        <v>687</v>
      </c>
      <c r="F437" s="180" t="s">
        <v>813</v>
      </c>
      <c r="I437" s="143"/>
      <c r="L437" s="33"/>
      <c r="M437" s="144"/>
      <c r="T437" s="54"/>
      <c r="AT437" s="18" t="s">
        <v>687</v>
      </c>
      <c r="AU437" s="18" t="s">
        <v>81</v>
      </c>
    </row>
    <row r="438" spans="2:63" s="11" customFormat="1" ht="22.9" customHeight="1">
      <c r="B438" s="116"/>
      <c r="D438" s="117" t="s">
        <v>71</v>
      </c>
      <c r="E438" s="126" t="s">
        <v>814</v>
      </c>
      <c r="F438" s="126" t="s">
        <v>815</v>
      </c>
      <c r="I438" s="119"/>
      <c r="J438" s="127">
        <f>BK438</f>
        <v>0</v>
      </c>
      <c r="L438" s="116"/>
      <c r="M438" s="121"/>
      <c r="P438" s="122">
        <f>SUM(P439:P485)</f>
        <v>0</v>
      </c>
      <c r="R438" s="122">
        <f>SUM(R439:R485)</f>
        <v>0.30223244</v>
      </c>
      <c r="T438" s="123">
        <f>SUM(T439:T485)</f>
        <v>0.06818605</v>
      </c>
      <c r="AR438" s="117" t="s">
        <v>81</v>
      </c>
      <c r="AT438" s="124" t="s">
        <v>71</v>
      </c>
      <c r="AU438" s="124" t="s">
        <v>79</v>
      </c>
      <c r="AY438" s="117" t="s">
        <v>120</v>
      </c>
      <c r="BK438" s="125">
        <f>SUM(BK439:BK485)</f>
        <v>0</v>
      </c>
    </row>
    <row r="439" spans="2:65" s="1" customFormat="1" ht="24.2" customHeight="1">
      <c r="B439" s="33"/>
      <c r="C439" s="128" t="s">
        <v>816</v>
      </c>
      <c r="D439" s="128" t="s">
        <v>123</v>
      </c>
      <c r="E439" s="129" t="s">
        <v>817</v>
      </c>
      <c r="F439" s="130" t="s">
        <v>818</v>
      </c>
      <c r="G439" s="131" t="s">
        <v>204</v>
      </c>
      <c r="H439" s="132">
        <v>10.457</v>
      </c>
      <c r="I439" s="133"/>
      <c r="J439" s="134">
        <f>ROUND(I439*H439,2)</f>
        <v>0</v>
      </c>
      <c r="K439" s="130" t="s">
        <v>127</v>
      </c>
      <c r="L439" s="33"/>
      <c r="M439" s="135" t="s">
        <v>19</v>
      </c>
      <c r="N439" s="136" t="s">
        <v>43</v>
      </c>
      <c r="P439" s="137">
        <f>O439*H439</f>
        <v>0</v>
      </c>
      <c r="Q439" s="137">
        <v>0</v>
      </c>
      <c r="R439" s="137">
        <f>Q439*H439</f>
        <v>0</v>
      </c>
      <c r="S439" s="137">
        <v>0</v>
      </c>
      <c r="T439" s="138">
        <f>S439*H439</f>
        <v>0</v>
      </c>
      <c r="AR439" s="139" t="s">
        <v>279</v>
      </c>
      <c r="AT439" s="139" t="s">
        <v>123</v>
      </c>
      <c r="AU439" s="139" t="s">
        <v>81</v>
      </c>
      <c r="AY439" s="18" t="s">
        <v>120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79</v>
      </c>
      <c r="BK439" s="140">
        <f>ROUND(I439*H439,2)</f>
        <v>0</v>
      </c>
      <c r="BL439" s="18" t="s">
        <v>279</v>
      </c>
      <c r="BM439" s="139" t="s">
        <v>819</v>
      </c>
    </row>
    <row r="440" spans="2:47" s="1" customFormat="1" ht="11.25">
      <c r="B440" s="33"/>
      <c r="D440" s="141" t="s">
        <v>130</v>
      </c>
      <c r="F440" s="142" t="s">
        <v>820</v>
      </c>
      <c r="I440" s="143"/>
      <c r="L440" s="33"/>
      <c r="M440" s="144"/>
      <c r="T440" s="54"/>
      <c r="AT440" s="18" t="s">
        <v>130</v>
      </c>
      <c r="AU440" s="18" t="s">
        <v>81</v>
      </c>
    </row>
    <row r="441" spans="2:51" s="12" customFormat="1" ht="11.25">
      <c r="B441" s="148"/>
      <c r="D441" s="149" t="s">
        <v>184</v>
      </c>
      <c r="E441" s="150" t="s">
        <v>19</v>
      </c>
      <c r="F441" s="151" t="s">
        <v>821</v>
      </c>
      <c r="H441" s="150" t="s">
        <v>19</v>
      </c>
      <c r="I441" s="152"/>
      <c r="L441" s="148"/>
      <c r="M441" s="153"/>
      <c r="T441" s="154"/>
      <c r="AT441" s="150" t="s">
        <v>184</v>
      </c>
      <c r="AU441" s="150" t="s">
        <v>81</v>
      </c>
      <c r="AV441" s="12" t="s">
        <v>79</v>
      </c>
      <c r="AW441" s="12" t="s">
        <v>33</v>
      </c>
      <c r="AX441" s="12" t="s">
        <v>72</v>
      </c>
      <c r="AY441" s="150" t="s">
        <v>120</v>
      </c>
    </row>
    <row r="442" spans="2:51" s="13" customFormat="1" ht="11.25">
      <c r="B442" s="155"/>
      <c r="D442" s="149" t="s">
        <v>184</v>
      </c>
      <c r="E442" s="156" t="s">
        <v>19</v>
      </c>
      <c r="F442" s="157" t="s">
        <v>822</v>
      </c>
      <c r="H442" s="158">
        <v>5.382</v>
      </c>
      <c r="I442" s="159"/>
      <c r="L442" s="155"/>
      <c r="M442" s="160"/>
      <c r="T442" s="161"/>
      <c r="AT442" s="156" t="s">
        <v>184</v>
      </c>
      <c r="AU442" s="156" t="s">
        <v>81</v>
      </c>
      <c r="AV442" s="13" t="s">
        <v>81</v>
      </c>
      <c r="AW442" s="13" t="s">
        <v>33</v>
      </c>
      <c r="AX442" s="13" t="s">
        <v>72</v>
      </c>
      <c r="AY442" s="156" t="s">
        <v>120</v>
      </c>
    </row>
    <row r="443" spans="2:51" s="13" customFormat="1" ht="11.25">
      <c r="B443" s="155"/>
      <c r="D443" s="149" t="s">
        <v>184</v>
      </c>
      <c r="E443" s="156" t="s">
        <v>19</v>
      </c>
      <c r="F443" s="157" t="s">
        <v>823</v>
      </c>
      <c r="H443" s="158">
        <v>5.075</v>
      </c>
      <c r="I443" s="159"/>
      <c r="L443" s="155"/>
      <c r="M443" s="160"/>
      <c r="T443" s="161"/>
      <c r="AT443" s="156" t="s">
        <v>184</v>
      </c>
      <c r="AU443" s="156" t="s">
        <v>81</v>
      </c>
      <c r="AV443" s="13" t="s">
        <v>81</v>
      </c>
      <c r="AW443" s="13" t="s">
        <v>33</v>
      </c>
      <c r="AX443" s="13" t="s">
        <v>72</v>
      </c>
      <c r="AY443" s="156" t="s">
        <v>120</v>
      </c>
    </row>
    <row r="444" spans="2:51" s="14" customFormat="1" ht="11.25">
      <c r="B444" s="162"/>
      <c r="D444" s="149" t="s">
        <v>184</v>
      </c>
      <c r="E444" s="163" t="s">
        <v>19</v>
      </c>
      <c r="F444" s="164" t="s">
        <v>187</v>
      </c>
      <c r="H444" s="165">
        <v>10.457</v>
      </c>
      <c r="I444" s="166"/>
      <c r="L444" s="162"/>
      <c r="M444" s="167"/>
      <c r="T444" s="168"/>
      <c r="AT444" s="163" t="s">
        <v>184</v>
      </c>
      <c r="AU444" s="163" t="s">
        <v>81</v>
      </c>
      <c r="AV444" s="14" t="s">
        <v>141</v>
      </c>
      <c r="AW444" s="14" t="s">
        <v>33</v>
      </c>
      <c r="AX444" s="14" t="s">
        <v>79</v>
      </c>
      <c r="AY444" s="163" t="s">
        <v>120</v>
      </c>
    </row>
    <row r="445" spans="2:65" s="1" customFormat="1" ht="16.5" customHeight="1">
      <c r="B445" s="33"/>
      <c r="C445" s="169" t="s">
        <v>824</v>
      </c>
      <c r="D445" s="169" t="s">
        <v>254</v>
      </c>
      <c r="E445" s="170" t="s">
        <v>825</v>
      </c>
      <c r="F445" s="171" t="s">
        <v>826</v>
      </c>
      <c r="G445" s="172" t="s">
        <v>204</v>
      </c>
      <c r="H445" s="173">
        <v>12.548</v>
      </c>
      <c r="I445" s="174"/>
      <c r="J445" s="175">
        <f>ROUND(I445*H445,2)</f>
        <v>0</v>
      </c>
      <c r="K445" s="171" t="s">
        <v>127</v>
      </c>
      <c r="L445" s="176"/>
      <c r="M445" s="177" t="s">
        <v>19</v>
      </c>
      <c r="N445" s="178" t="s">
        <v>43</v>
      </c>
      <c r="P445" s="137">
        <f>O445*H445</f>
        <v>0</v>
      </c>
      <c r="Q445" s="137">
        <v>0</v>
      </c>
      <c r="R445" s="137">
        <f>Q445*H445</f>
        <v>0</v>
      </c>
      <c r="S445" s="137">
        <v>0</v>
      </c>
      <c r="T445" s="138">
        <f>S445*H445</f>
        <v>0</v>
      </c>
      <c r="AR445" s="139" t="s">
        <v>369</v>
      </c>
      <c r="AT445" s="139" t="s">
        <v>254</v>
      </c>
      <c r="AU445" s="139" t="s">
        <v>81</v>
      </c>
      <c r="AY445" s="18" t="s">
        <v>120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8" t="s">
        <v>79</v>
      </c>
      <c r="BK445" s="140">
        <f>ROUND(I445*H445,2)</f>
        <v>0</v>
      </c>
      <c r="BL445" s="18" t="s">
        <v>279</v>
      </c>
      <c r="BM445" s="139" t="s">
        <v>827</v>
      </c>
    </row>
    <row r="446" spans="2:51" s="13" customFormat="1" ht="11.25">
      <c r="B446" s="155"/>
      <c r="D446" s="149" t="s">
        <v>184</v>
      </c>
      <c r="F446" s="157" t="s">
        <v>828</v>
      </c>
      <c r="H446" s="158">
        <v>12.548</v>
      </c>
      <c r="I446" s="159"/>
      <c r="L446" s="155"/>
      <c r="M446" s="160"/>
      <c r="T446" s="161"/>
      <c r="AT446" s="156" t="s">
        <v>184</v>
      </c>
      <c r="AU446" s="156" t="s">
        <v>81</v>
      </c>
      <c r="AV446" s="13" t="s">
        <v>81</v>
      </c>
      <c r="AW446" s="13" t="s">
        <v>4</v>
      </c>
      <c r="AX446" s="13" t="s">
        <v>79</v>
      </c>
      <c r="AY446" s="156" t="s">
        <v>120</v>
      </c>
    </row>
    <row r="447" spans="2:65" s="1" customFormat="1" ht="24.2" customHeight="1">
      <c r="B447" s="33"/>
      <c r="C447" s="128" t="s">
        <v>829</v>
      </c>
      <c r="D447" s="128" t="s">
        <v>123</v>
      </c>
      <c r="E447" s="129" t="s">
        <v>830</v>
      </c>
      <c r="F447" s="130" t="s">
        <v>831</v>
      </c>
      <c r="G447" s="131" t="s">
        <v>197</v>
      </c>
      <c r="H447" s="132">
        <v>24.38</v>
      </c>
      <c r="I447" s="133"/>
      <c r="J447" s="134">
        <f>ROUND(I447*H447,2)</f>
        <v>0</v>
      </c>
      <c r="K447" s="130" t="s">
        <v>127</v>
      </c>
      <c r="L447" s="33"/>
      <c r="M447" s="135" t="s">
        <v>19</v>
      </c>
      <c r="N447" s="136" t="s">
        <v>43</v>
      </c>
      <c r="P447" s="137">
        <f>O447*H447</f>
        <v>0</v>
      </c>
      <c r="Q447" s="137">
        <v>0</v>
      </c>
      <c r="R447" s="137">
        <f>Q447*H447</f>
        <v>0</v>
      </c>
      <c r="S447" s="137">
        <v>0</v>
      </c>
      <c r="T447" s="138">
        <f>S447*H447</f>
        <v>0</v>
      </c>
      <c r="AR447" s="139" t="s">
        <v>279</v>
      </c>
      <c r="AT447" s="139" t="s">
        <v>123</v>
      </c>
      <c r="AU447" s="139" t="s">
        <v>81</v>
      </c>
      <c r="AY447" s="18" t="s">
        <v>120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8" t="s">
        <v>79</v>
      </c>
      <c r="BK447" s="140">
        <f>ROUND(I447*H447,2)</f>
        <v>0</v>
      </c>
      <c r="BL447" s="18" t="s">
        <v>279</v>
      </c>
      <c r="BM447" s="139" t="s">
        <v>832</v>
      </c>
    </row>
    <row r="448" spans="2:47" s="1" customFormat="1" ht="11.25">
      <c r="B448" s="33"/>
      <c r="D448" s="141" t="s">
        <v>130</v>
      </c>
      <c r="F448" s="142" t="s">
        <v>833</v>
      </c>
      <c r="I448" s="143"/>
      <c r="L448" s="33"/>
      <c r="M448" s="144"/>
      <c r="T448" s="54"/>
      <c r="AT448" s="18" t="s">
        <v>130</v>
      </c>
      <c r="AU448" s="18" t="s">
        <v>81</v>
      </c>
    </row>
    <row r="449" spans="2:51" s="13" customFormat="1" ht="11.25">
      <c r="B449" s="155"/>
      <c r="D449" s="149" t="s">
        <v>184</v>
      </c>
      <c r="E449" s="156" t="s">
        <v>19</v>
      </c>
      <c r="F449" s="157" t="s">
        <v>834</v>
      </c>
      <c r="H449" s="158">
        <v>24.38</v>
      </c>
      <c r="I449" s="159"/>
      <c r="L449" s="155"/>
      <c r="M449" s="160"/>
      <c r="T449" s="161"/>
      <c r="AT449" s="156" t="s">
        <v>184</v>
      </c>
      <c r="AU449" s="156" t="s">
        <v>81</v>
      </c>
      <c r="AV449" s="13" t="s">
        <v>81</v>
      </c>
      <c r="AW449" s="13" t="s">
        <v>33</v>
      </c>
      <c r="AX449" s="13" t="s">
        <v>79</v>
      </c>
      <c r="AY449" s="156" t="s">
        <v>120</v>
      </c>
    </row>
    <row r="450" spans="2:65" s="1" customFormat="1" ht="16.5" customHeight="1">
      <c r="B450" s="33"/>
      <c r="C450" s="169" t="s">
        <v>835</v>
      </c>
      <c r="D450" s="169" t="s">
        <v>254</v>
      </c>
      <c r="E450" s="170" t="s">
        <v>836</v>
      </c>
      <c r="F450" s="171" t="s">
        <v>837</v>
      </c>
      <c r="G450" s="172" t="s">
        <v>197</v>
      </c>
      <c r="H450" s="173">
        <v>29.256</v>
      </c>
      <c r="I450" s="174"/>
      <c r="J450" s="175">
        <f>ROUND(I450*H450,2)</f>
        <v>0</v>
      </c>
      <c r="K450" s="171" t="s">
        <v>127</v>
      </c>
      <c r="L450" s="176"/>
      <c r="M450" s="177" t="s">
        <v>19</v>
      </c>
      <c r="N450" s="178" t="s">
        <v>43</v>
      </c>
      <c r="P450" s="137">
        <f>O450*H450</f>
        <v>0</v>
      </c>
      <c r="Q450" s="137">
        <v>0</v>
      </c>
      <c r="R450" s="137">
        <f>Q450*H450</f>
        <v>0</v>
      </c>
      <c r="S450" s="137">
        <v>0</v>
      </c>
      <c r="T450" s="138">
        <f>S450*H450</f>
        <v>0</v>
      </c>
      <c r="AR450" s="139" t="s">
        <v>369</v>
      </c>
      <c r="AT450" s="139" t="s">
        <v>254</v>
      </c>
      <c r="AU450" s="139" t="s">
        <v>81</v>
      </c>
      <c r="AY450" s="18" t="s">
        <v>120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8" t="s">
        <v>79</v>
      </c>
      <c r="BK450" s="140">
        <f>ROUND(I450*H450,2)</f>
        <v>0</v>
      </c>
      <c r="BL450" s="18" t="s">
        <v>279</v>
      </c>
      <c r="BM450" s="139" t="s">
        <v>838</v>
      </c>
    </row>
    <row r="451" spans="2:51" s="13" customFormat="1" ht="11.25">
      <c r="B451" s="155"/>
      <c r="D451" s="149" t="s">
        <v>184</v>
      </c>
      <c r="F451" s="157" t="s">
        <v>839</v>
      </c>
      <c r="H451" s="158">
        <v>29.256</v>
      </c>
      <c r="I451" s="159"/>
      <c r="L451" s="155"/>
      <c r="M451" s="160"/>
      <c r="T451" s="161"/>
      <c r="AT451" s="156" t="s">
        <v>184</v>
      </c>
      <c r="AU451" s="156" t="s">
        <v>81</v>
      </c>
      <c r="AV451" s="13" t="s">
        <v>81</v>
      </c>
      <c r="AW451" s="13" t="s">
        <v>4</v>
      </c>
      <c r="AX451" s="13" t="s">
        <v>79</v>
      </c>
      <c r="AY451" s="156" t="s">
        <v>120</v>
      </c>
    </row>
    <row r="452" spans="2:65" s="1" customFormat="1" ht="16.5" customHeight="1">
      <c r="B452" s="33"/>
      <c r="C452" s="128" t="s">
        <v>840</v>
      </c>
      <c r="D452" s="128" t="s">
        <v>123</v>
      </c>
      <c r="E452" s="129" t="s">
        <v>841</v>
      </c>
      <c r="F452" s="130" t="s">
        <v>842</v>
      </c>
      <c r="G452" s="131" t="s">
        <v>204</v>
      </c>
      <c r="H452" s="132">
        <v>219.955</v>
      </c>
      <c r="I452" s="133"/>
      <c r="J452" s="134">
        <f>ROUND(I452*H452,2)</f>
        <v>0</v>
      </c>
      <c r="K452" s="130" t="s">
        <v>127</v>
      </c>
      <c r="L452" s="33"/>
      <c r="M452" s="135" t="s">
        <v>19</v>
      </c>
      <c r="N452" s="136" t="s">
        <v>43</v>
      </c>
      <c r="P452" s="137">
        <f>O452*H452</f>
        <v>0</v>
      </c>
      <c r="Q452" s="137">
        <v>0.001</v>
      </c>
      <c r="R452" s="137">
        <f>Q452*H452</f>
        <v>0.219955</v>
      </c>
      <c r="S452" s="137">
        <v>0.00031</v>
      </c>
      <c r="T452" s="138">
        <f>S452*H452</f>
        <v>0.06818605</v>
      </c>
      <c r="AR452" s="139" t="s">
        <v>279</v>
      </c>
      <c r="AT452" s="139" t="s">
        <v>123</v>
      </c>
      <c r="AU452" s="139" t="s">
        <v>81</v>
      </c>
      <c r="AY452" s="18" t="s">
        <v>120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79</v>
      </c>
      <c r="BK452" s="140">
        <f>ROUND(I452*H452,2)</f>
        <v>0</v>
      </c>
      <c r="BL452" s="18" t="s">
        <v>279</v>
      </c>
      <c r="BM452" s="139" t="s">
        <v>843</v>
      </c>
    </row>
    <row r="453" spans="2:47" s="1" customFormat="1" ht="11.25">
      <c r="B453" s="33"/>
      <c r="D453" s="141" t="s">
        <v>130</v>
      </c>
      <c r="F453" s="142" t="s">
        <v>844</v>
      </c>
      <c r="I453" s="143"/>
      <c r="L453" s="33"/>
      <c r="M453" s="144"/>
      <c r="T453" s="54"/>
      <c r="AT453" s="18" t="s">
        <v>130</v>
      </c>
      <c r="AU453" s="18" t="s">
        <v>81</v>
      </c>
    </row>
    <row r="454" spans="2:51" s="12" customFormat="1" ht="11.25">
      <c r="B454" s="148"/>
      <c r="D454" s="149" t="s">
        <v>184</v>
      </c>
      <c r="E454" s="150" t="s">
        <v>19</v>
      </c>
      <c r="F454" s="151" t="s">
        <v>845</v>
      </c>
      <c r="H454" s="150" t="s">
        <v>19</v>
      </c>
      <c r="I454" s="152"/>
      <c r="L454" s="148"/>
      <c r="M454" s="153"/>
      <c r="T454" s="154"/>
      <c r="AT454" s="150" t="s">
        <v>184</v>
      </c>
      <c r="AU454" s="150" t="s">
        <v>81</v>
      </c>
      <c r="AV454" s="12" t="s">
        <v>79</v>
      </c>
      <c r="AW454" s="12" t="s">
        <v>33</v>
      </c>
      <c r="AX454" s="12" t="s">
        <v>72</v>
      </c>
      <c r="AY454" s="150" t="s">
        <v>120</v>
      </c>
    </row>
    <row r="455" spans="2:51" s="13" customFormat="1" ht="11.25">
      <c r="B455" s="155"/>
      <c r="D455" s="149" t="s">
        <v>184</v>
      </c>
      <c r="E455" s="156" t="s">
        <v>19</v>
      </c>
      <c r="F455" s="157" t="s">
        <v>846</v>
      </c>
      <c r="H455" s="158">
        <v>130.61</v>
      </c>
      <c r="I455" s="159"/>
      <c r="L455" s="155"/>
      <c r="M455" s="160"/>
      <c r="T455" s="161"/>
      <c r="AT455" s="156" t="s">
        <v>184</v>
      </c>
      <c r="AU455" s="156" t="s">
        <v>81</v>
      </c>
      <c r="AV455" s="13" t="s">
        <v>81</v>
      </c>
      <c r="AW455" s="13" t="s">
        <v>33</v>
      </c>
      <c r="AX455" s="13" t="s">
        <v>72</v>
      </c>
      <c r="AY455" s="156" t="s">
        <v>120</v>
      </c>
    </row>
    <row r="456" spans="2:51" s="15" customFormat="1" ht="11.25">
      <c r="B456" s="181"/>
      <c r="D456" s="149" t="s">
        <v>184</v>
      </c>
      <c r="E456" s="182" t="s">
        <v>19</v>
      </c>
      <c r="F456" s="183" t="s">
        <v>847</v>
      </c>
      <c r="H456" s="184">
        <v>130.61</v>
      </c>
      <c r="I456" s="185"/>
      <c r="L456" s="181"/>
      <c r="M456" s="186"/>
      <c r="T456" s="187"/>
      <c r="AT456" s="182" t="s">
        <v>184</v>
      </c>
      <c r="AU456" s="182" t="s">
        <v>81</v>
      </c>
      <c r="AV456" s="15" t="s">
        <v>137</v>
      </c>
      <c r="AW456" s="15" t="s">
        <v>33</v>
      </c>
      <c r="AX456" s="15" t="s">
        <v>72</v>
      </c>
      <c r="AY456" s="182" t="s">
        <v>120</v>
      </c>
    </row>
    <row r="457" spans="2:51" s="12" customFormat="1" ht="11.25">
      <c r="B457" s="148"/>
      <c r="D457" s="149" t="s">
        <v>184</v>
      </c>
      <c r="E457" s="150" t="s">
        <v>19</v>
      </c>
      <c r="F457" s="151" t="s">
        <v>848</v>
      </c>
      <c r="H457" s="150" t="s">
        <v>19</v>
      </c>
      <c r="I457" s="152"/>
      <c r="L457" s="148"/>
      <c r="M457" s="153"/>
      <c r="T457" s="154"/>
      <c r="AT457" s="150" t="s">
        <v>184</v>
      </c>
      <c r="AU457" s="150" t="s">
        <v>81</v>
      </c>
      <c r="AV457" s="12" t="s">
        <v>79</v>
      </c>
      <c r="AW457" s="12" t="s">
        <v>33</v>
      </c>
      <c r="AX457" s="12" t="s">
        <v>72</v>
      </c>
      <c r="AY457" s="150" t="s">
        <v>120</v>
      </c>
    </row>
    <row r="458" spans="2:51" s="13" customFormat="1" ht="22.5">
      <c r="B458" s="155"/>
      <c r="D458" s="149" t="s">
        <v>184</v>
      </c>
      <c r="E458" s="156" t="s">
        <v>19</v>
      </c>
      <c r="F458" s="157" t="s">
        <v>849</v>
      </c>
      <c r="H458" s="158">
        <v>98.66</v>
      </c>
      <c r="I458" s="159"/>
      <c r="L458" s="155"/>
      <c r="M458" s="160"/>
      <c r="T458" s="161"/>
      <c r="AT458" s="156" t="s">
        <v>184</v>
      </c>
      <c r="AU458" s="156" t="s">
        <v>81</v>
      </c>
      <c r="AV458" s="13" t="s">
        <v>81</v>
      </c>
      <c r="AW458" s="13" t="s">
        <v>33</v>
      </c>
      <c r="AX458" s="13" t="s">
        <v>72</v>
      </c>
      <c r="AY458" s="156" t="s">
        <v>120</v>
      </c>
    </row>
    <row r="459" spans="2:51" s="13" customFormat="1" ht="11.25">
      <c r="B459" s="155"/>
      <c r="D459" s="149" t="s">
        <v>184</v>
      </c>
      <c r="E459" s="156" t="s">
        <v>19</v>
      </c>
      <c r="F459" s="157" t="s">
        <v>850</v>
      </c>
      <c r="H459" s="158">
        <v>-2.464</v>
      </c>
      <c r="I459" s="159"/>
      <c r="L459" s="155"/>
      <c r="M459" s="160"/>
      <c r="T459" s="161"/>
      <c r="AT459" s="156" t="s">
        <v>184</v>
      </c>
      <c r="AU459" s="156" t="s">
        <v>81</v>
      </c>
      <c r="AV459" s="13" t="s">
        <v>81</v>
      </c>
      <c r="AW459" s="13" t="s">
        <v>33</v>
      </c>
      <c r="AX459" s="13" t="s">
        <v>72</v>
      </c>
      <c r="AY459" s="156" t="s">
        <v>120</v>
      </c>
    </row>
    <row r="460" spans="2:51" s="13" customFormat="1" ht="11.25">
      <c r="B460" s="155"/>
      <c r="D460" s="149" t="s">
        <v>184</v>
      </c>
      <c r="E460" s="156" t="s">
        <v>19</v>
      </c>
      <c r="F460" s="157" t="s">
        <v>851</v>
      </c>
      <c r="H460" s="158">
        <v>-3.95</v>
      </c>
      <c r="I460" s="159"/>
      <c r="L460" s="155"/>
      <c r="M460" s="160"/>
      <c r="T460" s="161"/>
      <c r="AT460" s="156" t="s">
        <v>184</v>
      </c>
      <c r="AU460" s="156" t="s">
        <v>81</v>
      </c>
      <c r="AV460" s="13" t="s">
        <v>81</v>
      </c>
      <c r="AW460" s="13" t="s">
        <v>33</v>
      </c>
      <c r="AX460" s="13" t="s">
        <v>72</v>
      </c>
      <c r="AY460" s="156" t="s">
        <v>120</v>
      </c>
    </row>
    <row r="461" spans="2:51" s="13" customFormat="1" ht="11.25">
      <c r="B461" s="155"/>
      <c r="D461" s="149" t="s">
        <v>184</v>
      </c>
      <c r="E461" s="156" t="s">
        <v>19</v>
      </c>
      <c r="F461" s="157" t="s">
        <v>852</v>
      </c>
      <c r="H461" s="158">
        <v>-1.595</v>
      </c>
      <c r="I461" s="159"/>
      <c r="L461" s="155"/>
      <c r="M461" s="160"/>
      <c r="T461" s="161"/>
      <c r="AT461" s="156" t="s">
        <v>184</v>
      </c>
      <c r="AU461" s="156" t="s">
        <v>81</v>
      </c>
      <c r="AV461" s="13" t="s">
        <v>81</v>
      </c>
      <c r="AW461" s="13" t="s">
        <v>33</v>
      </c>
      <c r="AX461" s="13" t="s">
        <v>72</v>
      </c>
      <c r="AY461" s="156" t="s">
        <v>120</v>
      </c>
    </row>
    <row r="462" spans="2:51" s="13" customFormat="1" ht="11.25">
      <c r="B462" s="155"/>
      <c r="D462" s="149" t="s">
        <v>184</v>
      </c>
      <c r="E462" s="156" t="s">
        <v>19</v>
      </c>
      <c r="F462" s="157" t="s">
        <v>853</v>
      </c>
      <c r="H462" s="158">
        <v>-0.36</v>
      </c>
      <c r="I462" s="159"/>
      <c r="L462" s="155"/>
      <c r="M462" s="160"/>
      <c r="T462" s="161"/>
      <c r="AT462" s="156" t="s">
        <v>184</v>
      </c>
      <c r="AU462" s="156" t="s">
        <v>81</v>
      </c>
      <c r="AV462" s="13" t="s">
        <v>81</v>
      </c>
      <c r="AW462" s="13" t="s">
        <v>33</v>
      </c>
      <c r="AX462" s="13" t="s">
        <v>72</v>
      </c>
      <c r="AY462" s="156" t="s">
        <v>120</v>
      </c>
    </row>
    <row r="463" spans="2:51" s="13" customFormat="1" ht="11.25">
      <c r="B463" s="155"/>
      <c r="D463" s="149" t="s">
        <v>184</v>
      </c>
      <c r="E463" s="156" t="s">
        <v>19</v>
      </c>
      <c r="F463" s="157" t="s">
        <v>854</v>
      </c>
      <c r="H463" s="158">
        <v>-3.744</v>
      </c>
      <c r="I463" s="159"/>
      <c r="L463" s="155"/>
      <c r="M463" s="160"/>
      <c r="T463" s="161"/>
      <c r="AT463" s="156" t="s">
        <v>184</v>
      </c>
      <c r="AU463" s="156" t="s">
        <v>81</v>
      </c>
      <c r="AV463" s="13" t="s">
        <v>81</v>
      </c>
      <c r="AW463" s="13" t="s">
        <v>33</v>
      </c>
      <c r="AX463" s="13" t="s">
        <v>72</v>
      </c>
      <c r="AY463" s="156" t="s">
        <v>120</v>
      </c>
    </row>
    <row r="464" spans="2:51" s="13" customFormat="1" ht="11.25">
      <c r="B464" s="155"/>
      <c r="D464" s="149" t="s">
        <v>184</v>
      </c>
      <c r="E464" s="156" t="s">
        <v>19</v>
      </c>
      <c r="F464" s="157" t="s">
        <v>855</v>
      </c>
      <c r="H464" s="158">
        <v>2.244</v>
      </c>
      <c r="I464" s="159"/>
      <c r="L464" s="155"/>
      <c r="M464" s="160"/>
      <c r="T464" s="161"/>
      <c r="AT464" s="156" t="s">
        <v>184</v>
      </c>
      <c r="AU464" s="156" t="s">
        <v>81</v>
      </c>
      <c r="AV464" s="13" t="s">
        <v>81</v>
      </c>
      <c r="AW464" s="13" t="s">
        <v>33</v>
      </c>
      <c r="AX464" s="13" t="s">
        <v>72</v>
      </c>
      <c r="AY464" s="156" t="s">
        <v>120</v>
      </c>
    </row>
    <row r="465" spans="2:51" s="13" customFormat="1" ht="11.25">
      <c r="B465" s="155"/>
      <c r="D465" s="149" t="s">
        <v>184</v>
      </c>
      <c r="E465" s="156" t="s">
        <v>19</v>
      </c>
      <c r="F465" s="157" t="s">
        <v>856</v>
      </c>
      <c r="H465" s="158">
        <v>0.554</v>
      </c>
      <c r="I465" s="159"/>
      <c r="L465" s="155"/>
      <c r="M465" s="160"/>
      <c r="T465" s="161"/>
      <c r="AT465" s="156" t="s">
        <v>184</v>
      </c>
      <c r="AU465" s="156" t="s">
        <v>81</v>
      </c>
      <c r="AV465" s="13" t="s">
        <v>81</v>
      </c>
      <c r="AW465" s="13" t="s">
        <v>33</v>
      </c>
      <c r="AX465" s="13" t="s">
        <v>72</v>
      </c>
      <c r="AY465" s="156" t="s">
        <v>120</v>
      </c>
    </row>
    <row r="466" spans="2:51" s="15" customFormat="1" ht="11.25">
      <c r="B466" s="181"/>
      <c r="D466" s="149" t="s">
        <v>184</v>
      </c>
      <c r="E466" s="182" t="s">
        <v>19</v>
      </c>
      <c r="F466" s="183" t="s">
        <v>847</v>
      </c>
      <c r="H466" s="184">
        <v>89.345</v>
      </c>
      <c r="I466" s="185"/>
      <c r="L466" s="181"/>
      <c r="M466" s="186"/>
      <c r="T466" s="187"/>
      <c r="AT466" s="182" t="s">
        <v>184</v>
      </c>
      <c r="AU466" s="182" t="s">
        <v>81</v>
      </c>
      <c r="AV466" s="15" t="s">
        <v>137</v>
      </c>
      <c r="AW466" s="15" t="s">
        <v>33</v>
      </c>
      <c r="AX466" s="15" t="s">
        <v>72</v>
      </c>
      <c r="AY466" s="182" t="s">
        <v>120</v>
      </c>
    </row>
    <row r="467" spans="2:51" s="14" customFormat="1" ht="11.25">
      <c r="B467" s="162"/>
      <c r="D467" s="149" t="s">
        <v>184</v>
      </c>
      <c r="E467" s="163" t="s">
        <v>19</v>
      </c>
      <c r="F467" s="164" t="s">
        <v>187</v>
      </c>
      <c r="H467" s="165">
        <v>219.955</v>
      </c>
      <c r="I467" s="166"/>
      <c r="L467" s="162"/>
      <c r="M467" s="167"/>
      <c r="T467" s="168"/>
      <c r="AT467" s="163" t="s">
        <v>184</v>
      </c>
      <c r="AU467" s="163" t="s">
        <v>81</v>
      </c>
      <c r="AV467" s="14" t="s">
        <v>141</v>
      </c>
      <c r="AW467" s="14" t="s">
        <v>33</v>
      </c>
      <c r="AX467" s="14" t="s">
        <v>79</v>
      </c>
      <c r="AY467" s="163" t="s">
        <v>120</v>
      </c>
    </row>
    <row r="468" spans="2:65" s="1" customFormat="1" ht="16.5" customHeight="1">
      <c r="B468" s="33"/>
      <c r="C468" s="128" t="s">
        <v>857</v>
      </c>
      <c r="D468" s="128" t="s">
        <v>123</v>
      </c>
      <c r="E468" s="129" t="s">
        <v>858</v>
      </c>
      <c r="F468" s="130" t="s">
        <v>859</v>
      </c>
      <c r="G468" s="131" t="s">
        <v>204</v>
      </c>
      <c r="H468" s="132">
        <v>65.485</v>
      </c>
      <c r="I468" s="133"/>
      <c r="J468" s="134">
        <f>ROUND(I468*H468,2)</f>
        <v>0</v>
      </c>
      <c r="K468" s="130" t="s">
        <v>127</v>
      </c>
      <c r="L468" s="33"/>
      <c r="M468" s="135" t="s">
        <v>19</v>
      </c>
      <c r="N468" s="136" t="s">
        <v>43</v>
      </c>
      <c r="P468" s="137">
        <f>O468*H468</f>
        <v>0</v>
      </c>
      <c r="Q468" s="137">
        <v>0</v>
      </c>
      <c r="R468" s="137">
        <f>Q468*H468</f>
        <v>0</v>
      </c>
      <c r="S468" s="137">
        <v>0</v>
      </c>
      <c r="T468" s="138">
        <f>S468*H468</f>
        <v>0</v>
      </c>
      <c r="AR468" s="139" t="s">
        <v>279</v>
      </c>
      <c r="AT468" s="139" t="s">
        <v>123</v>
      </c>
      <c r="AU468" s="139" t="s">
        <v>81</v>
      </c>
      <c r="AY468" s="18" t="s">
        <v>120</v>
      </c>
      <c r="BE468" s="140">
        <f>IF(N468="základní",J468,0)</f>
        <v>0</v>
      </c>
      <c r="BF468" s="140">
        <f>IF(N468="snížená",J468,0)</f>
        <v>0</v>
      </c>
      <c r="BG468" s="140">
        <f>IF(N468="zákl. přenesená",J468,0)</f>
        <v>0</v>
      </c>
      <c r="BH468" s="140">
        <f>IF(N468="sníž. přenesená",J468,0)</f>
        <v>0</v>
      </c>
      <c r="BI468" s="140">
        <f>IF(N468="nulová",J468,0)</f>
        <v>0</v>
      </c>
      <c r="BJ468" s="18" t="s">
        <v>79</v>
      </c>
      <c r="BK468" s="140">
        <f>ROUND(I468*H468,2)</f>
        <v>0</v>
      </c>
      <c r="BL468" s="18" t="s">
        <v>279</v>
      </c>
      <c r="BM468" s="139" t="s">
        <v>860</v>
      </c>
    </row>
    <row r="469" spans="2:47" s="1" customFormat="1" ht="11.25">
      <c r="B469" s="33"/>
      <c r="D469" s="141" t="s">
        <v>130</v>
      </c>
      <c r="F469" s="142" t="s">
        <v>861</v>
      </c>
      <c r="I469" s="143"/>
      <c r="L469" s="33"/>
      <c r="M469" s="144"/>
      <c r="T469" s="54"/>
      <c r="AT469" s="18" t="s">
        <v>130</v>
      </c>
      <c r="AU469" s="18" t="s">
        <v>81</v>
      </c>
    </row>
    <row r="470" spans="2:51" s="13" customFormat="1" ht="33.75">
      <c r="B470" s="155"/>
      <c r="D470" s="149" t="s">
        <v>184</v>
      </c>
      <c r="E470" s="156" t="s">
        <v>19</v>
      </c>
      <c r="F470" s="157" t="s">
        <v>862</v>
      </c>
      <c r="H470" s="158">
        <v>34.718</v>
      </c>
      <c r="I470" s="159"/>
      <c r="L470" s="155"/>
      <c r="M470" s="160"/>
      <c r="T470" s="161"/>
      <c r="AT470" s="156" t="s">
        <v>184</v>
      </c>
      <c r="AU470" s="156" t="s">
        <v>81</v>
      </c>
      <c r="AV470" s="13" t="s">
        <v>81</v>
      </c>
      <c r="AW470" s="13" t="s">
        <v>33</v>
      </c>
      <c r="AX470" s="13" t="s">
        <v>72</v>
      </c>
      <c r="AY470" s="156" t="s">
        <v>120</v>
      </c>
    </row>
    <row r="471" spans="2:51" s="13" customFormat="1" ht="11.25">
      <c r="B471" s="155"/>
      <c r="D471" s="149" t="s">
        <v>184</v>
      </c>
      <c r="E471" s="156" t="s">
        <v>19</v>
      </c>
      <c r="F471" s="157" t="s">
        <v>863</v>
      </c>
      <c r="H471" s="158">
        <v>32.265</v>
      </c>
      <c r="I471" s="159"/>
      <c r="L471" s="155"/>
      <c r="M471" s="160"/>
      <c r="T471" s="161"/>
      <c r="AT471" s="156" t="s">
        <v>184</v>
      </c>
      <c r="AU471" s="156" t="s">
        <v>81</v>
      </c>
      <c r="AV471" s="13" t="s">
        <v>81</v>
      </c>
      <c r="AW471" s="13" t="s">
        <v>33</v>
      </c>
      <c r="AX471" s="13" t="s">
        <v>72</v>
      </c>
      <c r="AY471" s="156" t="s">
        <v>120</v>
      </c>
    </row>
    <row r="472" spans="2:51" s="13" customFormat="1" ht="11.25">
      <c r="B472" s="155"/>
      <c r="D472" s="149" t="s">
        <v>184</v>
      </c>
      <c r="E472" s="156" t="s">
        <v>19</v>
      </c>
      <c r="F472" s="157" t="s">
        <v>864</v>
      </c>
      <c r="H472" s="158">
        <v>-1.638</v>
      </c>
      <c r="I472" s="159"/>
      <c r="L472" s="155"/>
      <c r="M472" s="160"/>
      <c r="T472" s="161"/>
      <c r="AT472" s="156" t="s">
        <v>184</v>
      </c>
      <c r="AU472" s="156" t="s">
        <v>81</v>
      </c>
      <c r="AV472" s="13" t="s">
        <v>81</v>
      </c>
      <c r="AW472" s="13" t="s">
        <v>33</v>
      </c>
      <c r="AX472" s="13" t="s">
        <v>72</v>
      </c>
      <c r="AY472" s="156" t="s">
        <v>120</v>
      </c>
    </row>
    <row r="473" spans="2:51" s="13" customFormat="1" ht="11.25">
      <c r="B473" s="155"/>
      <c r="D473" s="149" t="s">
        <v>184</v>
      </c>
      <c r="E473" s="156" t="s">
        <v>19</v>
      </c>
      <c r="F473" s="157" t="s">
        <v>865</v>
      </c>
      <c r="H473" s="158">
        <v>0.14</v>
      </c>
      <c r="I473" s="159"/>
      <c r="L473" s="155"/>
      <c r="M473" s="160"/>
      <c r="T473" s="161"/>
      <c r="AT473" s="156" t="s">
        <v>184</v>
      </c>
      <c r="AU473" s="156" t="s">
        <v>81</v>
      </c>
      <c r="AV473" s="13" t="s">
        <v>81</v>
      </c>
      <c r="AW473" s="13" t="s">
        <v>33</v>
      </c>
      <c r="AX473" s="13" t="s">
        <v>72</v>
      </c>
      <c r="AY473" s="156" t="s">
        <v>120</v>
      </c>
    </row>
    <row r="474" spans="2:51" s="14" customFormat="1" ht="11.25">
      <c r="B474" s="162"/>
      <c r="D474" s="149" t="s">
        <v>184</v>
      </c>
      <c r="E474" s="163" t="s">
        <v>19</v>
      </c>
      <c r="F474" s="164" t="s">
        <v>187</v>
      </c>
      <c r="H474" s="165">
        <v>65.485</v>
      </c>
      <c r="I474" s="166"/>
      <c r="L474" s="162"/>
      <c r="M474" s="167"/>
      <c r="T474" s="168"/>
      <c r="AT474" s="163" t="s">
        <v>184</v>
      </c>
      <c r="AU474" s="163" t="s">
        <v>81</v>
      </c>
      <c r="AV474" s="14" t="s">
        <v>141</v>
      </c>
      <c r="AW474" s="14" t="s">
        <v>33</v>
      </c>
      <c r="AX474" s="14" t="s">
        <v>79</v>
      </c>
      <c r="AY474" s="163" t="s">
        <v>120</v>
      </c>
    </row>
    <row r="475" spans="2:65" s="1" customFormat="1" ht="16.5" customHeight="1">
      <c r="B475" s="33"/>
      <c r="C475" s="128" t="s">
        <v>866</v>
      </c>
      <c r="D475" s="128" t="s">
        <v>123</v>
      </c>
      <c r="E475" s="129" t="s">
        <v>867</v>
      </c>
      <c r="F475" s="130" t="s">
        <v>868</v>
      </c>
      <c r="G475" s="131" t="s">
        <v>204</v>
      </c>
      <c r="H475" s="132">
        <v>178.864</v>
      </c>
      <c r="I475" s="133"/>
      <c r="J475" s="134">
        <f>ROUND(I475*H475,2)</f>
        <v>0</v>
      </c>
      <c r="K475" s="130" t="s">
        <v>127</v>
      </c>
      <c r="L475" s="33"/>
      <c r="M475" s="135" t="s">
        <v>19</v>
      </c>
      <c r="N475" s="136" t="s">
        <v>43</v>
      </c>
      <c r="P475" s="137">
        <f>O475*H475</f>
        <v>0</v>
      </c>
      <c r="Q475" s="137">
        <v>0.0002</v>
      </c>
      <c r="R475" s="137">
        <f>Q475*H475</f>
        <v>0.0357728</v>
      </c>
      <c r="S475" s="137">
        <v>0</v>
      </c>
      <c r="T475" s="138">
        <f>S475*H475</f>
        <v>0</v>
      </c>
      <c r="AR475" s="139" t="s">
        <v>279</v>
      </c>
      <c r="AT475" s="139" t="s">
        <v>123</v>
      </c>
      <c r="AU475" s="139" t="s">
        <v>81</v>
      </c>
      <c r="AY475" s="18" t="s">
        <v>120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79</v>
      </c>
      <c r="BK475" s="140">
        <f>ROUND(I475*H475,2)</f>
        <v>0</v>
      </c>
      <c r="BL475" s="18" t="s">
        <v>279</v>
      </c>
      <c r="BM475" s="139" t="s">
        <v>869</v>
      </c>
    </row>
    <row r="476" spans="2:47" s="1" customFormat="1" ht="11.25">
      <c r="B476" s="33"/>
      <c r="D476" s="141" t="s">
        <v>130</v>
      </c>
      <c r="F476" s="142" t="s">
        <v>870</v>
      </c>
      <c r="I476" s="143"/>
      <c r="L476" s="33"/>
      <c r="M476" s="144"/>
      <c r="T476" s="54"/>
      <c r="AT476" s="18" t="s">
        <v>130</v>
      </c>
      <c r="AU476" s="18" t="s">
        <v>81</v>
      </c>
    </row>
    <row r="477" spans="2:51" s="12" customFormat="1" ht="11.25">
      <c r="B477" s="148"/>
      <c r="D477" s="149" t="s">
        <v>184</v>
      </c>
      <c r="E477" s="150" t="s">
        <v>19</v>
      </c>
      <c r="F477" s="151" t="s">
        <v>845</v>
      </c>
      <c r="H477" s="150" t="s">
        <v>19</v>
      </c>
      <c r="I477" s="152"/>
      <c r="L477" s="148"/>
      <c r="M477" s="153"/>
      <c r="T477" s="154"/>
      <c r="AT477" s="150" t="s">
        <v>184</v>
      </c>
      <c r="AU477" s="150" t="s">
        <v>81</v>
      </c>
      <c r="AV477" s="12" t="s">
        <v>79</v>
      </c>
      <c r="AW477" s="12" t="s">
        <v>33</v>
      </c>
      <c r="AX477" s="12" t="s">
        <v>72</v>
      </c>
      <c r="AY477" s="150" t="s">
        <v>120</v>
      </c>
    </row>
    <row r="478" spans="2:51" s="13" customFormat="1" ht="11.25">
      <c r="B478" s="155"/>
      <c r="D478" s="149" t="s">
        <v>184</v>
      </c>
      <c r="E478" s="156" t="s">
        <v>19</v>
      </c>
      <c r="F478" s="157" t="s">
        <v>846</v>
      </c>
      <c r="H478" s="158">
        <v>130.61</v>
      </c>
      <c r="I478" s="159"/>
      <c r="L478" s="155"/>
      <c r="M478" s="160"/>
      <c r="T478" s="161"/>
      <c r="AT478" s="156" t="s">
        <v>184</v>
      </c>
      <c r="AU478" s="156" t="s">
        <v>81</v>
      </c>
      <c r="AV478" s="13" t="s">
        <v>81</v>
      </c>
      <c r="AW478" s="13" t="s">
        <v>33</v>
      </c>
      <c r="AX478" s="13" t="s">
        <v>72</v>
      </c>
      <c r="AY478" s="156" t="s">
        <v>120</v>
      </c>
    </row>
    <row r="479" spans="2:51" s="12" customFormat="1" ht="11.25">
      <c r="B479" s="148"/>
      <c r="D479" s="149" t="s">
        <v>184</v>
      </c>
      <c r="E479" s="150" t="s">
        <v>19</v>
      </c>
      <c r="F479" s="151" t="s">
        <v>871</v>
      </c>
      <c r="H479" s="150" t="s">
        <v>19</v>
      </c>
      <c r="I479" s="152"/>
      <c r="L479" s="148"/>
      <c r="M479" s="153"/>
      <c r="T479" s="154"/>
      <c r="AT479" s="150" t="s">
        <v>184</v>
      </c>
      <c r="AU479" s="150" t="s">
        <v>81</v>
      </c>
      <c r="AV479" s="12" t="s">
        <v>79</v>
      </c>
      <c r="AW479" s="12" t="s">
        <v>33</v>
      </c>
      <c r="AX479" s="12" t="s">
        <v>72</v>
      </c>
      <c r="AY479" s="150" t="s">
        <v>120</v>
      </c>
    </row>
    <row r="480" spans="2:51" s="13" customFormat="1" ht="22.5">
      <c r="B480" s="155"/>
      <c r="D480" s="149" t="s">
        <v>184</v>
      </c>
      <c r="E480" s="156" t="s">
        <v>19</v>
      </c>
      <c r="F480" s="157" t="s">
        <v>872</v>
      </c>
      <c r="H480" s="158">
        <v>49.319</v>
      </c>
      <c r="I480" s="159"/>
      <c r="L480" s="155"/>
      <c r="M480" s="160"/>
      <c r="T480" s="161"/>
      <c r="AT480" s="156" t="s">
        <v>184</v>
      </c>
      <c r="AU480" s="156" t="s">
        <v>81</v>
      </c>
      <c r="AV480" s="13" t="s">
        <v>81</v>
      </c>
      <c r="AW480" s="13" t="s">
        <v>33</v>
      </c>
      <c r="AX480" s="13" t="s">
        <v>72</v>
      </c>
      <c r="AY480" s="156" t="s">
        <v>120</v>
      </c>
    </row>
    <row r="481" spans="2:51" s="13" customFormat="1" ht="11.25">
      <c r="B481" s="155"/>
      <c r="D481" s="149" t="s">
        <v>184</v>
      </c>
      <c r="E481" s="156" t="s">
        <v>19</v>
      </c>
      <c r="F481" s="157" t="s">
        <v>873</v>
      </c>
      <c r="H481" s="158">
        <v>-1.422</v>
      </c>
      <c r="I481" s="159"/>
      <c r="L481" s="155"/>
      <c r="M481" s="160"/>
      <c r="T481" s="161"/>
      <c r="AT481" s="156" t="s">
        <v>184</v>
      </c>
      <c r="AU481" s="156" t="s">
        <v>81</v>
      </c>
      <c r="AV481" s="13" t="s">
        <v>81</v>
      </c>
      <c r="AW481" s="13" t="s">
        <v>33</v>
      </c>
      <c r="AX481" s="13" t="s">
        <v>72</v>
      </c>
      <c r="AY481" s="156" t="s">
        <v>120</v>
      </c>
    </row>
    <row r="482" spans="2:51" s="13" customFormat="1" ht="11.25">
      <c r="B482" s="155"/>
      <c r="D482" s="149" t="s">
        <v>184</v>
      </c>
      <c r="E482" s="156" t="s">
        <v>19</v>
      </c>
      <c r="F482" s="157" t="s">
        <v>874</v>
      </c>
      <c r="H482" s="158">
        <v>0.357</v>
      </c>
      <c r="I482" s="159"/>
      <c r="L482" s="155"/>
      <c r="M482" s="160"/>
      <c r="T482" s="161"/>
      <c r="AT482" s="156" t="s">
        <v>184</v>
      </c>
      <c r="AU482" s="156" t="s">
        <v>81</v>
      </c>
      <c r="AV482" s="13" t="s">
        <v>81</v>
      </c>
      <c r="AW482" s="13" t="s">
        <v>33</v>
      </c>
      <c r="AX482" s="13" t="s">
        <v>72</v>
      </c>
      <c r="AY482" s="156" t="s">
        <v>120</v>
      </c>
    </row>
    <row r="483" spans="2:51" s="14" customFormat="1" ht="11.25">
      <c r="B483" s="162"/>
      <c r="D483" s="149" t="s">
        <v>184</v>
      </c>
      <c r="E483" s="163" t="s">
        <v>19</v>
      </c>
      <c r="F483" s="164" t="s">
        <v>187</v>
      </c>
      <c r="H483" s="165">
        <v>178.864</v>
      </c>
      <c r="I483" s="166"/>
      <c r="L483" s="162"/>
      <c r="M483" s="167"/>
      <c r="T483" s="168"/>
      <c r="AT483" s="163" t="s">
        <v>184</v>
      </c>
      <c r="AU483" s="163" t="s">
        <v>81</v>
      </c>
      <c r="AV483" s="14" t="s">
        <v>141</v>
      </c>
      <c r="AW483" s="14" t="s">
        <v>33</v>
      </c>
      <c r="AX483" s="14" t="s">
        <v>79</v>
      </c>
      <c r="AY483" s="163" t="s">
        <v>120</v>
      </c>
    </row>
    <row r="484" spans="2:65" s="1" customFormat="1" ht="24.2" customHeight="1">
      <c r="B484" s="33"/>
      <c r="C484" s="128" t="s">
        <v>875</v>
      </c>
      <c r="D484" s="128" t="s">
        <v>123</v>
      </c>
      <c r="E484" s="129" t="s">
        <v>876</v>
      </c>
      <c r="F484" s="130" t="s">
        <v>877</v>
      </c>
      <c r="G484" s="131" t="s">
        <v>204</v>
      </c>
      <c r="H484" s="132">
        <v>178.864</v>
      </c>
      <c r="I484" s="133"/>
      <c r="J484" s="134">
        <f>ROUND(I484*H484,2)</f>
        <v>0</v>
      </c>
      <c r="K484" s="130" t="s">
        <v>127</v>
      </c>
      <c r="L484" s="33"/>
      <c r="M484" s="135" t="s">
        <v>19</v>
      </c>
      <c r="N484" s="136" t="s">
        <v>43</v>
      </c>
      <c r="P484" s="137">
        <f>O484*H484</f>
        <v>0</v>
      </c>
      <c r="Q484" s="137">
        <v>0.00026</v>
      </c>
      <c r="R484" s="137">
        <f>Q484*H484</f>
        <v>0.04650464</v>
      </c>
      <c r="S484" s="137">
        <v>0</v>
      </c>
      <c r="T484" s="138">
        <f>S484*H484</f>
        <v>0</v>
      </c>
      <c r="AR484" s="139" t="s">
        <v>279</v>
      </c>
      <c r="AT484" s="139" t="s">
        <v>123</v>
      </c>
      <c r="AU484" s="139" t="s">
        <v>81</v>
      </c>
      <c r="AY484" s="18" t="s">
        <v>120</v>
      </c>
      <c r="BE484" s="140">
        <f>IF(N484="základní",J484,0)</f>
        <v>0</v>
      </c>
      <c r="BF484" s="140">
        <f>IF(N484="snížená",J484,0)</f>
        <v>0</v>
      </c>
      <c r="BG484" s="140">
        <f>IF(N484="zákl. přenesená",J484,0)</f>
        <v>0</v>
      </c>
      <c r="BH484" s="140">
        <f>IF(N484="sníž. přenesená",J484,0)</f>
        <v>0</v>
      </c>
      <c r="BI484" s="140">
        <f>IF(N484="nulová",J484,0)</f>
        <v>0</v>
      </c>
      <c r="BJ484" s="18" t="s">
        <v>79</v>
      </c>
      <c r="BK484" s="140">
        <f>ROUND(I484*H484,2)</f>
        <v>0</v>
      </c>
      <c r="BL484" s="18" t="s">
        <v>279</v>
      </c>
      <c r="BM484" s="139" t="s">
        <v>878</v>
      </c>
    </row>
    <row r="485" spans="2:47" s="1" customFormat="1" ht="11.25">
      <c r="B485" s="33"/>
      <c r="D485" s="141" t="s">
        <v>130</v>
      </c>
      <c r="F485" s="142" t="s">
        <v>879</v>
      </c>
      <c r="I485" s="143"/>
      <c r="L485" s="33"/>
      <c r="M485" s="145"/>
      <c r="N485" s="146"/>
      <c r="O485" s="146"/>
      <c r="P485" s="146"/>
      <c r="Q485" s="146"/>
      <c r="R485" s="146"/>
      <c r="S485" s="146"/>
      <c r="T485" s="147"/>
      <c r="AT485" s="18" t="s">
        <v>130</v>
      </c>
      <c r="AU485" s="18" t="s">
        <v>81</v>
      </c>
    </row>
    <row r="486" spans="2:12" s="1" customFormat="1" ht="6.95" customHeight="1"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33"/>
    </row>
  </sheetData>
  <sheetProtection algorithmName="SHA-512" hashValue="Od4vwpG+Mz9QvtCDXYwBpO9QNRYajIMd8wL6iUoI0Wn+xdJ8lwE3scTFuXuYOsTy2Lu37svhZUbur03mqY7Hbw==" saltValue="Do9TSMcR9HAEtAjUrDj+llj5oSRZr3CPErzLPZ2WnoHuv8dQAf+1TTp5J9bjdYZg2zGooY4sbKemnKfWhI4sYQ==" spinCount="100000" sheet="1" objects="1" scenarios="1" formatColumns="0" formatRows="0" autoFilter="0"/>
  <autoFilter ref="C97:K485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3_01/310236241"/>
    <hyperlink ref="F109" r:id="rId2" display="https://podminky.urs.cz/item/CS_URS_2023_01/331231115"/>
    <hyperlink ref="F113" r:id="rId3" display="https://podminky.urs.cz/item/CS_URS_2023_01/342291121"/>
    <hyperlink ref="F117" r:id="rId4" display="https://podminky.urs.cz/item/CS_URS_2023_01/611325422"/>
    <hyperlink ref="F119" r:id="rId5" display="https://podminky.urs.cz/item/CS_URS_2023_01/612142001"/>
    <hyperlink ref="F123" r:id="rId6" display="https://podminky.urs.cz/item/CS_URS_2023_01/612325221"/>
    <hyperlink ref="F127" r:id="rId7" display="https://podminky.urs.cz/item/CS_URS_2023_01/612325222"/>
    <hyperlink ref="F131" r:id="rId8" display="https://podminky.urs.cz/item/CS_URS_2023_01/612325225"/>
    <hyperlink ref="F135" r:id="rId9" display="https://podminky.urs.cz/item/CS_URS_2023_01/612325422"/>
    <hyperlink ref="F139" r:id="rId10" display="https://podminky.urs.cz/item/CS_URS_2023_01/612325417"/>
    <hyperlink ref="F143" r:id="rId11" display="https://podminky.urs.cz/item/CS_URS_2023_01/622143002"/>
    <hyperlink ref="F165" r:id="rId12" display="https://podminky.urs.cz/item/CS_URS_2023_01/642945111"/>
    <hyperlink ref="F169" r:id="rId13" display="https://podminky.urs.cz/item/CS_URS_2023_01/642945112"/>
    <hyperlink ref="F174" r:id="rId14" display="https://podminky.urs.cz/item/CS_URS_2023_01/965081213"/>
    <hyperlink ref="F177" r:id="rId15" display="https://podminky.urs.cz/item/CS_URS_2023_01/965046111"/>
    <hyperlink ref="F181" r:id="rId16" display="https://podminky.urs.cz/item/CS_URS_2023_01/965046119"/>
    <hyperlink ref="F188" r:id="rId17" display="https://podminky.urs.cz/item/CS_URS_2023_01/965042131"/>
    <hyperlink ref="F193" r:id="rId18" display="https://podminky.urs.cz/item/CS_URS_2023_01/968072455"/>
    <hyperlink ref="F198" r:id="rId19" display="https://podminky.urs.cz/item/CS_URS_2023_01/974031664"/>
    <hyperlink ref="F202" r:id="rId20" display="https://podminky.urs.cz/item/CS_URS_2023_01/971033631"/>
    <hyperlink ref="F206" r:id="rId21" display="https://podminky.urs.cz/item/CS_URS_2023_01/976072221"/>
    <hyperlink ref="F210" r:id="rId22" display="https://podminky.urs.cz/item/CS_URS_2023_01/978011141"/>
    <hyperlink ref="F212" r:id="rId23" display="https://podminky.urs.cz/item/CS_URS_2023_01/978013141"/>
    <hyperlink ref="F217" r:id="rId24" display="https://podminky.urs.cz/item/CS_URS_2023_01/949101111"/>
    <hyperlink ref="F219" r:id="rId25" display="https://podminky.urs.cz/item/CS_URS_2023_01/952901111"/>
    <hyperlink ref="F222" r:id="rId26" display="https://podminky.urs.cz/item/CS_URS_2023_01/997002611"/>
    <hyperlink ref="F224" r:id="rId27" display="https://podminky.urs.cz/item/CS_URS_2023_01/997013211"/>
    <hyperlink ref="F226" r:id="rId28" display="https://podminky.urs.cz/item/CS_URS_2023_01/997013501"/>
    <hyperlink ref="F228" r:id="rId29" display="https://podminky.urs.cz/item/CS_URS_2023_01/997013509"/>
    <hyperlink ref="F231" r:id="rId30" display="https://podminky.urs.cz/item/CS_URS_2023_01/997013631"/>
    <hyperlink ref="F234" r:id="rId31" display="https://podminky.urs.cz/item/CS_URS_2023_01/998018001"/>
    <hyperlink ref="F238" r:id="rId32" display="https://podminky.urs.cz/item/CS_URS_2023_01/711191201"/>
    <hyperlink ref="F252" r:id="rId33" display="https://podminky.urs.cz/item/CS_URS_2023_01/998711201"/>
    <hyperlink ref="F256" r:id="rId34" display="https://podminky.urs.cz/item/CS_URS_2023_01/998742201"/>
    <hyperlink ref="F259" r:id="rId35" display="https://podminky.urs.cz/item/CS_URS_2023_01/751398822"/>
    <hyperlink ref="F262" r:id="rId36" display="https://podminky.urs.cz/item/CS_URS_2023_01/763122417"/>
    <hyperlink ref="F266" r:id="rId37" display="https://podminky.urs.cz/item/CS_URS_2023_01/998763401"/>
    <hyperlink ref="F271" r:id="rId38" display="https://podminky.urs.cz/item/CS_URS_2023_01/998764201"/>
    <hyperlink ref="F274" r:id="rId39" display="https://podminky.urs.cz/item/CS_URS_2023_01/766491851"/>
    <hyperlink ref="F276" r:id="rId40" display="https://podminky.urs.cz/item/CS_URS_2023_01/766661848"/>
    <hyperlink ref="F278" r:id="rId41" display="https://podminky.urs.cz/item/CS_URS_2023_01/766691914"/>
    <hyperlink ref="F284" r:id="rId42" display="https://podminky.urs.cz/item/CS_URS_2023_01/998766201"/>
    <hyperlink ref="F287" r:id="rId43" display="https://podminky.urs.cz/item/CS_URS_2023_01/767122812"/>
    <hyperlink ref="F291" r:id="rId44" display="https://podminky.urs.cz/item/CS_URS_2023_01/767531811"/>
    <hyperlink ref="F294" r:id="rId45" display="https://podminky.urs.cz/item/CS_URS_2023_01/767531821"/>
    <hyperlink ref="F298" r:id="rId46" display="https://podminky.urs.cz/item/CS_URS_2023_01/767531111"/>
    <hyperlink ref="F307" r:id="rId47" display="https://podminky.urs.cz/item/CS_URS_2023_01/767531121"/>
    <hyperlink ref="F318" r:id="rId48" display="https://podminky.urs.cz/item/CS_URS_2023_01/767995111"/>
    <hyperlink ref="F330" r:id="rId49" display="https://podminky.urs.cz/item/CS_URS_2023_01/767995112"/>
    <hyperlink ref="F346" r:id="rId50" display="https://podminky.urs.cz/item/CS_URS_2023_01/998767201"/>
    <hyperlink ref="F349" r:id="rId51" display="https://podminky.urs.cz/item/CS_URS_2023_01/771121011"/>
    <hyperlink ref="F353" r:id="rId52" display="https://podminky.urs.cz/item/CS_URS_2023_01/771574112"/>
    <hyperlink ref="F355" r:id="rId53" display="https://podminky.urs.cz/item/CS_URS_2023_01/771474113"/>
    <hyperlink ref="F363" r:id="rId54" display="https://podminky.urs.cz/item/CS_URS_2023_01/771591184"/>
    <hyperlink ref="F368" r:id="rId55" display="https://podminky.urs.cz/item/CS_URS_2023_01/771161021"/>
    <hyperlink ref="F373" r:id="rId56" display="https://podminky.urs.cz/item/CS_URS_2023_01/998771201"/>
    <hyperlink ref="F376" r:id="rId57" display="https://podminky.urs.cz/item/CS_URS_2023_01/772991111"/>
    <hyperlink ref="F378" r:id="rId58" display="https://podminky.urs.cz/item/CS_URS_2023_01/772521140"/>
    <hyperlink ref="F383" r:id="rId59" display="https://podminky.urs.cz/item/CS_URS_2023_01/772591913"/>
    <hyperlink ref="F390" r:id="rId60" display="https://podminky.urs.cz/item/CS_URS_2023_01/772591922"/>
    <hyperlink ref="F392" r:id="rId61" display="https://podminky.urs.cz/item/CS_URS_2023_01/998772201"/>
    <hyperlink ref="F395" r:id="rId62" display="https://podminky.urs.cz/item/CS_URS_2023_01/776212111"/>
    <hyperlink ref="F400" r:id="rId63" display="https://podminky.urs.cz/item/CS_URS_2023_01/998776201"/>
    <hyperlink ref="F403" r:id="rId64" display="https://podminky.urs.cz/item/CS_URS_2023_01/783314203"/>
    <hyperlink ref="F414" r:id="rId65" display="https://podminky.urs.cz/item/CS_URS_2023_01/783315103"/>
    <hyperlink ref="F422" r:id="rId66" display="https://podminky.urs.cz/item/CS_URS_2023_01/783317101"/>
    <hyperlink ref="F425" r:id="rId67" display="https://podminky.urs.cz/item/CS_URS_2023_01/783813131"/>
    <hyperlink ref="F436" r:id="rId68" display="https://podminky.urs.cz/item/CS_URS_2023_01/783817421"/>
    <hyperlink ref="F440" r:id="rId69" display="https://podminky.urs.cz/item/CS_URS_2023_01/784171111"/>
    <hyperlink ref="F448" r:id="rId70" display="https://podminky.urs.cz/item/CS_URS_2023_01/784171001"/>
    <hyperlink ref="F453" r:id="rId71" display="https://podminky.urs.cz/item/CS_URS_2023_01/784121001"/>
    <hyperlink ref="F469" r:id="rId72" display="https://podminky.urs.cz/item/CS_URS_2023_01/784131101"/>
    <hyperlink ref="F476" r:id="rId73" display="https://podminky.urs.cz/item/CS_URS_2023_01/784181121"/>
    <hyperlink ref="F485" r:id="rId74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94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8" t="str">
        <f>'Rekapitulace stavby'!K6</f>
        <v>Rekonstrukce šaten (1-5 ročník) - 8. ZŠ - Křižíkova 1916, 356 01 Sokolov</v>
      </c>
      <c r="F7" s="309"/>
      <c r="G7" s="309"/>
      <c r="H7" s="309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271" t="s">
        <v>880</v>
      </c>
      <c r="F9" s="310"/>
      <c r="G9" s="310"/>
      <c r="H9" s="310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12. 4. 2023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1" t="str">
        <f>'Rekapitulace stavby'!E14</f>
        <v>Vyplň údaj</v>
      </c>
      <c r="F18" s="292"/>
      <c r="G18" s="292"/>
      <c r="H18" s="29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97" t="s">
        <v>19</v>
      </c>
      <c r="F27" s="297"/>
      <c r="G27" s="297"/>
      <c r="H27" s="29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ROUND((SUM(BE85:BE111)),2)</f>
        <v>0</v>
      </c>
      <c r="I33" s="90">
        <v>0.21</v>
      </c>
      <c r="J33" s="89">
        <f>ROUND(((SUM(BE85:BE111))*I33),2)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ROUND((SUM(BF85:BF111)),2)</f>
        <v>0</v>
      </c>
      <c r="I34" s="90">
        <v>0.15</v>
      </c>
      <c r="J34" s="89">
        <f>ROUND(((SUM(BF85:BF111))*I34),2)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ROUND((SUM(BG85:BG111)),2)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ROUND((SUM(BH85:BH111)),2)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ROUND((SUM(BI85:BI111)),2)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8" t="str">
        <f>E7</f>
        <v>Rekonstrukce šaten (1-5 ročník) - 8. ZŠ - Křižíkova 1916, 356 01 Sokolov</v>
      </c>
      <c r="F48" s="309"/>
      <c r="G48" s="309"/>
      <c r="H48" s="309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271" t="str">
        <f>E9</f>
        <v>02 - Vytápění</v>
      </c>
      <c r="F50" s="310"/>
      <c r="G50" s="310"/>
      <c r="H50" s="310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Křižíkova 1916</v>
      </c>
      <c r="I52" s="28" t="s">
        <v>23</v>
      </c>
      <c r="J52" s="50" t="str">
        <f>IF(J12="","",J12)</f>
        <v>12. 4. 2023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Město Sokolov</v>
      </c>
      <c r="I54" s="28" t="s">
        <v>31</v>
      </c>
      <c r="J54" s="31" t="str">
        <f>E21</f>
        <v>Olga Růžičková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J85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163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" customHeight="1">
      <c r="B61" s="104"/>
      <c r="D61" s="105" t="s">
        <v>881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" customHeight="1">
      <c r="B62" s="104"/>
      <c r="D62" s="105" t="s">
        <v>882</v>
      </c>
      <c r="E62" s="106"/>
      <c r="F62" s="106"/>
      <c r="G62" s="106"/>
      <c r="H62" s="106"/>
      <c r="I62" s="106"/>
      <c r="J62" s="107">
        <f>J92</f>
        <v>0</v>
      </c>
      <c r="L62" s="104"/>
    </row>
    <row r="63" spans="2:12" s="9" customFormat="1" ht="19.9" customHeight="1">
      <c r="B63" s="104"/>
      <c r="D63" s="105" t="s">
        <v>883</v>
      </c>
      <c r="E63" s="106"/>
      <c r="F63" s="106"/>
      <c r="G63" s="106"/>
      <c r="H63" s="106"/>
      <c r="I63" s="106"/>
      <c r="J63" s="107">
        <f>J98</f>
        <v>0</v>
      </c>
      <c r="L63" s="104"/>
    </row>
    <row r="64" spans="2:12" s="9" customFormat="1" ht="19.9" customHeight="1">
      <c r="B64" s="104"/>
      <c r="D64" s="105" t="s">
        <v>884</v>
      </c>
      <c r="E64" s="106"/>
      <c r="F64" s="106"/>
      <c r="G64" s="106"/>
      <c r="H64" s="106"/>
      <c r="I64" s="106"/>
      <c r="J64" s="107">
        <f>J104</f>
        <v>0</v>
      </c>
      <c r="L64" s="104"/>
    </row>
    <row r="65" spans="2:12" s="9" customFormat="1" ht="19.9" customHeight="1">
      <c r="B65" s="104"/>
      <c r="D65" s="105" t="s">
        <v>174</v>
      </c>
      <c r="E65" s="106"/>
      <c r="F65" s="106"/>
      <c r="G65" s="106"/>
      <c r="H65" s="106"/>
      <c r="I65" s="106"/>
      <c r="J65" s="107">
        <f>J109</f>
        <v>0</v>
      </c>
      <c r="L65" s="104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105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08" t="str">
        <f>E7</f>
        <v>Rekonstrukce šaten (1-5 ročník) - 8. ZŠ - Křižíkova 1916, 356 01 Sokolov</v>
      </c>
      <c r="F75" s="309"/>
      <c r="G75" s="309"/>
      <c r="H75" s="309"/>
      <c r="L75" s="33"/>
    </row>
    <row r="76" spans="2:12" s="1" customFormat="1" ht="12" customHeight="1">
      <c r="B76" s="33"/>
      <c r="C76" s="28" t="s">
        <v>95</v>
      </c>
      <c r="L76" s="33"/>
    </row>
    <row r="77" spans="2:12" s="1" customFormat="1" ht="16.5" customHeight="1">
      <c r="B77" s="33"/>
      <c r="E77" s="271" t="str">
        <f>E9</f>
        <v>02 - Vytápění</v>
      </c>
      <c r="F77" s="310"/>
      <c r="G77" s="310"/>
      <c r="H77" s="310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Sokolov, Křižíkova 1916</v>
      </c>
      <c r="I79" s="28" t="s">
        <v>23</v>
      </c>
      <c r="J79" s="50" t="str">
        <f>IF(J12="","",J12)</f>
        <v>12. 4. 2023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>Město Sokolov</v>
      </c>
      <c r="I81" s="28" t="s">
        <v>31</v>
      </c>
      <c r="J81" s="31" t="str">
        <f>E21</f>
        <v>Olga Růžičková</v>
      </c>
      <c r="L81" s="33"/>
    </row>
    <row r="82" spans="2:12" s="1" customFormat="1" ht="15.2" customHeight="1">
      <c r="B82" s="33"/>
      <c r="C82" s="28" t="s">
        <v>29</v>
      </c>
      <c r="F82" s="26" t="str">
        <f>IF(E18="","",E18)</f>
        <v>Vyplň údaj</v>
      </c>
      <c r="I82" s="28" t="s">
        <v>34</v>
      </c>
      <c r="J82" s="31" t="str">
        <f>E24</f>
        <v>Michal Kubelka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8"/>
      <c r="C84" s="109" t="s">
        <v>106</v>
      </c>
      <c r="D84" s="110" t="s">
        <v>57</v>
      </c>
      <c r="E84" s="110" t="s">
        <v>53</v>
      </c>
      <c r="F84" s="110" t="s">
        <v>54</v>
      </c>
      <c r="G84" s="110" t="s">
        <v>107</v>
      </c>
      <c r="H84" s="110" t="s">
        <v>108</v>
      </c>
      <c r="I84" s="110" t="s">
        <v>109</v>
      </c>
      <c r="J84" s="110" t="s">
        <v>99</v>
      </c>
      <c r="K84" s="111" t="s">
        <v>110</v>
      </c>
      <c r="L84" s="108"/>
      <c r="M84" s="57" t="s">
        <v>19</v>
      </c>
      <c r="N84" s="58" t="s">
        <v>42</v>
      </c>
      <c r="O84" s="58" t="s">
        <v>111</v>
      </c>
      <c r="P84" s="58" t="s">
        <v>112</v>
      </c>
      <c r="Q84" s="58" t="s">
        <v>113</v>
      </c>
      <c r="R84" s="58" t="s">
        <v>114</v>
      </c>
      <c r="S84" s="58" t="s">
        <v>115</v>
      </c>
      <c r="T84" s="59" t="s">
        <v>116</v>
      </c>
    </row>
    <row r="85" spans="2:63" s="1" customFormat="1" ht="22.9" customHeight="1">
      <c r="B85" s="33"/>
      <c r="C85" s="62" t="s">
        <v>117</v>
      </c>
      <c r="J85" s="112">
        <f>BK85</f>
        <v>0</v>
      </c>
      <c r="L85" s="33"/>
      <c r="M85" s="60"/>
      <c r="N85" s="51"/>
      <c r="O85" s="51"/>
      <c r="P85" s="113">
        <f>P86</f>
        <v>0</v>
      </c>
      <c r="Q85" s="51"/>
      <c r="R85" s="113">
        <f>R86</f>
        <v>0</v>
      </c>
      <c r="S85" s="51"/>
      <c r="T85" s="114">
        <f>T86</f>
        <v>0</v>
      </c>
      <c r="AT85" s="18" t="s">
        <v>71</v>
      </c>
      <c r="AU85" s="18" t="s">
        <v>100</v>
      </c>
      <c r="BK85" s="115">
        <f>BK86</f>
        <v>0</v>
      </c>
    </row>
    <row r="86" spans="2:63" s="11" customFormat="1" ht="25.9" customHeight="1">
      <c r="B86" s="116"/>
      <c r="D86" s="117" t="s">
        <v>71</v>
      </c>
      <c r="E86" s="118" t="s">
        <v>429</v>
      </c>
      <c r="F86" s="118" t="s">
        <v>430</v>
      </c>
      <c r="I86" s="119"/>
      <c r="J86" s="120">
        <f>BK86</f>
        <v>0</v>
      </c>
      <c r="L86" s="116"/>
      <c r="M86" s="121"/>
      <c r="P86" s="122">
        <f>P87+P92+P98+P104+P109</f>
        <v>0</v>
      </c>
      <c r="R86" s="122">
        <f>R87+R92+R98+R104+R109</f>
        <v>0</v>
      </c>
      <c r="T86" s="123">
        <f>T87+T92+T98+T104+T109</f>
        <v>0</v>
      </c>
      <c r="AR86" s="117" t="s">
        <v>81</v>
      </c>
      <c r="AT86" s="124" t="s">
        <v>71</v>
      </c>
      <c r="AU86" s="124" t="s">
        <v>72</v>
      </c>
      <c r="AY86" s="117" t="s">
        <v>120</v>
      </c>
      <c r="BK86" s="125">
        <f>BK87+BK92+BK98+BK104+BK109</f>
        <v>0</v>
      </c>
    </row>
    <row r="87" spans="2:63" s="11" customFormat="1" ht="22.9" customHeight="1">
      <c r="B87" s="116"/>
      <c r="D87" s="117" t="s">
        <v>71</v>
      </c>
      <c r="E87" s="126" t="s">
        <v>885</v>
      </c>
      <c r="F87" s="126" t="s">
        <v>886</v>
      </c>
      <c r="I87" s="119"/>
      <c r="J87" s="127">
        <f>BK87</f>
        <v>0</v>
      </c>
      <c r="L87" s="116"/>
      <c r="M87" s="121"/>
      <c r="P87" s="122">
        <f>SUM(P88:P91)</f>
        <v>0</v>
      </c>
      <c r="R87" s="122">
        <f>SUM(R88:R91)</f>
        <v>0</v>
      </c>
      <c r="T87" s="123">
        <f>SUM(T88:T91)</f>
        <v>0</v>
      </c>
      <c r="AR87" s="117" t="s">
        <v>81</v>
      </c>
      <c r="AT87" s="124" t="s">
        <v>71</v>
      </c>
      <c r="AU87" s="124" t="s">
        <v>79</v>
      </c>
      <c r="AY87" s="117" t="s">
        <v>120</v>
      </c>
      <c r="BK87" s="125">
        <f>SUM(BK88:BK91)</f>
        <v>0</v>
      </c>
    </row>
    <row r="88" spans="2:65" s="1" customFormat="1" ht="16.5" customHeight="1">
      <c r="B88" s="33"/>
      <c r="C88" s="128" t="s">
        <v>79</v>
      </c>
      <c r="D88" s="128" t="s">
        <v>123</v>
      </c>
      <c r="E88" s="129" t="s">
        <v>887</v>
      </c>
      <c r="F88" s="130" t="s">
        <v>888</v>
      </c>
      <c r="G88" s="131" t="s">
        <v>889</v>
      </c>
      <c r="H88" s="132">
        <v>1</v>
      </c>
      <c r="I88" s="133"/>
      <c r="J88" s="134">
        <f>ROUND(I88*H88,2)</f>
        <v>0</v>
      </c>
      <c r="K88" s="130" t="s">
        <v>19</v>
      </c>
      <c r="L88" s="33"/>
      <c r="M88" s="135" t="s">
        <v>19</v>
      </c>
      <c r="N88" s="136" t="s">
        <v>43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279</v>
      </c>
      <c r="AT88" s="139" t="s">
        <v>123</v>
      </c>
      <c r="AU88" s="139" t="s">
        <v>81</v>
      </c>
      <c r="AY88" s="18" t="s">
        <v>120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79</v>
      </c>
      <c r="BK88" s="140">
        <f>ROUND(I88*H88,2)</f>
        <v>0</v>
      </c>
      <c r="BL88" s="18" t="s">
        <v>279</v>
      </c>
      <c r="BM88" s="139" t="s">
        <v>890</v>
      </c>
    </row>
    <row r="89" spans="2:65" s="1" customFormat="1" ht="16.5" customHeight="1">
      <c r="B89" s="33"/>
      <c r="C89" s="128" t="s">
        <v>81</v>
      </c>
      <c r="D89" s="128" t="s">
        <v>123</v>
      </c>
      <c r="E89" s="129" t="s">
        <v>891</v>
      </c>
      <c r="F89" s="130" t="s">
        <v>892</v>
      </c>
      <c r="G89" s="131" t="s">
        <v>447</v>
      </c>
      <c r="H89" s="132">
        <v>719</v>
      </c>
      <c r="I89" s="133"/>
      <c r="J89" s="134">
        <f>ROUND(I89*H89,2)</f>
        <v>0</v>
      </c>
      <c r="K89" s="130" t="s">
        <v>19</v>
      </c>
      <c r="L89" s="33"/>
      <c r="M89" s="135" t="s">
        <v>19</v>
      </c>
      <c r="N89" s="136" t="s">
        <v>43</v>
      </c>
      <c r="P89" s="137">
        <f>O89*H89</f>
        <v>0</v>
      </c>
      <c r="Q89" s="137">
        <v>0</v>
      </c>
      <c r="R89" s="137">
        <f>Q89*H89</f>
        <v>0</v>
      </c>
      <c r="S89" s="137">
        <v>0</v>
      </c>
      <c r="T89" s="138">
        <f>S89*H89</f>
        <v>0</v>
      </c>
      <c r="AR89" s="139" t="s">
        <v>279</v>
      </c>
      <c r="AT89" s="139" t="s">
        <v>123</v>
      </c>
      <c r="AU89" s="139" t="s">
        <v>81</v>
      </c>
      <c r="AY89" s="18" t="s">
        <v>120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79</v>
      </c>
      <c r="BK89" s="140">
        <f>ROUND(I89*H89,2)</f>
        <v>0</v>
      </c>
      <c r="BL89" s="18" t="s">
        <v>279</v>
      </c>
      <c r="BM89" s="139" t="s">
        <v>893</v>
      </c>
    </row>
    <row r="90" spans="2:65" s="1" customFormat="1" ht="16.5" customHeight="1">
      <c r="B90" s="33"/>
      <c r="C90" s="128" t="s">
        <v>137</v>
      </c>
      <c r="D90" s="128" t="s">
        <v>123</v>
      </c>
      <c r="E90" s="129" t="s">
        <v>894</v>
      </c>
      <c r="F90" s="130" t="s">
        <v>895</v>
      </c>
      <c r="G90" s="131" t="s">
        <v>889</v>
      </c>
      <c r="H90" s="132">
        <v>1</v>
      </c>
      <c r="I90" s="133"/>
      <c r="J90" s="134">
        <f>ROUND(I90*H90,2)</f>
        <v>0</v>
      </c>
      <c r="K90" s="130" t="s">
        <v>19</v>
      </c>
      <c r="L90" s="33"/>
      <c r="M90" s="135" t="s">
        <v>19</v>
      </c>
      <c r="N90" s="136" t="s">
        <v>43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279</v>
      </c>
      <c r="AT90" s="139" t="s">
        <v>123</v>
      </c>
      <c r="AU90" s="139" t="s">
        <v>81</v>
      </c>
      <c r="AY90" s="18" t="s">
        <v>120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79</v>
      </c>
      <c r="BK90" s="140">
        <f>ROUND(I90*H90,2)</f>
        <v>0</v>
      </c>
      <c r="BL90" s="18" t="s">
        <v>279</v>
      </c>
      <c r="BM90" s="139" t="s">
        <v>896</v>
      </c>
    </row>
    <row r="91" spans="2:65" s="1" customFormat="1" ht="16.5" customHeight="1">
      <c r="B91" s="33"/>
      <c r="C91" s="128" t="s">
        <v>141</v>
      </c>
      <c r="D91" s="128" t="s">
        <v>123</v>
      </c>
      <c r="E91" s="129" t="s">
        <v>897</v>
      </c>
      <c r="F91" s="130" t="s">
        <v>898</v>
      </c>
      <c r="G91" s="131" t="s">
        <v>889</v>
      </c>
      <c r="H91" s="132">
        <v>1</v>
      </c>
      <c r="I91" s="133"/>
      <c r="J91" s="134">
        <f>ROUND(I91*H91,2)</f>
        <v>0</v>
      </c>
      <c r="K91" s="130" t="s">
        <v>19</v>
      </c>
      <c r="L91" s="33"/>
      <c r="M91" s="135" t="s">
        <v>19</v>
      </c>
      <c r="N91" s="136" t="s">
        <v>43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279</v>
      </c>
      <c r="AT91" s="139" t="s">
        <v>123</v>
      </c>
      <c r="AU91" s="139" t="s">
        <v>81</v>
      </c>
      <c r="AY91" s="18" t="s">
        <v>120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79</v>
      </c>
      <c r="BK91" s="140">
        <f>ROUND(I91*H91,2)</f>
        <v>0</v>
      </c>
      <c r="BL91" s="18" t="s">
        <v>279</v>
      </c>
      <c r="BM91" s="139" t="s">
        <v>899</v>
      </c>
    </row>
    <row r="92" spans="2:63" s="11" customFormat="1" ht="22.9" customHeight="1">
      <c r="B92" s="116"/>
      <c r="D92" s="117" t="s">
        <v>71</v>
      </c>
      <c r="E92" s="126" t="s">
        <v>900</v>
      </c>
      <c r="F92" s="126" t="s">
        <v>901</v>
      </c>
      <c r="I92" s="119"/>
      <c r="J92" s="127">
        <f>BK92</f>
        <v>0</v>
      </c>
      <c r="L92" s="116"/>
      <c r="M92" s="121"/>
      <c r="P92" s="122">
        <f>SUM(P93:P97)</f>
        <v>0</v>
      </c>
      <c r="R92" s="122">
        <f>SUM(R93:R97)</f>
        <v>0</v>
      </c>
      <c r="T92" s="123">
        <f>SUM(T93:T97)</f>
        <v>0</v>
      </c>
      <c r="AR92" s="117" t="s">
        <v>81</v>
      </c>
      <c r="AT92" s="124" t="s">
        <v>71</v>
      </c>
      <c r="AU92" s="124" t="s">
        <v>79</v>
      </c>
      <c r="AY92" s="117" t="s">
        <v>120</v>
      </c>
      <c r="BK92" s="125">
        <f>SUM(BK93:BK97)</f>
        <v>0</v>
      </c>
    </row>
    <row r="93" spans="2:65" s="1" customFormat="1" ht="16.5" customHeight="1">
      <c r="B93" s="33"/>
      <c r="C93" s="128" t="s">
        <v>119</v>
      </c>
      <c r="D93" s="128" t="s">
        <v>123</v>
      </c>
      <c r="E93" s="129" t="s">
        <v>902</v>
      </c>
      <c r="F93" s="130" t="s">
        <v>903</v>
      </c>
      <c r="G93" s="131" t="s">
        <v>197</v>
      </c>
      <c r="H93" s="132">
        <v>8</v>
      </c>
      <c r="I93" s="133"/>
      <c r="J93" s="134">
        <f>ROUND(I93*H93,2)</f>
        <v>0</v>
      </c>
      <c r="K93" s="130" t="s">
        <v>19</v>
      </c>
      <c r="L93" s="33"/>
      <c r="M93" s="135" t="s">
        <v>19</v>
      </c>
      <c r="N93" s="136" t="s">
        <v>43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279</v>
      </c>
      <c r="AT93" s="139" t="s">
        <v>123</v>
      </c>
      <c r="AU93" s="139" t="s">
        <v>81</v>
      </c>
      <c r="AY93" s="18" t="s">
        <v>120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79</v>
      </c>
      <c r="BK93" s="140">
        <f>ROUND(I93*H93,2)</f>
        <v>0</v>
      </c>
      <c r="BL93" s="18" t="s">
        <v>279</v>
      </c>
      <c r="BM93" s="139" t="s">
        <v>904</v>
      </c>
    </row>
    <row r="94" spans="2:65" s="1" customFormat="1" ht="16.5" customHeight="1">
      <c r="B94" s="33"/>
      <c r="C94" s="128" t="s">
        <v>151</v>
      </c>
      <c r="D94" s="128" t="s">
        <v>123</v>
      </c>
      <c r="E94" s="129" t="s">
        <v>905</v>
      </c>
      <c r="F94" s="130" t="s">
        <v>906</v>
      </c>
      <c r="G94" s="131" t="s">
        <v>197</v>
      </c>
      <c r="H94" s="132">
        <v>4</v>
      </c>
      <c r="I94" s="133"/>
      <c r="J94" s="134">
        <f>ROUND(I94*H94,2)</f>
        <v>0</v>
      </c>
      <c r="K94" s="130" t="s">
        <v>19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279</v>
      </c>
      <c r="AT94" s="139" t="s">
        <v>123</v>
      </c>
      <c r="AU94" s="139" t="s">
        <v>81</v>
      </c>
      <c r="AY94" s="18" t="s">
        <v>120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279</v>
      </c>
      <c r="BM94" s="139" t="s">
        <v>907</v>
      </c>
    </row>
    <row r="95" spans="2:65" s="1" customFormat="1" ht="16.5" customHeight="1">
      <c r="B95" s="33"/>
      <c r="C95" s="128" t="s">
        <v>218</v>
      </c>
      <c r="D95" s="128" t="s">
        <v>123</v>
      </c>
      <c r="E95" s="129" t="s">
        <v>908</v>
      </c>
      <c r="F95" s="130" t="s">
        <v>909</v>
      </c>
      <c r="G95" s="131" t="s">
        <v>889</v>
      </c>
      <c r="H95" s="132">
        <v>1</v>
      </c>
      <c r="I95" s="133"/>
      <c r="J95" s="134">
        <f>ROUND(I95*H95,2)</f>
        <v>0</v>
      </c>
      <c r="K95" s="130" t="s">
        <v>19</v>
      </c>
      <c r="L95" s="33"/>
      <c r="M95" s="135" t="s">
        <v>19</v>
      </c>
      <c r="N95" s="136" t="s">
        <v>43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279</v>
      </c>
      <c r="AT95" s="139" t="s">
        <v>123</v>
      </c>
      <c r="AU95" s="139" t="s">
        <v>81</v>
      </c>
      <c r="AY95" s="18" t="s">
        <v>120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279</v>
      </c>
      <c r="BM95" s="139" t="s">
        <v>910</v>
      </c>
    </row>
    <row r="96" spans="2:65" s="1" customFormat="1" ht="16.5" customHeight="1">
      <c r="B96" s="33"/>
      <c r="C96" s="128" t="s">
        <v>224</v>
      </c>
      <c r="D96" s="128" t="s">
        <v>123</v>
      </c>
      <c r="E96" s="129" t="s">
        <v>911</v>
      </c>
      <c r="F96" s="130" t="s">
        <v>912</v>
      </c>
      <c r="G96" s="131" t="s">
        <v>913</v>
      </c>
      <c r="H96" s="132">
        <v>4</v>
      </c>
      <c r="I96" s="133"/>
      <c r="J96" s="134">
        <f>ROUND(I96*H96,2)</f>
        <v>0</v>
      </c>
      <c r="K96" s="130" t="s">
        <v>19</v>
      </c>
      <c r="L96" s="33"/>
      <c r="M96" s="135" t="s">
        <v>19</v>
      </c>
      <c r="N96" s="136" t="s">
        <v>43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279</v>
      </c>
      <c r="AT96" s="139" t="s">
        <v>123</v>
      </c>
      <c r="AU96" s="139" t="s">
        <v>81</v>
      </c>
      <c r="AY96" s="18" t="s">
        <v>120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79</v>
      </c>
      <c r="BK96" s="140">
        <f>ROUND(I96*H96,2)</f>
        <v>0</v>
      </c>
      <c r="BL96" s="18" t="s">
        <v>279</v>
      </c>
      <c r="BM96" s="139" t="s">
        <v>914</v>
      </c>
    </row>
    <row r="97" spans="2:65" s="1" customFormat="1" ht="16.5" customHeight="1">
      <c r="B97" s="33"/>
      <c r="C97" s="128" t="s">
        <v>230</v>
      </c>
      <c r="D97" s="128" t="s">
        <v>123</v>
      </c>
      <c r="E97" s="129" t="s">
        <v>915</v>
      </c>
      <c r="F97" s="130" t="s">
        <v>916</v>
      </c>
      <c r="G97" s="131" t="s">
        <v>913</v>
      </c>
      <c r="H97" s="132">
        <v>2</v>
      </c>
      <c r="I97" s="133"/>
      <c r="J97" s="134">
        <f>ROUND(I97*H97,2)</f>
        <v>0</v>
      </c>
      <c r="K97" s="130" t="s">
        <v>19</v>
      </c>
      <c r="L97" s="33"/>
      <c r="M97" s="135" t="s">
        <v>19</v>
      </c>
      <c r="N97" s="136" t="s">
        <v>43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279</v>
      </c>
      <c r="AT97" s="139" t="s">
        <v>123</v>
      </c>
      <c r="AU97" s="139" t="s">
        <v>81</v>
      </c>
      <c r="AY97" s="18" t="s">
        <v>120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79</v>
      </c>
      <c r="BK97" s="140">
        <f>ROUND(I97*H97,2)</f>
        <v>0</v>
      </c>
      <c r="BL97" s="18" t="s">
        <v>279</v>
      </c>
      <c r="BM97" s="139" t="s">
        <v>917</v>
      </c>
    </row>
    <row r="98" spans="2:63" s="11" customFormat="1" ht="22.9" customHeight="1">
      <c r="B98" s="116"/>
      <c r="D98" s="117" t="s">
        <v>71</v>
      </c>
      <c r="E98" s="126" t="s">
        <v>918</v>
      </c>
      <c r="F98" s="126" t="s">
        <v>919</v>
      </c>
      <c r="I98" s="119"/>
      <c r="J98" s="127">
        <f>BK98</f>
        <v>0</v>
      </c>
      <c r="L98" s="116"/>
      <c r="M98" s="121"/>
      <c r="P98" s="122">
        <f>SUM(P99:P103)</f>
        <v>0</v>
      </c>
      <c r="R98" s="122">
        <f>SUM(R99:R103)</f>
        <v>0</v>
      </c>
      <c r="T98" s="123">
        <f>SUM(T99:T103)</f>
        <v>0</v>
      </c>
      <c r="AR98" s="117" t="s">
        <v>81</v>
      </c>
      <c r="AT98" s="124" t="s">
        <v>71</v>
      </c>
      <c r="AU98" s="124" t="s">
        <v>79</v>
      </c>
      <c r="AY98" s="117" t="s">
        <v>120</v>
      </c>
      <c r="BK98" s="125">
        <f>SUM(BK99:BK103)</f>
        <v>0</v>
      </c>
    </row>
    <row r="99" spans="2:65" s="1" customFormat="1" ht="16.5" customHeight="1">
      <c r="B99" s="33"/>
      <c r="C99" s="128" t="s">
        <v>237</v>
      </c>
      <c r="D99" s="128" t="s">
        <v>123</v>
      </c>
      <c r="E99" s="129" t="s">
        <v>920</v>
      </c>
      <c r="F99" s="130" t="s">
        <v>921</v>
      </c>
      <c r="G99" s="131" t="s">
        <v>181</v>
      </c>
      <c r="H99" s="132">
        <v>6</v>
      </c>
      <c r="I99" s="133"/>
      <c r="J99" s="134">
        <f>ROUND(I99*H99,2)</f>
        <v>0</v>
      </c>
      <c r="K99" s="130" t="s">
        <v>19</v>
      </c>
      <c r="L99" s="33"/>
      <c r="M99" s="135" t="s">
        <v>19</v>
      </c>
      <c r="N99" s="136" t="s">
        <v>43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279</v>
      </c>
      <c r="AT99" s="139" t="s">
        <v>123</v>
      </c>
      <c r="AU99" s="139" t="s">
        <v>81</v>
      </c>
      <c r="AY99" s="18" t="s">
        <v>120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279</v>
      </c>
      <c r="BM99" s="139" t="s">
        <v>922</v>
      </c>
    </row>
    <row r="100" spans="2:65" s="1" customFormat="1" ht="21.75" customHeight="1">
      <c r="B100" s="33"/>
      <c r="C100" s="128" t="s">
        <v>244</v>
      </c>
      <c r="D100" s="128" t="s">
        <v>123</v>
      </c>
      <c r="E100" s="129" t="s">
        <v>923</v>
      </c>
      <c r="F100" s="130" t="s">
        <v>924</v>
      </c>
      <c r="G100" s="131" t="s">
        <v>913</v>
      </c>
      <c r="H100" s="132">
        <v>2</v>
      </c>
      <c r="I100" s="133"/>
      <c r="J100" s="134">
        <f>ROUND(I100*H100,2)</f>
        <v>0</v>
      </c>
      <c r="K100" s="130" t="s">
        <v>19</v>
      </c>
      <c r="L100" s="33"/>
      <c r="M100" s="135" t="s">
        <v>19</v>
      </c>
      <c r="N100" s="136" t="s">
        <v>43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279</v>
      </c>
      <c r="AT100" s="139" t="s">
        <v>123</v>
      </c>
      <c r="AU100" s="139" t="s">
        <v>81</v>
      </c>
      <c r="AY100" s="18" t="s">
        <v>120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79</v>
      </c>
      <c r="BK100" s="140">
        <f>ROUND(I100*H100,2)</f>
        <v>0</v>
      </c>
      <c r="BL100" s="18" t="s">
        <v>279</v>
      </c>
      <c r="BM100" s="139" t="s">
        <v>925</v>
      </c>
    </row>
    <row r="101" spans="2:65" s="1" customFormat="1" ht="16.5" customHeight="1">
      <c r="B101" s="33"/>
      <c r="C101" s="128" t="s">
        <v>253</v>
      </c>
      <c r="D101" s="128" t="s">
        <v>123</v>
      </c>
      <c r="E101" s="129" t="s">
        <v>926</v>
      </c>
      <c r="F101" s="130" t="s">
        <v>927</v>
      </c>
      <c r="G101" s="131" t="s">
        <v>913</v>
      </c>
      <c r="H101" s="132">
        <v>2</v>
      </c>
      <c r="I101" s="133"/>
      <c r="J101" s="134">
        <f>ROUND(I101*H101,2)</f>
        <v>0</v>
      </c>
      <c r="K101" s="130" t="s">
        <v>19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</v>
      </c>
      <c r="R101" s="137">
        <f>Q101*H101</f>
        <v>0</v>
      </c>
      <c r="S101" s="137">
        <v>0</v>
      </c>
      <c r="T101" s="138">
        <f>S101*H101</f>
        <v>0</v>
      </c>
      <c r="AR101" s="139" t="s">
        <v>279</v>
      </c>
      <c r="AT101" s="139" t="s">
        <v>123</v>
      </c>
      <c r="AU101" s="139" t="s">
        <v>81</v>
      </c>
      <c r="AY101" s="18" t="s">
        <v>120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79</v>
      </c>
      <c r="BK101" s="140">
        <f>ROUND(I101*H101,2)</f>
        <v>0</v>
      </c>
      <c r="BL101" s="18" t="s">
        <v>279</v>
      </c>
      <c r="BM101" s="139" t="s">
        <v>928</v>
      </c>
    </row>
    <row r="102" spans="2:65" s="1" customFormat="1" ht="24.2" customHeight="1">
      <c r="B102" s="33"/>
      <c r="C102" s="128" t="s">
        <v>259</v>
      </c>
      <c r="D102" s="128" t="s">
        <v>123</v>
      </c>
      <c r="E102" s="129" t="s">
        <v>929</v>
      </c>
      <c r="F102" s="130" t="s">
        <v>930</v>
      </c>
      <c r="G102" s="131" t="s">
        <v>913</v>
      </c>
      <c r="H102" s="132">
        <v>2</v>
      </c>
      <c r="I102" s="133"/>
      <c r="J102" s="134">
        <f>ROUND(I102*H102,2)</f>
        <v>0</v>
      </c>
      <c r="K102" s="130" t="s">
        <v>19</v>
      </c>
      <c r="L102" s="33"/>
      <c r="M102" s="135" t="s">
        <v>19</v>
      </c>
      <c r="N102" s="136" t="s">
        <v>43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279</v>
      </c>
      <c r="AT102" s="139" t="s">
        <v>123</v>
      </c>
      <c r="AU102" s="139" t="s">
        <v>81</v>
      </c>
      <c r="AY102" s="18" t="s">
        <v>120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79</v>
      </c>
      <c r="BK102" s="140">
        <f>ROUND(I102*H102,2)</f>
        <v>0</v>
      </c>
      <c r="BL102" s="18" t="s">
        <v>279</v>
      </c>
      <c r="BM102" s="139" t="s">
        <v>931</v>
      </c>
    </row>
    <row r="103" spans="2:65" s="1" customFormat="1" ht="16.5" customHeight="1">
      <c r="B103" s="33"/>
      <c r="C103" s="128" t="s">
        <v>264</v>
      </c>
      <c r="D103" s="128" t="s">
        <v>123</v>
      </c>
      <c r="E103" s="129" t="s">
        <v>932</v>
      </c>
      <c r="F103" s="130" t="s">
        <v>933</v>
      </c>
      <c r="G103" s="131" t="s">
        <v>889</v>
      </c>
      <c r="H103" s="132">
        <v>1</v>
      </c>
      <c r="I103" s="133"/>
      <c r="J103" s="134">
        <f>ROUND(I103*H103,2)</f>
        <v>0</v>
      </c>
      <c r="K103" s="130" t="s">
        <v>19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279</v>
      </c>
      <c r="AT103" s="139" t="s">
        <v>123</v>
      </c>
      <c r="AU103" s="139" t="s">
        <v>81</v>
      </c>
      <c r="AY103" s="18" t="s">
        <v>120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279</v>
      </c>
      <c r="BM103" s="139" t="s">
        <v>934</v>
      </c>
    </row>
    <row r="104" spans="2:63" s="11" customFormat="1" ht="22.9" customHeight="1">
      <c r="B104" s="116"/>
      <c r="D104" s="117" t="s">
        <v>71</v>
      </c>
      <c r="E104" s="126" t="s">
        <v>935</v>
      </c>
      <c r="F104" s="126" t="s">
        <v>936</v>
      </c>
      <c r="I104" s="119"/>
      <c r="J104" s="127">
        <f>BK104</f>
        <v>0</v>
      </c>
      <c r="L104" s="116"/>
      <c r="M104" s="121"/>
      <c r="P104" s="122">
        <f>SUM(P105:P108)</f>
        <v>0</v>
      </c>
      <c r="R104" s="122">
        <f>SUM(R105:R108)</f>
        <v>0</v>
      </c>
      <c r="T104" s="123">
        <f>SUM(T105:T108)</f>
        <v>0</v>
      </c>
      <c r="AR104" s="117" t="s">
        <v>81</v>
      </c>
      <c r="AT104" s="124" t="s">
        <v>71</v>
      </c>
      <c r="AU104" s="124" t="s">
        <v>79</v>
      </c>
      <c r="AY104" s="117" t="s">
        <v>120</v>
      </c>
      <c r="BK104" s="125">
        <f>SUM(BK105:BK108)</f>
        <v>0</v>
      </c>
    </row>
    <row r="105" spans="2:65" s="1" customFormat="1" ht="24.2" customHeight="1">
      <c r="B105" s="33"/>
      <c r="C105" s="128" t="s">
        <v>8</v>
      </c>
      <c r="D105" s="128" t="s">
        <v>123</v>
      </c>
      <c r="E105" s="129" t="s">
        <v>937</v>
      </c>
      <c r="F105" s="130" t="s">
        <v>938</v>
      </c>
      <c r="G105" s="131" t="s">
        <v>204</v>
      </c>
      <c r="H105" s="132">
        <v>18</v>
      </c>
      <c r="I105" s="133"/>
      <c r="J105" s="134">
        <f>ROUND(I105*H105,2)</f>
        <v>0</v>
      </c>
      <c r="K105" s="130" t="s">
        <v>19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279</v>
      </c>
      <c r="AT105" s="139" t="s">
        <v>123</v>
      </c>
      <c r="AU105" s="139" t="s">
        <v>81</v>
      </c>
      <c r="AY105" s="18" t="s">
        <v>120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79</v>
      </c>
      <c r="BK105" s="140">
        <f>ROUND(I105*H105,2)</f>
        <v>0</v>
      </c>
      <c r="BL105" s="18" t="s">
        <v>279</v>
      </c>
      <c r="BM105" s="139" t="s">
        <v>939</v>
      </c>
    </row>
    <row r="106" spans="2:65" s="1" customFormat="1" ht="16.5" customHeight="1">
      <c r="B106" s="33"/>
      <c r="C106" s="128" t="s">
        <v>279</v>
      </c>
      <c r="D106" s="128" t="s">
        <v>123</v>
      </c>
      <c r="E106" s="129" t="s">
        <v>940</v>
      </c>
      <c r="F106" s="130" t="s">
        <v>941</v>
      </c>
      <c r="G106" s="131" t="s">
        <v>889</v>
      </c>
      <c r="H106" s="132">
        <v>6</v>
      </c>
      <c r="I106" s="133"/>
      <c r="J106" s="134">
        <f>ROUND(I106*H106,2)</f>
        <v>0</v>
      </c>
      <c r="K106" s="130" t="s">
        <v>19</v>
      </c>
      <c r="L106" s="33"/>
      <c r="M106" s="135" t="s">
        <v>19</v>
      </c>
      <c r="N106" s="136" t="s">
        <v>43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279</v>
      </c>
      <c r="AT106" s="139" t="s">
        <v>123</v>
      </c>
      <c r="AU106" s="139" t="s">
        <v>81</v>
      </c>
      <c r="AY106" s="18" t="s">
        <v>120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79</v>
      </c>
      <c r="BK106" s="140">
        <f>ROUND(I106*H106,2)</f>
        <v>0</v>
      </c>
      <c r="BL106" s="18" t="s">
        <v>279</v>
      </c>
      <c r="BM106" s="139" t="s">
        <v>942</v>
      </c>
    </row>
    <row r="107" spans="2:65" s="1" customFormat="1" ht="24.2" customHeight="1">
      <c r="B107" s="33"/>
      <c r="C107" s="128" t="s">
        <v>284</v>
      </c>
      <c r="D107" s="128" t="s">
        <v>123</v>
      </c>
      <c r="E107" s="129" t="s">
        <v>943</v>
      </c>
      <c r="F107" s="130" t="s">
        <v>944</v>
      </c>
      <c r="G107" s="131" t="s">
        <v>913</v>
      </c>
      <c r="H107" s="132">
        <v>1</v>
      </c>
      <c r="I107" s="133"/>
      <c r="J107" s="134">
        <f>ROUND(I107*H107,2)</f>
        <v>0</v>
      </c>
      <c r="K107" s="130" t="s">
        <v>19</v>
      </c>
      <c r="L107" s="33"/>
      <c r="M107" s="135" t="s">
        <v>19</v>
      </c>
      <c r="N107" s="136" t="s">
        <v>43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279</v>
      </c>
      <c r="AT107" s="139" t="s">
        <v>123</v>
      </c>
      <c r="AU107" s="139" t="s">
        <v>81</v>
      </c>
      <c r="AY107" s="18" t="s">
        <v>120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79</v>
      </c>
      <c r="BK107" s="140">
        <f>ROUND(I107*H107,2)</f>
        <v>0</v>
      </c>
      <c r="BL107" s="18" t="s">
        <v>279</v>
      </c>
      <c r="BM107" s="139" t="s">
        <v>945</v>
      </c>
    </row>
    <row r="108" spans="2:65" s="1" customFormat="1" ht="24.2" customHeight="1">
      <c r="B108" s="33"/>
      <c r="C108" s="128" t="s">
        <v>288</v>
      </c>
      <c r="D108" s="128" t="s">
        <v>123</v>
      </c>
      <c r="E108" s="129" t="s">
        <v>946</v>
      </c>
      <c r="F108" s="130" t="s">
        <v>947</v>
      </c>
      <c r="G108" s="131" t="s">
        <v>913</v>
      </c>
      <c r="H108" s="132">
        <v>1</v>
      </c>
      <c r="I108" s="133"/>
      <c r="J108" s="134">
        <f>ROUND(I108*H108,2)</f>
        <v>0</v>
      </c>
      <c r="K108" s="130" t="s">
        <v>19</v>
      </c>
      <c r="L108" s="33"/>
      <c r="M108" s="135" t="s">
        <v>19</v>
      </c>
      <c r="N108" s="136" t="s">
        <v>43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279</v>
      </c>
      <c r="AT108" s="139" t="s">
        <v>123</v>
      </c>
      <c r="AU108" s="139" t="s">
        <v>81</v>
      </c>
      <c r="AY108" s="18" t="s">
        <v>120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279</v>
      </c>
      <c r="BM108" s="139" t="s">
        <v>948</v>
      </c>
    </row>
    <row r="109" spans="2:63" s="11" customFormat="1" ht="22.9" customHeight="1">
      <c r="B109" s="116"/>
      <c r="D109" s="117" t="s">
        <v>71</v>
      </c>
      <c r="E109" s="126" t="s">
        <v>768</v>
      </c>
      <c r="F109" s="126" t="s">
        <v>769</v>
      </c>
      <c r="I109" s="119"/>
      <c r="J109" s="127">
        <f>BK109</f>
        <v>0</v>
      </c>
      <c r="L109" s="116"/>
      <c r="M109" s="121"/>
      <c r="P109" s="122">
        <f>SUM(P110:P111)</f>
        <v>0</v>
      </c>
      <c r="R109" s="122">
        <f>SUM(R110:R111)</f>
        <v>0</v>
      </c>
      <c r="T109" s="123">
        <f>SUM(T110:T111)</f>
        <v>0</v>
      </c>
      <c r="AR109" s="117" t="s">
        <v>81</v>
      </c>
      <c r="AT109" s="124" t="s">
        <v>71</v>
      </c>
      <c r="AU109" s="124" t="s">
        <v>79</v>
      </c>
      <c r="AY109" s="117" t="s">
        <v>120</v>
      </c>
      <c r="BK109" s="125">
        <f>SUM(BK110:BK111)</f>
        <v>0</v>
      </c>
    </row>
    <row r="110" spans="2:65" s="1" customFormat="1" ht="16.5" customHeight="1">
      <c r="B110" s="33"/>
      <c r="C110" s="128" t="s">
        <v>292</v>
      </c>
      <c r="D110" s="128" t="s">
        <v>123</v>
      </c>
      <c r="E110" s="129" t="s">
        <v>949</v>
      </c>
      <c r="F110" s="130" t="s">
        <v>950</v>
      </c>
      <c r="G110" s="131" t="s">
        <v>197</v>
      </c>
      <c r="H110" s="132">
        <v>4</v>
      </c>
      <c r="I110" s="133"/>
      <c r="J110" s="134">
        <f>ROUND(I110*H110,2)</f>
        <v>0</v>
      </c>
      <c r="K110" s="130" t="s">
        <v>19</v>
      </c>
      <c r="L110" s="33"/>
      <c r="M110" s="135" t="s">
        <v>19</v>
      </c>
      <c r="N110" s="136" t="s">
        <v>43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279</v>
      </c>
      <c r="AT110" s="139" t="s">
        <v>123</v>
      </c>
      <c r="AU110" s="139" t="s">
        <v>81</v>
      </c>
      <c r="AY110" s="18" t="s">
        <v>120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79</v>
      </c>
      <c r="BK110" s="140">
        <f>ROUND(I110*H110,2)</f>
        <v>0</v>
      </c>
      <c r="BL110" s="18" t="s">
        <v>279</v>
      </c>
      <c r="BM110" s="139" t="s">
        <v>951</v>
      </c>
    </row>
    <row r="111" spans="2:65" s="1" customFormat="1" ht="16.5" customHeight="1">
      <c r="B111" s="33"/>
      <c r="C111" s="128" t="s">
        <v>212</v>
      </c>
      <c r="D111" s="128" t="s">
        <v>123</v>
      </c>
      <c r="E111" s="129" t="s">
        <v>952</v>
      </c>
      <c r="F111" s="130" t="s">
        <v>953</v>
      </c>
      <c r="G111" s="131" t="s">
        <v>197</v>
      </c>
      <c r="H111" s="132">
        <v>2</v>
      </c>
      <c r="I111" s="133"/>
      <c r="J111" s="134">
        <f>ROUND(I111*H111,2)</f>
        <v>0</v>
      </c>
      <c r="K111" s="130" t="s">
        <v>19</v>
      </c>
      <c r="L111" s="33"/>
      <c r="M111" s="188" t="s">
        <v>19</v>
      </c>
      <c r="N111" s="189" t="s">
        <v>43</v>
      </c>
      <c r="O111" s="14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39" t="s">
        <v>279</v>
      </c>
      <c r="AT111" s="139" t="s">
        <v>123</v>
      </c>
      <c r="AU111" s="139" t="s">
        <v>81</v>
      </c>
      <c r="AY111" s="18" t="s">
        <v>120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79</v>
      </c>
      <c r="BK111" s="140">
        <f>ROUND(I111*H111,2)</f>
        <v>0</v>
      </c>
      <c r="BL111" s="18" t="s">
        <v>279</v>
      </c>
      <c r="BM111" s="139" t="s">
        <v>954</v>
      </c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3"/>
    </row>
  </sheetData>
  <sheetProtection algorithmName="SHA-512" hashValue="7cTx88qKRt9D+8iuJ+e6+NRNTsMx5qWvfvnBdgBYiFTiRi2WZ9MKXH7Nw6pPoZ4l5uBYM5SlXkxURA+zZEO0mg==" saltValue="HXEwq3VrpCrEqQ3pU2iJtVKXpTig019LBfVJhZvcVJqgFZqKavqIl8clQNd0hf6o955k0rBWA6F929o4lydyxA==" spinCount="100000" sheet="1" objects="1" scenarios="1" formatColumns="0" formatRows="0" autoFilter="0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94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8" t="str">
        <f>'Rekapitulace stavby'!K6</f>
        <v>Rekonstrukce šaten (1-5 ročník) - 8. ZŠ - Křižíkova 1916, 356 01 Sokolov</v>
      </c>
      <c r="F7" s="309"/>
      <c r="G7" s="309"/>
      <c r="H7" s="309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271" t="s">
        <v>955</v>
      </c>
      <c r="F9" s="310"/>
      <c r="G9" s="310"/>
      <c r="H9" s="310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12. 4. 2023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1" t="str">
        <f>'Rekapitulace stavby'!E14</f>
        <v>Vyplň údaj</v>
      </c>
      <c r="F18" s="292"/>
      <c r="G18" s="292"/>
      <c r="H18" s="29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97" t="s">
        <v>19</v>
      </c>
      <c r="F27" s="297"/>
      <c r="G27" s="297"/>
      <c r="H27" s="29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ROUND((SUM(BE81:BE147)),2)</f>
        <v>0</v>
      </c>
      <c r="I33" s="90">
        <v>0.21</v>
      </c>
      <c r="J33" s="89">
        <f>ROUND(((SUM(BE81:BE147))*I33),2)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ROUND((SUM(BF81:BF147)),2)</f>
        <v>0</v>
      </c>
      <c r="I34" s="90">
        <v>0.15</v>
      </c>
      <c r="J34" s="89">
        <f>ROUND(((SUM(BF81:BF147))*I34),2)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ROUND((SUM(BG81:BG147)),2)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ROUND((SUM(BH81:BH147)),2)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ROUND((SUM(BI81:BI147)),2)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8" t="str">
        <f>E7</f>
        <v>Rekonstrukce šaten (1-5 ročník) - 8. ZŠ - Křižíkova 1916, 356 01 Sokolov</v>
      </c>
      <c r="F48" s="309"/>
      <c r="G48" s="309"/>
      <c r="H48" s="309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271" t="str">
        <f>E9</f>
        <v>03 - Elektroinstalace</v>
      </c>
      <c r="F50" s="310"/>
      <c r="G50" s="310"/>
      <c r="H50" s="310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Křižíkova 1916</v>
      </c>
      <c r="I52" s="28" t="s">
        <v>23</v>
      </c>
      <c r="J52" s="50" t="str">
        <f>IF(J12="","",J12)</f>
        <v>12. 4. 2023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Město Sokolov</v>
      </c>
      <c r="I54" s="28" t="s">
        <v>31</v>
      </c>
      <c r="J54" s="31" t="str">
        <f>E21</f>
        <v>Olga Růžičková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163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956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105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16</v>
      </c>
      <c r="L70" s="33"/>
    </row>
    <row r="71" spans="2:12" s="1" customFormat="1" ht="16.5" customHeight="1">
      <c r="B71" s="33"/>
      <c r="E71" s="308" t="str">
        <f>E7</f>
        <v>Rekonstrukce šaten (1-5 ročník) - 8. ZŠ - Křižíkova 1916, 356 01 Sokolov</v>
      </c>
      <c r="F71" s="309"/>
      <c r="G71" s="309"/>
      <c r="H71" s="309"/>
      <c r="L71" s="33"/>
    </row>
    <row r="72" spans="2:12" s="1" customFormat="1" ht="12" customHeight="1">
      <c r="B72" s="33"/>
      <c r="C72" s="28" t="s">
        <v>95</v>
      </c>
      <c r="L72" s="33"/>
    </row>
    <row r="73" spans="2:12" s="1" customFormat="1" ht="16.5" customHeight="1">
      <c r="B73" s="33"/>
      <c r="E73" s="271" t="str">
        <f>E9</f>
        <v>03 - Elektroinstalace</v>
      </c>
      <c r="F73" s="310"/>
      <c r="G73" s="310"/>
      <c r="H73" s="310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Sokolov, Křižíkova 1916</v>
      </c>
      <c r="I75" s="28" t="s">
        <v>23</v>
      </c>
      <c r="J75" s="50" t="str">
        <f>IF(J12="","",J12)</f>
        <v>12. 4. 2023</v>
      </c>
      <c r="L75" s="33"/>
    </row>
    <row r="76" spans="2:12" s="1" customFormat="1" ht="6.95" customHeight="1">
      <c r="B76" s="33"/>
      <c r="L76" s="33"/>
    </row>
    <row r="77" spans="2:12" s="1" customFormat="1" ht="15.2" customHeight="1">
      <c r="B77" s="33"/>
      <c r="C77" s="28" t="s">
        <v>25</v>
      </c>
      <c r="F77" s="26" t="str">
        <f>E15</f>
        <v>Město Sokolov</v>
      </c>
      <c r="I77" s="28" t="s">
        <v>31</v>
      </c>
      <c r="J77" s="31" t="str">
        <f>E21</f>
        <v>Olga Růžičková</v>
      </c>
      <c r="L77" s="33"/>
    </row>
    <row r="78" spans="2:12" s="1" customFormat="1" ht="15.2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>Michal Kubelka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106</v>
      </c>
      <c r="D80" s="110" t="s">
        <v>57</v>
      </c>
      <c r="E80" s="110" t="s">
        <v>53</v>
      </c>
      <c r="F80" s="110" t="s">
        <v>54</v>
      </c>
      <c r="G80" s="110" t="s">
        <v>107</v>
      </c>
      <c r="H80" s="110" t="s">
        <v>108</v>
      </c>
      <c r="I80" s="110" t="s">
        <v>109</v>
      </c>
      <c r="J80" s="110" t="s">
        <v>99</v>
      </c>
      <c r="K80" s="111" t="s">
        <v>110</v>
      </c>
      <c r="L80" s="108"/>
      <c r="M80" s="57" t="s">
        <v>19</v>
      </c>
      <c r="N80" s="58" t="s">
        <v>42</v>
      </c>
      <c r="O80" s="58" t="s">
        <v>111</v>
      </c>
      <c r="P80" s="58" t="s">
        <v>112</v>
      </c>
      <c r="Q80" s="58" t="s">
        <v>113</v>
      </c>
      <c r="R80" s="58" t="s">
        <v>114</v>
      </c>
      <c r="S80" s="58" t="s">
        <v>115</v>
      </c>
      <c r="T80" s="59" t="s">
        <v>116</v>
      </c>
    </row>
    <row r="81" spans="2:63" s="1" customFormat="1" ht="22.9" customHeight="1">
      <c r="B81" s="33"/>
      <c r="C81" s="62" t="s">
        <v>117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8" t="s">
        <v>71</v>
      </c>
      <c r="AU81" s="18" t="s">
        <v>100</v>
      </c>
      <c r="BK81" s="115">
        <f>BK82</f>
        <v>0</v>
      </c>
    </row>
    <row r="82" spans="2:63" s="11" customFormat="1" ht="25.9" customHeight="1">
      <c r="B82" s="116"/>
      <c r="D82" s="117" t="s">
        <v>71</v>
      </c>
      <c r="E82" s="118" t="s">
        <v>429</v>
      </c>
      <c r="F82" s="118" t="s">
        <v>430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81</v>
      </c>
      <c r="AT82" s="124" t="s">
        <v>71</v>
      </c>
      <c r="AU82" s="124" t="s">
        <v>72</v>
      </c>
      <c r="AY82" s="117" t="s">
        <v>120</v>
      </c>
      <c r="BK82" s="125">
        <f>BK83</f>
        <v>0</v>
      </c>
    </row>
    <row r="83" spans="2:63" s="11" customFormat="1" ht="22.9" customHeight="1">
      <c r="B83" s="116"/>
      <c r="D83" s="117" t="s">
        <v>71</v>
      </c>
      <c r="E83" s="126" t="s">
        <v>957</v>
      </c>
      <c r="F83" s="126" t="s">
        <v>958</v>
      </c>
      <c r="I83" s="119"/>
      <c r="J83" s="127">
        <f>BK83</f>
        <v>0</v>
      </c>
      <c r="L83" s="116"/>
      <c r="M83" s="121"/>
      <c r="P83" s="122">
        <f>SUM(P84:P147)</f>
        <v>0</v>
      </c>
      <c r="R83" s="122">
        <f>SUM(R84:R147)</f>
        <v>0</v>
      </c>
      <c r="T83" s="123">
        <f>SUM(T84:T147)</f>
        <v>0</v>
      </c>
      <c r="AR83" s="117" t="s">
        <v>81</v>
      </c>
      <c r="AT83" s="124" t="s">
        <v>71</v>
      </c>
      <c r="AU83" s="124" t="s">
        <v>79</v>
      </c>
      <c r="AY83" s="117" t="s">
        <v>120</v>
      </c>
      <c r="BK83" s="125">
        <f>SUM(BK84:BK147)</f>
        <v>0</v>
      </c>
    </row>
    <row r="84" spans="2:65" s="1" customFormat="1" ht="16.5" customHeight="1">
      <c r="B84" s="33"/>
      <c r="C84" s="128" t="s">
        <v>79</v>
      </c>
      <c r="D84" s="128" t="s">
        <v>123</v>
      </c>
      <c r="E84" s="129" t="s">
        <v>959</v>
      </c>
      <c r="F84" s="130" t="s">
        <v>960</v>
      </c>
      <c r="G84" s="131" t="s">
        <v>303</v>
      </c>
      <c r="H84" s="132">
        <v>1</v>
      </c>
      <c r="I84" s="133"/>
      <c r="J84" s="134">
        <f aca="true" t="shared" si="0" ref="J84:J115">ROUND(I84*H84,2)</f>
        <v>0</v>
      </c>
      <c r="K84" s="130" t="s">
        <v>19</v>
      </c>
      <c r="L84" s="33"/>
      <c r="M84" s="135" t="s">
        <v>19</v>
      </c>
      <c r="N84" s="136" t="s">
        <v>43</v>
      </c>
      <c r="P84" s="137">
        <f aca="true" t="shared" si="1" ref="P84:P115">O84*H84</f>
        <v>0</v>
      </c>
      <c r="Q84" s="137">
        <v>0</v>
      </c>
      <c r="R84" s="137">
        <f aca="true" t="shared" si="2" ref="R84:R115">Q84*H84</f>
        <v>0</v>
      </c>
      <c r="S84" s="137">
        <v>0</v>
      </c>
      <c r="T84" s="138">
        <f aca="true" t="shared" si="3" ref="T84:T115">S84*H84</f>
        <v>0</v>
      </c>
      <c r="AR84" s="139" t="s">
        <v>279</v>
      </c>
      <c r="AT84" s="139" t="s">
        <v>123</v>
      </c>
      <c r="AU84" s="139" t="s">
        <v>81</v>
      </c>
      <c r="AY84" s="18" t="s">
        <v>120</v>
      </c>
      <c r="BE84" s="140">
        <f aca="true" t="shared" si="4" ref="BE84:BE115">IF(N84="základní",J84,0)</f>
        <v>0</v>
      </c>
      <c r="BF84" s="140">
        <f aca="true" t="shared" si="5" ref="BF84:BF115">IF(N84="snížená",J84,0)</f>
        <v>0</v>
      </c>
      <c r="BG84" s="140">
        <f aca="true" t="shared" si="6" ref="BG84:BG115">IF(N84="zákl. přenesená",J84,0)</f>
        <v>0</v>
      </c>
      <c r="BH84" s="140">
        <f aca="true" t="shared" si="7" ref="BH84:BH115">IF(N84="sníž. přenesená",J84,0)</f>
        <v>0</v>
      </c>
      <c r="BI84" s="140">
        <f aca="true" t="shared" si="8" ref="BI84:BI115">IF(N84="nulová",J84,0)</f>
        <v>0</v>
      </c>
      <c r="BJ84" s="18" t="s">
        <v>79</v>
      </c>
      <c r="BK84" s="140">
        <f aca="true" t="shared" si="9" ref="BK84:BK115">ROUND(I84*H84,2)</f>
        <v>0</v>
      </c>
      <c r="BL84" s="18" t="s">
        <v>279</v>
      </c>
      <c r="BM84" s="139" t="s">
        <v>961</v>
      </c>
    </row>
    <row r="85" spans="2:65" s="1" customFormat="1" ht="16.5" customHeight="1">
      <c r="B85" s="33"/>
      <c r="C85" s="128" t="s">
        <v>81</v>
      </c>
      <c r="D85" s="128" t="s">
        <v>123</v>
      </c>
      <c r="E85" s="129" t="s">
        <v>962</v>
      </c>
      <c r="F85" s="130" t="s">
        <v>963</v>
      </c>
      <c r="G85" s="131" t="s">
        <v>204</v>
      </c>
      <c r="H85" s="132">
        <v>10.5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43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279</v>
      </c>
      <c r="AT85" s="139" t="s">
        <v>123</v>
      </c>
      <c r="AU85" s="139" t="s">
        <v>81</v>
      </c>
      <c r="AY85" s="18" t="s">
        <v>120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79</v>
      </c>
      <c r="BK85" s="140">
        <f t="shared" si="9"/>
        <v>0</v>
      </c>
      <c r="BL85" s="18" t="s">
        <v>279</v>
      </c>
      <c r="BM85" s="139" t="s">
        <v>964</v>
      </c>
    </row>
    <row r="86" spans="2:65" s="1" customFormat="1" ht="16.5" customHeight="1">
      <c r="B86" s="33"/>
      <c r="C86" s="128" t="s">
        <v>137</v>
      </c>
      <c r="D86" s="128" t="s">
        <v>123</v>
      </c>
      <c r="E86" s="129" t="s">
        <v>965</v>
      </c>
      <c r="F86" s="130" t="s">
        <v>966</v>
      </c>
      <c r="G86" s="131" t="s">
        <v>204</v>
      </c>
      <c r="H86" s="132">
        <v>10.5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43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279</v>
      </c>
      <c r="AT86" s="139" t="s">
        <v>123</v>
      </c>
      <c r="AU86" s="139" t="s">
        <v>81</v>
      </c>
      <c r="AY86" s="18" t="s">
        <v>120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79</v>
      </c>
      <c r="BK86" s="140">
        <f t="shared" si="9"/>
        <v>0</v>
      </c>
      <c r="BL86" s="18" t="s">
        <v>279</v>
      </c>
      <c r="BM86" s="139" t="s">
        <v>967</v>
      </c>
    </row>
    <row r="87" spans="2:65" s="1" customFormat="1" ht="16.5" customHeight="1">
      <c r="B87" s="33"/>
      <c r="C87" s="128" t="s">
        <v>141</v>
      </c>
      <c r="D87" s="128" t="s">
        <v>123</v>
      </c>
      <c r="E87" s="129" t="s">
        <v>968</v>
      </c>
      <c r="F87" s="130" t="s">
        <v>969</v>
      </c>
      <c r="G87" s="131" t="s">
        <v>190</v>
      </c>
      <c r="H87" s="132">
        <v>0.5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43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279</v>
      </c>
      <c r="AT87" s="139" t="s">
        <v>123</v>
      </c>
      <c r="AU87" s="139" t="s">
        <v>81</v>
      </c>
      <c r="AY87" s="18" t="s">
        <v>120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79</v>
      </c>
      <c r="BK87" s="140">
        <f t="shared" si="9"/>
        <v>0</v>
      </c>
      <c r="BL87" s="18" t="s">
        <v>279</v>
      </c>
      <c r="BM87" s="139" t="s">
        <v>970</v>
      </c>
    </row>
    <row r="88" spans="2:65" s="1" customFormat="1" ht="16.5" customHeight="1">
      <c r="B88" s="33"/>
      <c r="C88" s="128" t="s">
        <v>119</v>
      </c>
      <c r="D88" s="128" t="s">
        <v>123</v>
      </c>
      <c r="E88" s="129" t="s">
        <v>971</v>
      </c>
      <c r="F88" s="130" t="s">
        <v>972</v>
      </c>
      <c r="G88" s="131" t="s">
        <v>973</v>
      </c>
      <c r="H88" s="132">
        <v>91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43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279</v>
      </c>
      <c r="AT88" s="139" t="s">
        <v>123</v>
      </c>
      <c r="AU88" s="139" t="s">
        <v>81</v>
      </c>
      <c r="AY88" s="18" t="s">
        <v>120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79</v>
      </c>
      <c r="BK88" s="140">
        <f t="shared" si="9"/>
        <v>0</v>
      </c>
      <c r="BL88" s="18" t="s">
        <v>279</v>
      </c>
      <c r="BM88" s="139" t="s">
        <v>974</v>
      </c>
    </row>
    <row r="89" spans="2:65" s="1" customFormat="1" ht="16.5" customHeight="1">
      <c r="B89" s="33"/>
      <c r="C89" s="128" t="s">
        <v>151</v>
      </c>
      <c r="D89" s="128" t="s">
        <v>123</v>
      </c>
      <c r="E89" s="129" t="s">
        <v>975</v>
      </c>
      <c r="F89" s="130" t="s">
        <v>976</v>
      </c>
      <c r="G89" s="131" t="s">
        <v>973</v>
      </c>
      <c r="H89" s="132">
        <v>45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43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279</v>
      </c>
      <c r="AT89" s="139" t="s">
        <v>123</v>
      </c>
      <c r="AU89" s="139" t="s">
        <v>81</v>
      </c>
      <c r="AY89" s="18" t="s">
        <v>120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79</v>
      </c>
      <c r="BK89" s="140">
        <f t="shared" si="9"/>
        <v>0</v>
      </c>
      <c r="BL89" s="18" t="s">
        <v>279</v>
      </c>
      <c r="BM89" s="139" t="s">
        <v>977</v>
      </c>
    </row>
    <row r="90" spans="2:65" s="1" customFormat="1" ht="16.5" customHeight="1">
      <c r="B90" s="33"/>
      <c r="C90" s="128" t="s">
        <v>218</v>
      </c>
      <c r="D90" s="128" t="s">
        <v>123</v>
      </c>
      <c r="E90" s="129" t="s">
        <v>978</v>
      </c>
      <c r="F90" s="130" t="s">
        <v>979</v>
      </c>
      <c r="G90" s="131" t="s">
        <v>398</v>
      </c>
      <c r="H90" s="132">
        <v>3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43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279</v>
      </c>
      <c r="AT90" s="139" t="s">
        <v>123</v>
      </c>
      <c r="AU90" s="139" t="s">
        <v>81</v>
      </c>
      <c r="AY90" s="18" t="s">
        <v>120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79</v>
      </c>
      <c r="BK90" s="140">
        <f t="shared" si="9"/>
        <v>0</v>
      </c>
      <c r="BL90" s="18" t="s">
        <v>279</v>
      </c>
      <c r="BM90" s="139" t="s">
        <v>980</v>
      </c>
    </row>
    <row r="91" spans="2:65" s="1" customFormat="1" ht="16.5" customHeight="1">
      <c r="B91" s="33"/>
      <c r="C91" s="128" t="s">
        <v>224</v>
      </c>
      <c r="D91" s="128" t="s">
        <v>123</v>
      </c>
      <c r="E91" s="129" t="s">
        <v>981</v>
      </c>
      <c r="F91" s="130" t="s">
        <v>982</v>
      </c>
      <c r="G91" s="131" t="s">
        <v>983</v>
      </c>
      <c r="H91" s="132">
        <v>50</v>
      </c>
      <c r="I91" s="133"/>
      <c r="J91" s="134">
        <f t="shared" si="0"/>
        <v>0</v>
      </c>
      <c r="K91" s="130" t="s">
        <v>19</v>
      </c>
      <c r="L91" s="33"/>
      <c r="M91" s="135" t="s">
        <v>19</v>
      </c>
      <c r="N91" s="136" t="s">
        <v>43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279</v>
      </c>
      <c r="AT91" s="139" t="s">
        <v>123</v>
      </c>
      <c r="AU91" s="139" t="s">
        <v>81</v>
      </c>
      <c r="AY91" s="18" t="s">
        <v>120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79</v>
      </c>
      <c r="BK91" s="140">
        <f t="shared" si="9"/>
        <v>0</v>
      </c>
      <c r="BL91" s="18" t="s">
        <v>279</v>
      </c>
      <c r="BM91" s="139" t="s">
        <v>984</v>
      </c>
    </row>
    <row r="92" spans="2:65" s="1" customFormat="1" ht="16.5" customHeight="1">
      <c r="B92" s="33"/>
      <c r="C92" s="128" t="s">
        <v>230</v>
      </c>
      <c r="D92" s="128" t="s">
        <v>123</v>
      </c>
      <c r="E92" s="129" t="s">
        <v>985</v>
      </c>
      <c r="F92" s="130" t="s">
        <v>986</v>
      </c>
      <c r="G92" s="131" t="s">
        <v>398</v>
      </c>
      <c r="H92" s="132">
        <v>3</v>
      </c>
      <c r="I92" s="133"/>
      <c r="J92" s="134">
        <f t="shared" si="0"/>
        <v>0</v>
      </c>
      <c r="K92" s="130" t="s">
        <v>19</v>
      </c>
      <c r="L92" s="33"/>
      <c r="M92" s="135" t="s">
        <v>19</v>
      </c>
      <c r="N92" s="136" t="s">
        <v>43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279</v>
      </c>
      <c r="AT92" s="139" t="s">
        <v>123</v>
      </c>
      <c r="AU92" s="139" t="s">
        <v>81</v>
      </c>
      <c r="AY92" s="18" t="s">
        <v>120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8" t="s">
        <v>79</v>
      </c>
      <c r="BK92" s="140">
        <f t="shared" si="9"/>
        <v>0</v>
      </c>
      <c r="BL92" s="18" t="s">
        <v>279</v>
      </c>
      <c r="BM92" s="139" t="s">
        <v>987</v>
      </c>
    </row>
    <row r="93" spans="2:65" s="1" customFormat="1" ht="16.5" customHeight="1">
      <c r="B93" s="33"/>
      <c r="C93" s="128" t="s">
        <v>237</v>
      </c>
      <c r="D93" s="128" t="s">
        <v>123</v>
      </c>
      <c r="E93" s="129" t="s">
        <v>988</v>
      </c>
      <c r="F93" s="130" t="s">
        <v>989</v>
      </c>
      <c r="G93" s="131" t="s">
        <v>398</v>
      </c>
      <c r="H93" s="132">
        <v>3</v>
      </c>
      <c r="I93" s="133"/>
      <c r="J93" s="134">
        <f t="shared" si="0"/>
        <v>0</v>
      </c>
      <c r="K93" s="130" t="s">
        <v>19</v>
      </c>
      <c r="L93" s="33"/>
      <c r="M93" s="135" t="s">
        <v>19</v>
      </c>
      <c r="N93" s="136" t="s">
        <v>43</v>
      </c>
      <c r="P93" s="137">
        <f t="shared" si="1"/>
        <v>0</v>
      </c>
      <c r="Q93" s="137">
        <v>0</v>
      </c>
      <c r="R93" s="137">
        <f t="shared" si="2"/>
        <v>0</v>
      </c>
      <c r="S93" s="137">
        <v>0</v>
      </c>
      <c r="T93" s="138">
        <f t="shared" si="3"/>
        <v>0</v>
      </c>
      <c r="AR93" s="139" t="s">
        <v>279</v>
      </c>
      <c r="AT93" s="139" t="s">
        <v>123</v>
      </c>
      <c r="AU93" s="139" t="s">
        <v>81</v>
      </c>
      <c r="AY93" s="18" t="s">
        <v>120</v>
      </c>
      <c r="BE93" s="140">
        <f t="shared" si="4"/>
        <v>0</v>
      </c>
      <c r="BF93" s="140">
        <f t="shared" si="5"/>
        <v>0</v>
      </c>
      <c r="BG93" s="140">
        <f t="shared" si="6"/>
        <v>0</v>
      </c>
      <c r="BH93" s="140">
        <f t="shared" si="7"/>
        <v>0</v>
      </c>
      <c r="BI93" s="140">
        <f t="shared" si="8"/>
        <v>0</v>
      </c>
      <c r="BJ93" s="18" t="s">
        <v>79</v>
      </c>
      <c r="BK93" s="140">
        <f t="shared" si="9"/>
        <v>0</v>
      </c>
      <c r="BL93" s="18" t="s">
        <v>279</v>
      </c>
      <c r="BM93" s="139" t="s">
        <v>990</v>
      </c>
    </row>
    <row r="94" spans="2:65" s="1" customFormat="1" ht="16.5" customHeight="1">
      <c r="B94" s="33"/>
      <c r="C94" s="169" t="s">
        <v>244</v>
      </c>
      <c r="D94" s="169" t="s">
        <v>254</v>
      </c>
      <c r="E94" s="170" t="s">
        <v>991</v>
      </c>
      <c r="F94" s="171" t="s">
        <v>992</v>
      </c>
      <c r="G94" s="172" t="s">
        <v>913</v>
      </c>
      <c r="H94" s="173">
        <v>1</v>
      </c>
      <c r="I94" s="174"/>
      <c r="J94" s="175">
        <f t="shared" si="0"/>
        <v>0</v>
      </c>
      <c r="K94" s="171" t="s">
        <v>19</v>
      </c>
      <c r="L94" s="176"/>
      <c r="M94" s="177" t="s">
        <v>19</v>
      </c>
      <c r="N94" s="178" t="s">
        <v>43</v>
      </c>
      <c r="P94" s="137">
        <f t="shared" si="1"/>
        <v>0</v>
      </c>
      <c r="Q94" s="137">
        <v>0</v>
      </c>
      <c r="R94" s="137">
        <f t="shared" si="2"/>
        <v>0</v>
      </c>
      <c r="S94" s="137">
        <v>0</v>
      </c>
      <c r="T94" s="138">
        <f t="shared" si="3"/>
        <v>0</v>
      </c>
      <c r="AR94" s="139" t="s">
        <v>369</v>
      </c>
      <c r="AT94" s="139" t="s">
        <v>254</v>
      </c>
      <c r="AU94" s="139" t="s">
        <v>81</v>
      </c>
      <c r="AY94" s="18" t="s">
        <v>120</v>
      </c>
      <c r="BE94" s="140">
        <f t="shared" si="4"/>
        <v>0</v>
      </c>
      <c r="BF94" s="140">
        <f t="shared" si="5"/>
        <v>0</v>
      </c>
      <c r="BG94" s="140">
        <f t="shared" si="6"/>
        <v>0</v>
      </c>
      <c r="BH94" s="140">
        <f t="shared" si="7"/>
        <v>0</v>
      </c>
      <c r="BI94" s="140">
        <f t="shared" si="8"/>
        <v>0</v>
      </c>
      <c r="BJ94" s="18" t="s">
        <v>79</v>
      </c>
      <c r="BK94" s="140">
        <f t="shared" si="9"/>
        <v>0</v>
      </c>
      <c r="BL94" s="18" t="s">
        <v>279</v>
      </c>
      <c r="BM94" s="139" t="s">
        <v>993</v>
      </c>
    </row>
    <row r="95" spans="2:65" s="1" customFormat="1" ht="16.5" customHeight="1">
      <c r="B95" s="33"/>
      <c r="C95" s="128" t="s">
        <v>253</v>
      </c>
      <c r="D95" s="128" t="s">
        <v>123</v>
      </c>
      <c r="E95" s="129" t="s">
        <v>994</v>
      </c>
      <c r="F95" s="130" t="s">
        <v>995</v>
      </c>
      <c r="G95" s="131" t="s">
        <v>913</v>
      </c>
      <c r="H95" s="132">
        <v>1</v>
      </c>
      <c r="I95" s="133"/>
      <c r="J95" s="134">
        <f t="shared" si="0"/>
        <v>0</v>
      </c>
      <c r="K95" s="130" t="s">
        <v>19</v>
      </c>
      <c r="L95" s="33"/>
      <c r="M95" s="135" t="s">
        <v>19</v>
      </c>
      <c r="N95" s="136" t="s">
        <v>43</v>
      </c>
      <c r="P95" s="137">
        <f t="shared" si="1"/>
        <v>0</v>
      </c>
      <c r="Q95" s="137">
        <v>0</v>
      </c>
      <c r="R95" s="137">
        <f t="shared" si="2"/>
        <v>0</v>
      </c>
      <c r="S95" s="137">
        <v>0</v>
      </c>
      <c r="T95" s="138">
        <f t="shared" si="3"/>
        <v>0</v>
      </c>
      <c r="AR95" s="139" t="s">
        <v>279</v>
      </c>
      <c r="AT95" s="139" t="s">
        <v>123</v>
      </c>
      <c r="AU95" s="139" t="s">
        <v>81</v>
      </c>
      <c r="AY95" s="18" t="s">
        <v>120</v>
      </c>
      <c r="BE95" s="140">
        <f t="shared" si="4"/>
        <v>0</v>
      </c>
      <c r="BF95" s="140">
        <f t="shared" si="5"/>
        <v>0</v>
      </c>
      <c r="BG95" s="140">
        <f t="shared" si="6"/>
        <v>0</v>
      </c>
      <c r="BH95" s="140">
        <f t="shared" si="7"/>
        <v>0</v>
      </c>
      <c r="BI95" s="140">
        <f t="shared" si="8"/>
        <v>0</v>
      </c>
      <c r="BJ95" s="18" t="s">
        <v>79</v>
      </c>
      <c r="BK95" s="140">
        <f t="shared" si="9"/>
        <v>0</v>
      </c>
      <c r="BL95" s="18" t="s">
        <v>279</v>
      </c>
      <c r="BM95" s="139" t="s">
        <v>996</v>
      </c>
    </row>
    <row r="96" spans="2:65" s="1" customFormat="1" ht="24.2" customHeight="1">
      <c r="B96" s="33"/>
      <c r="C96" s="169" t="s">
        <v>259</v>
      </c>
      <c r="D96" s="169" t="s">
        <v>254</v>
      </c>
      <c r="E96" s="170" t="s">
        <v>997</v>
      </c>
      <c r="F96" s="171" t="s">
        <v>998</v>
      </c>
      <c r="G96" s="172" t="s">
        <v>913</v>
      </c>
      <c r="H96" s="173">
        <v>26</v>
      </c>
      <c r="I96" s="174"/>
      <c r="J96" s="175">
        <f t="shared" si="0"/>
        <v>0</v>
      </c>
      <c r="K96" s="171" t="s">
        <v>19</v>
      </c>
      <c r="L96" s="176"/>
      <c r="M96" s="177" t="s">
        <v>19</v>
      </c>
      <c r="N96" s="178" t="s">
        <v>43</v>
      </c>
      <c r="P96" s="137">
        <f t="shared" si="1"/>
        <v>0</v>
      </c>
      <c r="Q96" s="137">
        <v>0</v>
      </c>
      <c r="R96" s="137">
        <f t="shared" si="2"/>
        <v>0</v>
      </c>
      <c r="S96" s="137">
        <v>0</v>
      </c>
      <c r="T96" s="138">
        <f t="shared" si="3"/>
        <v>0</v>
      </c>
      <c r="AR96" s="139" t="s">
        <v>369</v>
      </c>
      <c r="AT96" s="139" t="s">
        <v>254</v>
      </c>
      <c r="AU96" s="139" t="s">
        <v>81</v>
      </c>
      <c r="AY96" s="18" t="s">
        <v>120</v>
      </c>
      <c r="BE96" s="140">
        <f t="shared" si="4"/>
        <v>0</v>
      </c>
      <c r="BF96" s="140">
        <f t="shared" si="5"/>
        <v>0</v>
      </c>
      <c r="BG96" s="140">
        <f t="shared" si="6"/>
        <v>0</v>
      </c>
      <c r="BH96" s="140">
        <f t="shared" si="7"/>
        <v>0</v>
      </c>
      <c r="BI96" s="140">
        <f t="shared" si="8"/>
        <v>0</v>
      </c>
      <c r="BJ96" s="18" t="s">
        <v>79</v>
      </c>
      <c r="BK96" s="140">
        <f t="shared" si="9"/>
        <v>0</v>
      </c>
      <c r="BL96" s="18" t="s">
        <v>279</v>
      </c>
      <c r="BM96" s="139" t="s">
        <v>999</v>
      </c>
    </row>
    <row r="97" spans="2:65" s="1" customFormat="1" ht="16.5" customHeight="1">
      <c r="B97" s="33"/>
      <c r="C97" s="169" t="s">
        <v>264</v>
      </c>
      <c r="D97" s="169" t="s">
        <v>254</v>
      </c>
      <c r="E97" s="170" t="s">
        <v>1000</v>
      </c>
      <c r="F97" s="171" t="s">
        <v>1001</v>
      </c>
      <c r="G97" s="172" t="s">
        <v>913</v>
      </c>
      <c r="H97" s="173">
        <v>6</v>
      </c>
      <c r="I97" s="174"/>
      <c r="J97" s="175">
        <f t="shared" si="0"/>
        <v>0</v>
      </c>
      <c r="K97" s="171" t="s">
        <v>19</v>
      </c>
      <c r="L97" s="176"/>
      <c r="M97" s="177" t="s">
        <v>19</v>
      </c>
      <c r="N97" s="178" t="s">
        <v>43</v>
      </c>
      <c r="P97" s="137">
        <f t="shared" si="1"/>
        <v>0</v>
      </c>
      <c r="Q97" s="137">
        <v>0</v>
      </c>
      <c r="R97" s="137">
        <f t="shared" si="2"/>
        <v>0</v>
      </c>
      <c r="S97" s="137">
        <v>0</v>
      </c>
      <c r="T97" s="138">
        <f t="shared" si="3"/>
        <v>0</v>
      </c>
      <c r="AR97" s="139" t="s">
        <v>369</v>
      </c>
      <c r="AT97" s="139" t="s">
        <v>254</v>
      </c>
      <c r="AU97" s="139" t="s">
        <v>81</v>
      </c>
      <c r="AY97" s="18" t="s">
        <v>120</v>
      </c>
      <c r="BE97" s="140">
        <f t="shared" si="4"/>
        <v>0</v>
      </c>
      <c r="BF97" s="140">
        <f t="shared" si="5"/>
        <v>0</v>
      </c>
      <c r="BG97" s="140">
        <f t="shared" si="6"/>
        <v>0</v>
      </c>
      <c r="BH97" s="140">
        <f t="shared" si="7"/>
        <v>0</v>
      </c>
      <c r="BI97" s="140">
        <f t="shared" si="8"/>
        <v>0</v>
      </c>
      <c r="BJ97" s="18" t="s">
        <v>79</v>
      </c>
      <c r="BK97" s="140">
        <f t="shared" si="9"/>
        <v>0</v>
      </c>
      <c r="BL97" s="18" t="s">
        <v>279</v>
      </c>
      <c r="BM97" s="139" t="s">
        <v>1002</v>
      </c>
    </row>
    <row r="98" spans="2:65" s="1" customFormat="1" ht="24.2" customHeight="1">
      <c r="B98" s="33"/>
      <c r="C98" s="169" t="s">
        <v>8</v>
      </c>
      <c r="D98" s="169" t="s">
        <v>254</v>
      </c>
      <c r="E98" s="170" t="s">
        <v>1003</v>
      </c>
      <c r="F98" s="171" t="s">
        <v>1004</v>
      </c>
      <c r="G98" s="172" t="s">
        <v>913</v>
      </c>
      <c r="H98" s="173">
        <v>3</v>
      </c>
      <c r="I98" s="174"/>
      <c r="J98" s="175">
        <f t="shared" si="0"/>
        <v>0</v>
      </c>
      <c r="K98" s="171" t="s">
        <v>19</v>
      </c>
      <c r="L98" s="176"/>
      <c r="M98" s="177" t="s">
        <v>19</v>
      </c>
      <c r="N98" s="178" t="s">
        <v>43</v>
      </c>
      <c r="P98" s="137">
        <f t="shared" si="1"/>
        <v>0</v>
      </c>
      <c r="Q98" s="137">
        <v>0</v>
      </c>
      <c r="R98" s="137">
        <f t="shared" si="2"/>
        <v>0</v>
      </c>
      <c r="S98" s="137">
        <v>0</v>
      </c>
      <c r="T98" s="138">
        <f t="shared" si="3"/>
        <v>0</v>
      </c>
      <c r="AR98" s="139" t="s">
        <v>369</v>
      </c>
      <c r="AT98" s="139" t="s">
        <v>254</v>
      </c>
      <c r="AU98" s="139" t="s">
        <v>81</v>
      </c>
      <c r="AY98" s="18" t="s">
        <v>120</v>
      </c>
      <c r="BE98" s="140">
        <f t="shared" si="4"/>
        <v>0</v>
      </c>
      <c r="BF98" s="140">
        <f t="shared" si="5"/>
        <v>0</v>
      </c>
      <c r="BG98" s="140">
        <f t="shared" si="6"/>
        <v>0</v>
      </c>
      <c r="BH98" s="140">
        <f t="shared" si="7"/>
        <v>0</v>
      </c>
      <c r="BI98" s="140">
        <f t="shared" si="8"/>
        <v>0</v>
      </c>
      <c r="BJ98" s="18" t="s">
        <v>79</v>
      </c>
      <c r="BK98" s="140">
        <f t="shared" si="9"/>
        <v>0</v>
      </c>
      <c r="BL98" s="18" t="s">
        <v>279</v>
      </c>
      <c r="BM98" s="139" t="s">
        <v>1005</v>
      </c>
    </row>
    <row r="99" spans="2:65" s="1" customFormat="1" ht="24.2" customHeight="1">
      <c r="B99" s="33"/>
      <c r="C99" s="169" t="s">
        <v>279</v>
      </c>
      <c r="D99" s="169" t="s">
        <v>254</v>
      </c>
      <c r="E99" s="170" t="s">
        <v>1006</v>
      </c>
      <c r="F99" s="171" t="s">
        <v>1007</v>
      </c>
      <c r="G99" s="172" t="s">
        <v>913</v>
      </c>
      <c r="H99" s="173">
        <v>2</v>
      </c>
      <c r="I99" s="174"/>
      <c r="J99" s="175">
        <f t="shared" si="0"/>
        <v>0</v>
      </c>
      <c r="K99" s="171" t="s">
        <v>19</v>
      </c>
      <c r="L99" s="176"/>
      <c r="M99" s="177" t="s">
        <v>19</v>
      </c>
      <c r="N99" s="178" t="s">
        <v>43</v>
      </c>
      <c r="P99" s="137">
        <f t="shared" si="1"/>
        <v>0</v>
      </c>
      <c r="Q99" s="137">
        <v>0</v>
      </c>
      <c r="R99" s="137">
        <f t="shared" si="2"/>
        <v>0</v>
      </c>
      <c r="S99" s="137">
        <v>0</v>
      </c>
      <c r="T99" s="138">
        <f t="shared" si="3"/>
        <v>0</v>
      </c>
      <c r="AR99" s="139" t="s">
        <v>369</v>
      </c>
      <c r="AT99" s="139" t="s">
        <v>254</v>
      </c>
      <c r="AU99" s="139" t="s">
        <v>81</v>
      </c>
      <c r="AY99" s="18" t="s">
        <v>120</v>
      </c>
      <c r="BE99" s="140">
        <f t="shared" si="4"/>
        <v>0</v>
      </c>
      <c r="BF99" s="140">
        <f t="shared" si="5"/>
        <v>0</v>
      </c>
      <c r="BG99" s="140">
        <f t="shared" si="6"/>
        <v>0</v>
      </c>
      <c r="BH99" s="140">
        <f t="shared" si="7"/>
        <v>0</v>
      </c>
      <c r="BI99" s="140">
        <f t="shared" si="8"/>
        <v>0</v>
      </c>
      <c r="BJ99" s="18" t="s">
        <v>79</v>
      </c>
      <c r="BK99" s="140">
        <f t="shared" si="9"/>
        <v>0</v>
      </c>
      <c r="BL99" s="18" t="s">
        <v>279</v>
      </c>
      <c r="BM99" s="139" t="s">
        <v>1008</v>
      </c>
    </row>
    <row r="100" spans="2:65" s="1" customFormat="1" ht="16.5" customHeight="1">
      <c r="B100" s="33"/>
      <c r="C100" s="128" t="s">
        <v>284</v>
      </c>
      <c r="D100" s="128" t="s">
        <v>123</v>
      </c>
      <c r="E100" s="129" t="s">
        <v>1009</v>
      </c>
      <c r="F100" s="130" t="s">
        <v>1010</v>
      </c>
      <c r="G100" s="131" t="s">
        <v>913</v>
      </c>
      <c r="H100" s="132">
        <v>37</v>
      </c>
      <c r="I100" s="133"/>
      <c r="J100" s="134">
        <f t="shared" si="0"/>
        <v>0</v>
      </c>
      <c r="K100" s="130" t="s">
        <v>19</v>
      </c>
      <c r="L100" s="33"/>
      <c r="M100" s="135" t="s">
        <v>19</v>
      </c>
      <c r="N100" s="136" t="s">
        <v>43</v>
      </c>
      <c r="P100" s="137">
        <f t="shared" si="1"/>
        <v>0</v>
      </c>
      <c r="Q100" s="137">
        <v>0</v>
      </c>
      <c r="R100" s="137">
        <f t="shared" si="2"/>
        <v>0</v>
      </c>
      <c r="S100" s="137">
        <v>0</v>
      </c>
      <c r="T100" s="138">
        <f t="shared" si="3"/>
        <v>0</v>
      </c>
      <c r="AR100" s="139" t="s">
        <v>279</v>
      </c>
      <c r="AT100" s="139" t="s">
        <v>123</v>
      </c>
      <c r="AU100" s="139" t="s">
        <v>81</v>
      </c>
      <c r="AY100" s="18" t="s">
        <v>120</v>
      </c>
      <c r="BE100" s="140">
        <f t="shared" si="4"/>
        <v>0</v>
      </c>
      <c r="BF100" s="140">
        <f t="shared" si="5"/>
        <v>0</v>
      </c>
      <c r="BG100" s="140">
        <f t="shared" si="6"/>
        <v>0</v>
      </c>
      <c r="BH100" s="140">
        <f t="shared" si="7"/>
        <v>0</v>
      </c>
      <c r="BI100" s="140">
        <f t="shared" si="8"/>
        <v>0</v>
      </c>
      <c r="BJ100" s="18" t="s">
        <v>79</v>
      </c>
      <c r="BK100" s="140">
        <f t="shared" si="9"/>
        <v>0</v>
      </c>
      <c r="BL100" s="18" t="s">
        <v>279</v>
      </c>
      <c r="BM100" s="139" t="s">
        <v>1011</v>
      </c>
    </row>
    <row r="101" spans="2:65" s="1" customFormat="1" ht="16.5" customHeight="1">
      <c r="B101" s="33"/>
      <c r="C101" s="169" t="s">
        <v>288</v>
      </c>
      <c r="D101" s="169" t="s">
        <v>254</v>
      </c>
      <c r="E101" s="170" t="s">
        <v>1012</v>
      </c>
      <c r="F101" s="171" t="s">
        <v>1013</v>
      </c>
      <c r="G101" s="172" t="s">
        <v>913</v>
      </c>
      <c r="H101" s="173">
        <v>8</v>
      </c>
      <c r="I101" s="174"/>
      <c r="J101" s="175">
        <f t="shared" si="0"/>
        <v>0</v>
      </c>
      <c r="K101" s="171" t="s">
        <v>19</v>
      </c>
      <c r="L101" s="176"/>
      <c r="M101" s="177" t="s">
        <v>19</v>
      </c>
      <c r="N101" s="178" t="s">
        <v>43</v>
      </c>
      <c r="P101" s="137">
        <f t="shared" si="1"/>
        <v>0</v>
      </c>
      <c r="Q101" s="137">
        <v>0</v>
      </c>
      <c r="R101" s="137">
        <f t="shared" si="2"/>
        <v>0</v>
      </c>
      <c r="S101" s="137">
        <v>0</v>
      </c>
      <c r="T101" s="138">
        <f t="shared" si="3"/>
        <v>0</v>
      </c>
      <c r="AR101" s="139" t="s">
        <v>369</v>
      </c>
      <c r="AT101" s="139" t="s">
        <v>254</v>
      </c>
      <c r="AU101" s="139" t="s">
        <v>81</v>
      </c>
      <c r="AY101" s="18" t="s">
        <v>120</v>
      </c>
      <c r="BE101" s="140">
        <f t="shared" si="4"/>
        <v>0</v>
      </c>
      <c r="BF101" s="140">
        <f t="shared" si="5"/>
        <v>0</v>
      </c>
      <c r="BG101" s="140">
        <f t="shared" si="6"/>
        <v>0</v>
      </c>
      <c r="BH101" s="140">
        <f t="shared" si="7"/>
        <v>0</v>
      </c>
      <c r="BI101" s="140">
        <f t="shared" si="8"/>
        <v>0</v>
      </c>
      <c r="BJ101" s="18" t="s">
        <v>79</v>
      </c>
      <c r="BK101" s="140">
        <f t="shared" si="9"/>
        <v>0</v>
      </c>
      <c r="BL101" s="18" t="s">
        <v>279</v>
      </c>
      <c r="BM101" s="139" t="s">
        <v>1014</v>
      </c>
    </row>
    <row r="102" spans="2:65" s="1" customFormat="1" ht="16.5" customHeight="1">
      <c r="B102" s="33"/>
      <c r="C102" s="169" t="s">
        <v>292</v>
      </c>
      <c r="D102" s="169" t="s">
        <v>254</v>
      </c>
      <c r="E102" s="170" t="s">
        <v>1015</v>
      </c>
      <c r="F102" s="171" t="s">
        <v>1016</v>
      </c>
      <c r="G102" s="172" t="s">
        <v>913</v>
      </c>
      <c r="H102" s="173">
        <v>2</v>
      </c>
      <c r="I102" s="174"/>
      <c r="J102" s="175">
        <f t="shared" si="0"/>
        <v>0</v>
      </c>
      <c r="K102" s="171" t="s">
        <v>19</v>
      </c>
      <c r="L102" s="176"/>
      <c r="M102" s="177" t="s">
        <v>19</v>
      </c>
      <c r="N102" s="178" t="s">
        <v>43</v>
      </c>
      <c r="P102" s="137">
        <f t="shared" si="1"/>
        <v>0</v>
      </c>
      <c r="Q102" s="137">
        <v>0</v>
      </c>
      <c r="R102" s="137">
        <f t="shared" si="2"/>
        <v>0</v>
      </c>
      <c r="S102" s="137">
        <v>0</v>
      </c>
      <c r="T102" s="138">
        <f t="shared" si="3"/>
        <v>0</v>
      </c>
      <c r="AR102" s="139" t="s">
        <v>369</v>
      </c>
      <c r="AT102" s="139" t="s">
        <v>254</v>
      </c>
      <c r="AU102" s="139" t="s">
        <v>81</v>
      </c>
      <c r="AY102" s="18" t="s">
        <v>120</v>
      </c>
      <c r="BE102" s="140">
        <f t="shared" si="4"/>
        <v>0</v>
      </c>
      <c r="BF102" s="140">
        <f t="shared" si="5"/>
        <v>0</v>
      </c>
      <c r="BG102" s="140">
        <f t="shared" si="6"/>
        <v>0</v>
      </c>
      <c r="BH102" s="140">
        <f t="shared" si="7"/>
        <v>0</v>
      </c>
      <c r="BI102" s="140">
        <f t="shared" si="8"/>
        <v>0</v>
      </c>
      <c r="BJ102" s="18" t="s">
        <v>79</v>
      </c>
      <c r="BK102" s="140">
        <f t="shared" si="9"/>
        <v>0</v>
      </c>
      <c r="BL102" s="18" t="s">
        <v>279</v>
      </c>
      <c r="BM102" s="139" t="s">
        <v>1017</v>
      </c>
    </row>
    <row r="103" spans="2:65" s="1" customFormat="1" ht="16.5" customHeight="1">
      <c r="B103" s="33"/>
      <c r="C103" s="169" t="s">
        <v>212</v>
      </c>
      <c r="D103" s="169" t="s">
        <v>254</v>
      </c>
      <c r="E103" s="170" t="s">
        <v>1018</v>
      </c>
      <c r="F103" s="171" t="s">
        <v>1019</v>
      </c>
      <c r="G103" s="172" t="s">
        <v>913</v>
      </c>
      <c r="H103" s="173">
        <v>1</v>
      </c>
      <c r="I103" s="174"/>
      <c r="J103" s="175">
        <f t="shared" si="0"/>
        <v>0</v>
      </c>
      <c r="K103" s="171" t="s">
        <v>19</v>
      </c>
      <c r="L103" s="176"/>
      <c r="M103" s="177" t="s">
        <v>19</v>
      </c>
      <c r="N103" s="178" t="s">
        <v>43</v>
      </c>
      <c r="P103" s="137">
        <f t="shared" si="1"/>
        <v>0</v>
      </c>
      <c r="Q103" s="137">
        <v>0</v>
      </c>
      <c r="R103" s="137">
        <f t="shared" si="2"/>
        <v>0</v>
      </c>
      <c r="S103" s="137">
        <v>0</v>
      </c>
      <c r="T103" s="138">
        <f t="shared" si="3"/>
        <v>0</v>
      </c>
      <c r="AR103" s="139" t="s">
        <v>369</v>
      </c>
      <c r="AT103" s="139" t="s">
        <v>254</v>
      </c>
      <c r="AU103" s="139" t="s">
        <v>81</v>
      </c>
      <c r="AY103" s="18" t="s">
        <v>120</v>
      </c>
      <c r="BE103" s="140">
        <f t="shared" si="4"/>
        <v>0</v>
      </c>
      <c r="BF103" s="140">
        <f t="shared" si="5"/>
        <v>0</v>
      </c>
      <c r="BG103" s="140">
        <f t="shared" si="6"/>
        <v>0</v>
      </c>
      <c r="BH103" s="140">
        <f t="shared" si="7"/>
        <v>0</v>
      </c>
      <c r="BI103" s="140">
        <f t="shared" si="8"/>
        <v>0</v>
      </c>
      <c r="BJ103" s="18" t="s">
        <v>79</v>
      </c>
      <c r="BK103" s="140">
        <f t="shared" si="9"/>
        <v>0</v>
      </c>
      <c r="BL103" s="18" t="s">
        <v>279</v>
      </c>
      <c r="BM103" s="139" t="s">
        <v>1020</v>
      </c>
    </row>
    <row r="104" spans="2:65" s="1" customFormat="1" ht="16.5" customHeight="1">
      <c r="B104" s="33"/>
      <c r="C104" s="169" t="s">
        <v>7</v>
      </c>
      <c r="D104" s="169" t="s">
        <v>254</v>
      </c>
      <c r="E104" s="170" t="s">
        <v>1021</v>
      </c>
      <c r="F104" s="171" t="s">
        <v>1022</v>
      </c>
      <c r="G104" s="172" t="s">
        <v>913</v>
      </c>
      <c r="H104" s="173">
        <v>4</v>
      </c>
      <c r="I104" s="174"/>
      <c r="J104" s="175">
        <f t="shared" si="0"/>
        <v>0</v>
      </c>
      <c r="K104" s="171" t="s">
        <v>19</v>
      </c>
      <c r="L104" s="176"/>
      <c r="M104" s="177" t="s">
        <v>19</v>
      </c>
      <c r="N104" s="178" t="s">
        <v>43</v>
      </c>
      <c r="P104" s="137">
        <f t="shared" si="1"/>
        <v>0</v>
      </c>
      <c r="Q104" s="137">
        <v>0</v>
      </c>
      <c r="R104" s="137">
        <f t="shared" si="2"/>
        <v>0</v>
      </c>
      <c r="S104" s="137">
        <v>0</v>
      </c>
      <c r="T104" s="138">
        <f t="shared" si="3"/>
        <v>0</v>
      </c>
      <c r="AR104" s="139" t="s">
        <v>369</v>
      </c>
      <c r="AT104" s="139" t="s">
        <v>254</v>
      </c>
      <c r="AU104" s="139" t="s">
        <v>81</v>
      </c>
      <c r="AY104" s="18" t="s">
        <v>120</v>
      </c>
      <c r="BE104" s="140">
        <f t="shared" si="4"/>
        <v>0</v>
      </c>
      <c r="BF104" s="140">
        <f t="shared" si="5"/>
        <v>0</v>
      </c>
      <c r="BG104" s="140">
        <f t="shared" si="6"/>
        <v>0</v>
      </c>
      <c r="BH104" s="140">
        <f t="shared" si="7"/>
        <v>0</v>
      </c>
      <c r="BI104" s="140">
        <f t="shared" si="8"/>
        <v>0</v>
      </c>
      <c r="BJ104" s="18" t="s">
        <v>79</v>
      </c>
      <c r="BK104" s="140">
        <f t="shared" si="9"/>
        <v>0</v>
      </c>
      <c r="BL104" s="18" t="s">
        <v>279</v>
      </c>
      <c r="BM104" s="139" t="s">
        <v>1023</v>
      </c>
    </row>
    <row r="105" spans="2:65" s="1" customFormat="1" ht="16.5" customHeight="1">
      <c r="B105" s="33"/>
      <c r="C105" s="169" t="s">
        <v>305</v>
      </c>
      <c r="D105" s="169" t="s">
        <v>254</v>
      </c>
      <c r="E105" s="170" t="s">
        <v>1024</v>
      </c>
      <c r="F105" s="171" t="s">
        <v>1025</v>
      </c>
      <c r="G105" s="172" t="s">
        <v>913</v>
      </c>
      <c r="H105" s="173">
        <v>1</v>
      </c>
      <c r="I105" s="174"/>
      <c r="J105" s="175">
        <f t="shared" si="0"/>
        <v>0</v>
      </c>
      <c r="K105" s="171" t="s">
        <v>19</v>
      </c>
      <c r="L105" s="176"/>
      <c r="M105" s="177" t="s">
        <v>19</v>
      </c>
      <c r="N105" s="178" t="s">
        <v>43</v>
      </c>
      <c r="P105" s="137">
        <f t="shared" si="1"/>
        <v>0</v>
      </c>
      <c r="Q105" s="137">
        <v>0</v>
      </c>
      <c r="R105" s="137">
        <f t="shared" si="2"/>
        <v>0</v>
      </c>
      <c r="S105" s="137">
        <v>0</v>
      </c>
      <c r="T105" s="138">
        <f t="shared" si="3"/>
        <v>0</v>
      </c>
      <c r="AR105" s="139" t="s">
        <v>369</v>
      </c>
      <c r="AT105" s="139" t="s">
        <v>254</v>
      </c>
      <c r="AU105" s="139" t="s">
        <v>81</v>
      </c>
      <c r="AY105" s="18" t="s">
        <v>120</v>
      </c>
      <c r="BE105" s="140">
        <f t="shared" si="4"/>
        <v>0</v>
      </c>
      <c r="BF105" s="140">
        <f t="shared" si="5"/>
        <v>0</v>
      </c>
      <c r="BG105" s="140">
        <f t="shared" si="6"/>
        <v>0</v>
      </c>
      <c r="BH105" s="140">
        <f t="shared" si="7"/>
        <v>0</v>
      </c>
      <c r="BI105" s="140">
        <f t="shared" si="8"/>
        <v>0</v>
      </c>
      <c r="BJ105" s="18" t="s">
        <v>79</v>
      </c>
      <c r="BK105" s="140">
        <f t="shared" si="9"/>
        <v>0</v>
      </c>
      <c r="BL105" s="18" t="s">
        <v>279</v>
      </c>
      <c r="BM105" s="139" t="s">
        <v>1026</v>
      </c>
    </row>
    <row r="106" spans="2:65" s="1" customFormat="1" ht="16.5" customHeight="1">
      <c r="B106" s="33"/>
      <c r="C106" s="169" t="s">
        <v>311</v>
      </c>
      <c r="D106" s="169" t="s">
        <v>254</v>
      </c>
      <c r="E106" s="170" t="s">
        <v>1027</v>
      </c>
      <c r="F106" s="171" t="s">
        <v>1028</v>
      </c>
      <c r="G106" s="172" t="s">
        <v>913</v>
      </c>
      <c r="H106" s="173">
        <v>3</v>
      </c>
      <c r="I106" s="174"/>
      <c r="J106" s="175">
        <f t="shared" si="0"/>
        <v>0</v>
      </c>
      <c r="K106" s="171" t="s">
        <v>19</v>
      </c>
      <c r="L106" s="176"/>
      <c r="M106" s="177" t="s">
        <v>19</v>
      </c>
      <c r="N106" s="178" t="s">
        <v>43</v>
      </c>
      <c r="P106" s="137">
        <f t="shared" si="1"/>
        <v>0</v>
      </c>
      <c r="Q106" s="137">
        <v>0</v>
      </c>
      <c r="R106" s="137">
        <f t="shared" si="2"/>
        <v>0</v>
      </c>
      <c r="S106" s="137">
        <v>0</v>
      </c>
      <c r="T106" s="138">
        <f t="shared" si="3"/>
        <v>0</v>
      </c>
      <c r="AR106" s="139" t="s">
        <v>369</v>
      </c>
      <c r="AT106" s="139" t="s">
        <v>254</v>
      </c>
      <c r="AU106" s="139" t="s">
        <v>81</v>
      </c>
      <c r="AY106" s="18" t="s">
        <v>120</v>
      </c>
      <c r="BE106" s="140">
        <f t="shared" si="4"/>
        <v>0</v>
      </c>
      <c r="BF106" s="140">
        <f t="shared" si="5"/>
        <v>0</v>
      </c>
      <c r="BG106" s="140">
        <f t="shared" si="6"/>
        <v>0</v>
      </c>
      <c r="BH106" s="140">
        <f t="shared" si="7"/>
        <v>0</v>
      </c>
      <c r="BI106" s="140">
        <f t="shared" si="8"/>
        <v>0</v>
      </c>
      <c r="BJ106" s="18" t="s">
        <v>79</v>
      </c>
      <c r="BK106" s="140">
        <f t="shared" si="9"/>
        <v>0</v>
      </c>
      <c r="BL106" s="18" t="s">
        <v>279</v>
      </c>
      <c r="BM106" s="139" t="s">
        <v>1029</v>
      </c>
    </row>
    <row r="107" spans="2:65" s="1" customFormat="1" ht="16.5" customHeight="1">
      <c r="B107" s="33"/>
      <c r="C107" s="128" t="s">
        <v>317</v>
      </c>
      <c r="D107" s="128" t="s">
        <v>123</v>
      </c>
      <c r="E107" s="129" t="s">
        <v>1030</v>
      </c>
      <c r="F107" s="130" t="s">
        <v>1031</v>
      </c>
      <c r="G107" s="131" t="s">
        <v>913</v>
      </c>
      <c r="H107" s="132">
        <v>11</v>
      </c>
      <c r="I107" s="133"/>
      <c r="J107" s="134">
        <f t="shared" si="0"/>
        <v>0</v>
      </c>
      <c r="K107" s="130" t="s">
        <v>19</v>
      </c>
      <c r="L107" s="33"/>
      <c r="M107" s="135" t="s">
        <v>19</v>
      </c>
      <c r="N107" s="136" t="s">
        <v>43</v>
      </c>
      <c r="P107" s="137">
        <f t="shared" si="1"/>
        <v>0</v>
      </c>
      <c r="Q107" s="137">
        <v>0</v>
      </c>
      <c r="R107" s="137">
        <f t="shared" si="2"/>
        <v>0</v>
      </c>
      <c r="S107" s="137">
        <v>0</v>
      </c>
      <c r="T107" s="138">
        <f t="shared" si="3"/>
        <v>0</v>
      </c>
      <c r="AR107" s="139" t="s">
        <v>279</v>
      </c>
      <c r="AT107" s="139" t="s">
        <v>123</v>
      </c>
      <c r="AU107" s="139" t="s">
        <v>81</v>
      </c>
      <c r="AY107" s="18" t="s">
        <v>120</v>
      </c>
      <c r="BE107" s="140">
        <f t="shared" si="4"/>
        <v>0</v>
      </c>
      <c r="BF107" s="140">
        <f t="shared" si="5"/>
        <v>0</v>
      </c>
      <c r="BG107" s="140">
        <f t="shared" si="6"/>
        <v>0</v>
      </c>
      <c r="BH107" s="140">
        <f t="shared" si="7"/>
        <v>0</v>
      </c>
      <c r="BI107" s="140">
        <f t="shared" si="8"/>
        <v>0</v>
      </c>
      <c r="BJ107" s="18" t="s">
        <v>79</v>
      </c>
      <c r="BK107" s="140">
        <f t="shared" si="9"/>
        <v>0</v>
      </c>
      <c r="BL107" s="18" t="s">
        <v>279</v>
      </c>
      <c r="BM107" s="139" t="s">
        <v>1032</v>
      </c>
    </row>
    <row r="108" spans="2:65" s="1" customFormat="1" ht="16.5" customHeight="1">
      <c r="B108" s="33"/>
      <c r="C108" s="128" t="s">
        <v>323</v>
      </c>
      <c r="D108" s="128" t="s">
        <v>123</v>
      </c>
      <c r="E108" s="129" t="s">
        <v>1033</v>
      </c>
      <c r="F108" s="130" t="s">
        <v>1034</v>
      </c>
      <c r="G108" s="131" t="s">
        <v>913</v>
      </c>
      <c r="H108" s="132">
        <v>4</v>
      </c>
      <c r="I108" s="133"/>
      <c r="J108" s="134">
        <f t="shared" si="0"/>
        <v>0</v>
      </c>
      <c r="K108" s="130" t="s">
        <v>19</v>
      </c>
      <c r="L108" s="33"/>
      <c r="M108" s="135" t="s">
        <v>19</v>
      </c>
      <c r="N108" s="136" t="s">
        <v>43</v>
      </c>
      <c r="P108" s="137">
        <f t="shared" si="1"/>
        <v>0</v>
      </c>
      <c r="Q108" s="137">
        <v>0</v>
      </c>
      <c r="R108" s="137">
        <f t="shared" si="2"/>
        <v>0</v>
      </c>
      <c r="S108" s="137">
        <v>0</v>
      </c>
      <c r="T108" s="138">
        <f t="shared" si="3"/>
        <v>0</v>
      </c>
      <c r="AR108" s="139" t="s">
        <v>279</v>
      </c>
      <c r="AT108" s="139" t="s">
        <v>123</v>
      </c>
      <c r="AU108" s="139" t="s">
        <v>81</v>
      </c>
      <c r="AY108" s="18" t="s">
        <v>120</v>
      </c>
      <c r="BE108" s="140">
        <f t="shared" si="4"/>
        <v>0</v>
      </c>
      <c r="BF108" s="140">
        <f t="shared" si="5"/>
        <v>0</v>
      </c>
      <c r="BG108" s="140">
        <f t="shared" si="6"/>
        <v>0</v>
      </c>
      <c r="BH108" s="140">
        <f t="shared" si="7"/>
        <v>0</v>
      </c>
      <c r="BI108" s="140">
        <f t="shared" si="8"/>
        <v>0</v>
      </c>
      <c r="BJ108" s="18" t="s">
        <v>79</v>
      </c>
      <c r="BK108" s="140">
        <f t="shared" si="9"/>
        <v>0</v>
      </c>
      <c r="BL108" s="18" t="s">
        <v>279</v>
      </c>
      <c r="BM108" s="139" t="s">
        <v>1035</v>
      </c>
    </row>
    <row r="109" spans="2:65" s="1" customFormat="1" ht="16.5" customHeight="1">
      <c r="B109" s="33"/>
      <c r="C109" s="128" t="s">
        <v>329</v>
      </c>
      <c r="D109" s="128" t="s">
        <v>123</v>
      </c>
      <c r="E109" s="129" t="s">
        <v>1036</v>
      </c>
      <c r="F109" s="130" t="s">
        <v>1037</v>
      </c>
      <c r="G109" s="131" t="s">
        <v>913</v>
      </c>
      <c r="H109" s="132">
        <v>4</v>
      </c>
      <c r="I109" s="133"/>
      <c r="J109" s="134">
        <f t="shared" si="0"/>
        <v>0</v>
      </c>
      <c r="K109" s="130" t="s">
        <v>19</v>
      </c>
      <c r="L109" s="33"/>
      <c r="M109" s="135" t="s">
        <v>19</v>
      </c>
      <c r="N109" s="136" t="s">
        <v>43</v>
      </c>
      <c r="P109" s="137">
        <f t="shared" si="1"/>
        <v>0</v>
      </c>
      <c r="Q109" s="137">
        <v>0</v>
      </c>
      <c r="R109" s="137">
        <f t="shared" si="2"/>
        <v>0</v>
      </c>
      <c r="S109" s="137">
        <v>0</v>
      </c>
      <c r="T109" s="138">
        <f t="shared" si="3"/>
        <v>0</v>
      </c>
      <c r="AR109" s="139" t="s">
        <v>279</v>
      </c>
      <c r="AT109" s="139" t="s">
        <v>123</v>
      </c>
      <c r="AU109" s="139" t="s">
        <v>81</v>
      </c>
      <c r="AY109" s="18" t="s">
        <v>120</v>
      </c>
      <c r="BE109" s="140">
        <f t="shared" si="4"/>
        <v>0</v>
      </c>
      <c r="BF109" s="140">
        <f t="shared" si="5"/>
        <v>0</v>
      </c>
      <c r="BG109" s="140">
        <f t="shared" si="6"/>
        <v>0</v>
      </c>
      <c r="BH109" s="140">
        <f t="shared" si="7"/>
        <v>0</v>
      </c>
      <c r="BI109" s="140">
        <f t="shared" si="8"/>
        <v>0</v>
      </c>
      <c r="BJ109" s="18" t="s">
        <v>79</v>
      </c>
      <c r="BK109" s="140">
        <f t="shared" si="9"/>
        <v>0</v>
      </c>
      <c r="BL109" s="18" t="s">
        <v>279</v>
      </c>
      <c r="BM109" s="139" t="s">
        <v>1038</v>
      </c>
    </row>
    <row r="110" spans="2:65" s="1" customFormat="1" ht="16.5" customHeight="1">
      <c r="B110" s="33"/>
      <c r="C110" s="169" t="s">
        <v>337</v>
      </c>
      <c r="D110" s="169" t="s">
        <v>254</v>
      </c>
      <c r="E110" s="170" t="s">
        <v>1039</v>
      </c>
      <c r="F110" s="171" t="s">
        <v>1040</v>
      </c>
      <c r="G110" s="172" t="s">
        <v>197</v>
      </c>
      <c r="H110" s="173">
        <v>47</v>
      </c>
      <c r="I110" s="174"/>
      <c r="J110" s="175">
        <f t="shared" si="0"/>
        <v>0</v>
      </c>
      <c r="K110" s="171" t="s">
        <v>19</v>
      </c>
      <c r="L110" s="176"/>
      <c r="M110" s="177" t="s">
        <v>19</v>
      </c>
      <c r="N110" s="178" t="s">
        <v>43</v>
      </c>
      <c r="P110" s="137">
        <f t="shared" si="1"/>
        <v>0</v>
      </c>
      <c r="Q110" s="137">
        <v>0</v>
      </c>
      <c r="R110" s="137">
        <f t="shared" si="2"/>
        <v>0</v>
      </c>
      <c r="S110" s="137">
        <v>0</v>
      </c>
      <c r="T110" s="138">
        <f t="shared" si="3"/>
        <v>0</v>
      </c>
      <c r="AR110" s="139" t="s">
        <v>369</v>
      </c>
      <c r="AT110" s="139" t="s">
        <v>254</v>
      </c>
      <c r="AU110" s="139" t="s">
        <v>81</v>
      </c>
      <c r="AY110" s="18" t="s">
        <v>120</v>
      </c>
      <c r="BE110" s="140">
        <f t="shared" si="4"/>
        <v>0</v>
      </c>
      <c r="BF110" s="140">
        <f t="shared" si="5"/>
        <v>0</v>
      </c>
      <c r="BG110" s="140">
        <f t="shared" si="6"/>
        <v>0</v>
      </c>
      <c r="BH110" s="140">
        <f t="shared" si="7"/>
        <v>0</v>
      </c>
      <c r="BI110" s="140">
        <f t="shared" si="8"/>
        <v>0</v>
      </c>
      <c r="BJ110" s="18" t="s">
        <v>79</v>
      </c>
      <c r="BK110" s="140">
        <f t="shared" si="9"/>
        <v>0</v>
      </c>
      <c r="BL110" s="18" t="s">
        <v>279</v>
      </c>
      <c r="BM110" s="139" t="s">
        <v>1041</v>
      </c>
    </row>
    <row r="111" spans="2:65" s="1" customFormat="1" ht="16.5" customHeight="1">
      <c r="B111" s="33"/>
      <c r="C111" s="169" t="s">
        <v>344</v>
      </c>
      <c r="D111" s="169" t="s">
        <v>254</v>
      </c>
      <c r="E111" s="170" t="s">
        <v>1042</v>
      </c>
      <c r="F111" s="171" t="s">
        <v>1043</v>
      </c>
      <c r="G111" s="172" t="s">
        <v>197</v>
      </c>
      <c r="H111" s="173">
        <v>115</v>
      </c>
      <c r="I111" s="174"/>
      <c r="J111" s="175">
        <f t="shared" si="0"/>
        <v>0</v>
      </c>
      <c r="K111" s="171" t="s">
        <v>19</v>
      </c>
      <c r="L111" s="176"/>
      <c r="M111" s="177" t="s">
        <v>19</v>
      </c>
      <c r="N111" s="178" t="s">
        <v>43</v>
      </c>
      <c r="P111" s="137">
        <f t="shared" si="1"/>
        <v>0</v>
      </c>
      <c r="Q111" s="137">
        <v>0</v>
      </c>
      <c r="R111" s="137">
        <f t="shared" si="2"/>
        <v>0</v>
      </c>
      <c r="S111" s="137">
        <v>0</v>
      </c>
      <c r="T111" s="138">
        <f t="shared" si="3"/>
        <v>0</v>
      </c>
      <c r="AR111" s="139" t="s">
        <v>369</v>
      </c>
      <c r="AT111" s="139" t="s">
        <v>254</v>
      </c>
      <c r="AU111" s="139" t="s">
        <v>81</v>
      </c>
      <c r="AY111" s="18" t="s">
        <v>120</v>
      </c>
      <c r="BE111" s="140">
        <f t="shared" si="4"/>
        <v>0</v>
      </c>
      <c r="BF111" s="140">
        <f t="shared" si="5"/>
        <v>0</v>
      </c>
      <c r="BG111" s="140">
        <f t="shared" si="6"/>
        <v>0</v>
      </c>
      <c r="BH111" s="140">
        <f t="shared" si="7"/>
        <v>0</v>
      </c>
      <c r="BI111" s="140">
        <f t="shared" si="8"/>
        <v>0</v>
      </c>
      <c r="BJ111" s="18" t="s">
        <v>79</v>
      </c>
      <c r="BK111" s="140">
        <f t="shared" si="9"/>
        <v>0</v>
      </c>
      <c r="BL111" s="18" t="s">
        <v>279</v>
      </c>
      <c r="BM111" s="139" t="s">
        <v>1044</v>
      </c>
    </row>
    <row r="112" spans="2:65" s="1" customFormat="1" ht="16.5" customHeight="1">
      <c r="B112" s="33"/>
      <c r="C112" s="169" t="s">
        <v>351</v>
      </c>
      <c r="D112" s="169" t="s">
        <v>254</v>
      </c>
      <c r="E112" s="170" t="s">
        <v>1045</v>
      </c>
      <c r="F112" s="171" t="s">
        <v>1046</v>
      </c>
      <c r="G112" s="172" t="s">
        <v>197</v>
      </c>
      <c r="H112" s="173">
        <v>60</v>
      </c>
      <c r="I112" s="174"/>
      <c r="J112" s="175">
        <f t="shared" si="0"/>
        <v>0</v>
      </c>
      <c r="K112" s="171" t="s">
        <v>19</v>
      </c>
      <c r="L112" s="176"/>
      <c r="M112" s="177" t="s">
        <v>19</v>
      </c>
      <c r="N112" s="178" t="s">
        <v>43</v>
      </c>
      <c r="P112" s="137">
        <f t="shared" si="1"/>
        <v>0</v>
      </c>
      <c r="Q112" s="137">
        <v>0</v>
      </c>
      <c r="R112" s="137">
        <f t="shared" si="2"/>
        <v>0</v>
      </c>
      <c r="S112" s="137">
        <v>0</v>
      </c>
      <c r="T112" s="138">
        <f t="shared" si="3"/>
        <v>0</v>
      </c>
      <c r="AR112" s="139" t="s">
        <v>369</v>
      </c>
      <c r="AT112" s="139" t="s">
        <v>254</v>
      </c>
      <c r="AU112" s="139" t="s">
        <v>81</v>
      </c>
      <c r="AY112" s="18" t="s">
        <v>120</v>
      </c>
      <c r="BE112" s="140">
        <f t="shared" si="4"/>
        <v>0</v>
      </c>
      <c r="BF112" s="140">
        <f t="shared" si="5"/>
        <v>0</v>
      </c>
      <c r="BG112" s="140">
        <f t="shared" si="6"/>
        <v>0</v>
      </c>
      <c r="BH112" s="140">
        <f t="shared" si="7"/>
        <v>0</v>
      </c>
      <c r="BI112" s="140">
        <f t="shared" si="8"/>
        <v>0</v>
      </c>
      <c r="BJ112" s="18" t="s">
        <v>79</v>
      </c>
      <c r="BK112" s="140">
        <f t="shared" si="9"/>
        <v>0</v>
      </c>
      <c r="BL112" s="18" t="s">
        <v>279</v>
      </c>
      <c r="BM112" s="139" t="s">
        <v>1047</v>
      </c>
    </row>
    <row r="113" spans="2:65" s="1" customFormat="1" ht="16.5" customHeight="1">
      <c r="B113" s="33"/>
      <c r="C113" s="169" t="s">
        <v>358</v>
      </c>
      <c r="D113" s="169" t="s">
        <v>254</v>
      </c>
      <c r="E113" s="170" t="s">
        <v>1048</v>
      </c>
      <c r="F113" s="171" t="s">
        <v>1049</v>
      </c>
      <c r="G113" s="172" t="s">
        <v>197</v>
      </c>
      <c r="H113" s="173">
        <v>120</v>
      </c>
      <c r="I113" s="174"/>
      <c r="J113" s="175">
        <f t="shared" si="0"/>
        <v>0</v>
      </c>
      <c r="K113" s="171" t="s">
        <v>19</v>
      </c>
      <c r="L113" s="176"/>
      <c r="M113" s="177" t="s">
        <v>19</v>
      </c>
      <c r="N113" s="178" t="s">
        <v>43</v>
      </c>
      <c r="P113" s="137">
        <f t="shared" si="1"/>
        <v>0</v>
      </c>
      <c r="Q113" s="137">
        <v>0</v>
      </c>
      <c r="R113" s="137">
        <f t="shared" si="2"/>
        <v>0</v>
      </c>
      <c r="S113" s="137">
        <v>0</v>
      </c>
      <c r="T113" s="138">
        <f t="shared" si="3"/>
        <v>0</v>
      </c>
      <c r="AR113" s="139" t="s">
        <v>369</v>
      </c>
      <c r="AT113" s="139" t="s">
        <v>254</v>
      </c>
      <c r="AU113" s="139" t="s">
        <v>81</v>
      </c>
      <c r="AY113" s="18" t="s">
        <v>120</v>
      </c>
      <c r="BE113" s="140">
        <f t="shared" si="4"/>
        <v>0</v>
      </c>
      <c r="BF113" s="140">
        <f t="shared" si="5"/>
        <v>0</v>
      </c>
      <c r="BG113" s="140">
        <f t="shared" si="6"/>
        <v>0</v>
      </c>
      <c r="BH113" s="140">
        <f t="shared" si="7"/>
        <v>0</v>
      </c>
      <c r="BI113" s="140">
        <f t="shared" si="8"/>
        <v>0</v>
      </c>
      <c r="BJ113" s="18" t="s">
        <v>79</v>
      </c>
      <c r="BK113" s="140">
        <f t="shared" si="9"/>
        <v>0</v>
      </c>
      <c r="BL113" s="18" t="s">
        <v>279</v>
      </c>
      <c r="BM113" s="139" t="s">
        <v>1050</v>
      </c>
    </row>
    <row r="114" spans="2:65" s="1" customFormat="1" ht="16.5" customHeight="1">
      <c r="B114" s="33"/>
      <c r="C114" s="169" t="s">
        <v>364</v>
      </c>
      <c r="D114" s="169" t="s">
        <v>254</v>
      </c>
      <c r="E114" s="170" t="s">
        <v>1051</v>
      </c>
      <c r="F114" s="171" t="s">
        <v>1052</v>
      </c>
      <c r="G114" s="172" t="s">
        <v>197</v>
      </c>
      <c r="H114" s="173">
        <v>35</v>
      </c>
      <c r="I114" s="174"/>
      <c r="J114" s="175">
        <f t="shared" si="0"/>
        <v>0</v>
      </c>
      <c r="K114" s="171" t="s">
        <v>19</v>
      </c>
      <c r="L114" s="176"/>
      <c r="M114" s="177" t="s">
        <v>19</v>
      </c>
      <c r="N114" s="178" t="s">
        <v>43</v>
      </c>
      <c r="P114" s="137">
        <f t="shared" si="1"/>
        <v>0</v>
      </c>
      <c r="Q114" s="137">
        <v>0</v>
      </c>
      <c r="R114" s="137">
        <f t="shared" si="2"/>
        <v>0</v>
      </c>
      <c r="S114" s="137">
        <v>0</v>
      </c>
      <c r="T114" s="138">
        <f t="shared" si="3"/>
        <v>0</v>
      </c>
      <c r="AR114" s="139" t="s">
        <v>369</v>
      </c>
      <c r="AT114" s="139" t="s">
        <v>254</v>
      </c>
      <c r="AU114" s="139" t="s">
        <v>81</v>
      </c>
      <c r="AY114" s="18" t="s">
        <v>120</v>
      </c>
      <c r="BE114" s="140">
        <f t="shared" si="4"/>
        <v>0</v>
      </c>
      <c r="BF114" s="140">
        <f t="shared" si="5"/>
        <v>0</v>
      </c>
      <c r="BG114" s="140">
        <f t="shared" si="6"/>
        <v>0</v>
      </c>
      <c r="BH114" s="140">
        <f t="shared" si="7"/>
        <v>0</v>
      </c>
      <c r="BI114" s="140">
        <f t="shared" si="8"/>
        <v>0</v>
      </c>
      <c r="BJ114" s="18" t="s">
        <v>79</v>
      </c>
      <c r="BK114" s="140">
        <f t="shared" si="9"/>
        <v>0</v>
      </c>
      <c r="BL114" s="18" t="s">
        <v>279</v>
      </c>
      <c r="BM114" s="139" t="s">
        <v>1053</v>
      </c>
    </row>
    <row r="115" spans="2:65" s="1" customFormat="1" ht="16.5" customHeight="1">
      <c r="B115" s="33"/>
      <c r="C115" s="169" t="s">
        <v>369</v>
      </c>
      <c r="D115" s="169" t="s">
        <v>254</v>
      </c>
      <c r="E115" s="170" t="s">
        <v>1054</v>
      </c>
      <c r="F115" s="171" t="s">
        <v>1055</v>
      </c>
      <c r="G115" s="172" t="s">
        <v>197</v>
      </c>
      <c r="H115" s="173">
        <v>140</v>
      </c>
      <c r="I115" s="174"/>
      <c r="J115" s="175">
        <f t="shared" si="0"/>
        <v>0</v>
      </c>
      <c r="K115" s="171" t="s">
        <v>19</v>
      </c>
      <c r="L115" s="176"/>
      <c r="M115" s="177" t="s">
        <v>19</v>
      </c>
      <c r="N115" s="178" t="s">
        <v>43</v>
      </c>
      <c r="P115" s="137">
        <f t="shared" si="1"/>
        <v>0</v>
      </c>
      <c r="Q115" s="137">
        <v>0</v>
      </c>
      <c r="R115" s="137">
        <f t="shared" si="2"/>
        <v>0</v>
      </c>
      <c r="S115" s="137">
        <v>0</v>
      </c>
      <c r="T115" s="138">
        <f t="shared" si="3"/>
        <v>0</v>
      </c>
      <c r="AR115" s="139" t="s">
        <v>369</v>
      </c>
      <c r="AT115" s="139" t="s">
        <v>254</v>
      </c>
      <c r="AU115" s="139" t="s">
        <v>81</v>
      </c>
      <c r="AY115" s="18" t="s">
        <v>120</v>
      </c>
      <c r="BE115" s="140">
        <f t="shared" si="4"/>
        <v>0</v>
      </c>
      <c r="BF115" s="140">
        <f t="shared" si="5"/>
        <v>0</v>
      </c>
      <c r="BG115" s="140">
        <f t="shared" si="6"/>
        <v>0</v>
      </c>
      <c r="BH115" s="140">
        <f t="shared" si="7"/>
        <v>0</v>
      </c>
      <c r="BI115" s="140">
        <f t="shared" si="8"/>
        <v>0</v>
      </c>
      <c r="BJ115" s="18" t="s">
        <v>79</v>
      </c>
      <c r="BK115" s="140">
        <f t="shared" si="9"/>
        <v>0</v>
      </c>
      <c r="BL115" s="18" t="s">
        <v>279</v>
      </c>
      <c r="BM115" s="139" t="s">
        <v>1056</v>
      </c>
    </row>
    <row r="116" spans="2:65" s="1" customFormat="1" ht="16.5" customHeight="1">
      <c r="B116" s="33"/>
      <c r="C116" s="169" t="s">
        <v>375</v>
      </c>
      <c r="D116" s="169" t="s">
        <v>254</v>
      </c>
      <c r="E116" s="170" t="s">
        <v>1057</v>
      </c>
      <c r="F116" s="171" t="s">
        <v>1058</v>
      </c>
      <c r="G116" s="172" t="s">
        <v>197</v>
      </c>
      <c r="H116" s="173">
        <v>45</v>
      </c>
      <c r="I116" s="174"/>
      <c r="J116" s="175">
        <f aca="true" t="shared" si="10" ref="J116:J147">ROUND(I116*H116,2)</f>
        <v>0</v>
      </c>
      <c r="K116" s="171" t="s">
        <v>19</v>
      </c>
      <c r="L116" s="176"/>
      <c r="M116" s="177" t="s">
        <v>19</v>
      </c>
      <c r="N116" s="178" t="s">
        <v>43</v>
      </c>
      <c r="P116" s="137">
        <f aca="true" t="shared" si="11" ref="P116:P147">O116*H116</f>
        <v>0</v>
      </c>
      <c r="Q116" s="137">
        <v>0</v>
      </c>
      <c r="R116" s="137">
        <f aca="true" t="shared" si="12" ref="R116:R147">Q116*H116</f>
        <v>0</v>
      </c>
      <c r="S116" s="137">
        <v>0</v>
      </c>
      <c r="T116" s="138">
        <f aca="true" t="shared" si="13" ref="T116:T147">S116*H116</f>
        <v>0</v>
      </c>
      <c r="AR116" s="139" t="s">
        <v>369</v>
      </c>
      <c r="AT116" s="139" t="s">
        <v>254</v>
      </c>
      <c r="AU116" s="139" t="s">
        <v>81</v>
      </c>
      <c r="AY116" s="18" t="s">
        <v>120</v>
      </c>
      <c r="BE116" s="140">
        <f aca="true" t="shared" si="14" ref="BE116:BE147">IF(N116="základní",J116,0)</f>
        <v>0</v>
      </c>
      <c r="BF116" s="140">
        <f aca="true" t="shared" si="15" ref="BF116:BF147">IF(N116="snížená",J116,0)</f>
        <v>0</v>
      </c>
      <c r="BG116" s="140">
        <f aca="true" t="shared" si="16" ref="BG116:BG147">IF(N116="zákl. přenesená",J116,0)</f>
        <v>0</v>
      </c>
      <c r="BH116" s="140">
        <f aca="true" t="shared" si="17" ref="BH116:BH147">IF(N116="sníž. přenesená",J116,0)</f>
        <v>0</v>
      </c>
      <c r="BI116" s="140">
        <f aca="true" t="shared" si="18" ref="BI116:BI147">IF(N116="nulová",J116,0)</f>
        <v>0</v>
      </c>
      <c r="BJ116" s="18" t="s">
        <v>79</v>
      </c>
      <c r="BK116" s="140">
        <f aca="true" t="shared" si="19" ref="BK116:BK147">ROUND(I116*H116,2)</f>
        <v>0</v>
      </c>
      <c r="BL116" s="18" t="s">
        <v>279</v>
      </c>
      <c r="BM116" s="139" t="s">
        <v>1059</v>
      </c>
    </row>
    <row r="117" spans="2:65" s="1" customFormat="1" ht="16.5" customHeight="1">
      <c r="B117" s="33"/>
      <c r="C117" s="169" t="s">
        <v>379</v>
      </c>
      <c r="D117" s="169" t="s">
        <v>254</v>
      </c>
      <c r="E117" s="170" t="s">
        <v>1060</v>
      </c>
      <c r="F117" s="171" t="s">
        <v>1061</v>
      </c>
      <c r="G117" s="172" t="s">
        <v>913</v>
      </c>
      <c r="H117" s="173">
        <v>10</v>
      </c>
      <c r="I117" s="174"/>
      <c r="J117" s="175">
        <f t="shared" si="10"/>
        <v>0</v>
      </c>
      <c r="K117" s="171" t="s">
        <v>19</v>
      </c>
      <c r="L117" s="176"/>
      <c r="M117" s="177" t="s">
        <v>19</v>
      </c>
      <c r="N117" s="178" t="s">
        <v>43</v>
      </c>
      <c r="P117" s="137">
        <f t="shared" si="11"/>
        <v>0</v>
      </c>
      <c r="Q117" s="137">
        <v>0</v>
      </c>
      <c r="R117" s="137">
        <f t="shared" si="12"/>
        <v>0</v>
      </c>
      <c r="S117" s="137">
        <v>0</v>
      </c>
      <c r="T117" s="138">
        <f t="shared" si="13"/>
        <v>0</v>
      </c>
      <c r="AR117" s="139" t="s">
        <v>369</v>
      </c>
      <c r="AT117" s="139" t="s">
        <v>254</v>
      </c>
      <c r="AU117" s="139" t="s">
        <v>81</v>
      </c>
      <c r="AY117" s="18" t="s">
        <v>120</v>
      </c>
      <c r="BE117" s="140">
        <f t="shared" si="14"/>
        <v>0</v>
      </c>
      <c r="BF117" s="140">
        <f t="shared" si="15"/>
        <v>0</v>
      </c>
      <c r="BG117" s="140">
        <f t="shared" si="16"/>
        <v>0</v>
      </c>
      <c r="BH117" s="140">
        <f t="shared" si="17"/>
        <v>0</v>
      </c>
      <c r="BI117" s="140">
        <f t="shared" si="18"/>
        <v>0</v>
      </c>
      <c r="BJ117" s="18" t="s">
        <v>79</v>
      </c>
      <c r="BK117" s="140">
        <f t="shared" si="19"/>
        <v>0</v>
      </c>
      <c r="BL117" s="18" t="s">
        <v>279</v>
      </c>
      <c r="BM117" s="139" t="s">
        <v>1062</v>
      </c>
    </row>
    <row r="118" spans="2:65" s="1" customFormat="1" ht="16.5" customHeight="1">
      <c r="B118" s="33"/>
      <c r="C118" s="128" t="s">
        <v>383</v>
      </c>
      <c r="D118" s="128" t="s">
        <v>123</v>
      </c>
      <c r="E118" s="129" t="s">
        <v>1063</v>
      </c>
      <c r="F118" s="130" t="s">
        <v>1064</v>
      </c>
      <c r="G118" s="131" t="s">
        <v>197</v>
      </c>
      <c r="H118" s="132">
        <v>517</v>
      </c>
      <c r="I118" s="133"/>
      <c r="J118" s="134">
        <f t="shared" si="10"/>
        <v>0</v>
      </c>
      <c r="K118" s="130" t="s">
        <v>19</v>
      </c>
      <c r="L118" s="33"/>
      <c r="M118" s="135" t="s">
        <v>19</v>
      </c>
      <c r="N118" s="136" t="s">
        <v>43</v>
      </c>
      <c r="P118" s="137">
        <f t="shared" si="11"/>
        <v>0</v>
      </c>
      <c r="Q118" s="137">
        <v>0</v>
      </c>
      <c r="R118" s="137">
        <f t="shared" si="12"/>
        <v>0</v>
      </c>
      <c r="S118" s="137">
        <v>0</v>
      </c>
      <c r="T118" s="138">
        <f t="shared" si="13"/>
        <v>0</v>
      </c>
      <c r="AR118" s="139" t="s">
        <v>279</v>
      </c>
      <c r="AT118" s="139" t="s">
        <v>123</v>
      </c>
      <c r="AU118" s="139" t="s">
        <v>81</v>
      </c>
      <c r="AY118" s="18" t="s">
        <v>120</v>
      </c>
      <c r="BE118" s="140">
        <f t="shared" si="14"/>
        <v>0</v>
      </c>
      <c r="BF118" s="140">
        <f t="shared" si="15"/>
        <v>0</v>
      </c>
      <c r="BG118" s="140">
        <f t="shared" si="16"/>
        <v>0</v>
      </c>
      <c r="BH118" s="140">
        <f t="shared" si="17"/>
        <v>0</v>
      </c>
      <c r="BI118" s="140">
        <f t="shared" si="18"/>
        <v>0</v>
      </c>
      <c r="BJ118" s="18" t="s">
        <v>79</v>
      </c>
      <c r="BK118" s="140">
        <f t="shared" si="19"/>
        <v>0</v>
      </c>
      <c r="BL118" s="18" t="s">
        <v>279</v>
      </c>
      <c r="BM118" s="139" t="s">
        <v>1065</v>
      </c>
    </row>
    <row r="119" spans="2:65" s="1" customFormat="1" ht="16.5" customHeight="1">
      <c r="B119" s="33"/>
      <c r="C119" s="128" t="s">
        <v>388</v>
      </c>
      <c r="D119" s="128" t="s">
        <v>123</v>
      </c>
      <c r="E119" s="129" t="s">
        <v>1066</v>
      </c>
      <c r="F119" s="130" t="s">
        <v>1067</v>
      </c>
      <c r="G119" s="131" t="s">
        <v>197</v>
      </c>
      <c r="H119" s="132">
        <v>45</v>
      </c>
      <c r="I119" s="133"/>
      <c r="J119" s="134">
        <f t="shared" si="10"/>
        <v>0</v>
      </c>
      <c r="K119" s="130" t="s">
        <v>19</v>
      </c>
      <c r="L119" s="33"/>
      <c r="M119" s="135" t="s">
        <v>19</v>
      </c>
      <c r="N119" s="136" t="s">
        <v>43</v>
      </c>
      <c r="P119" s="137">
        <f t="shared" si="11"/>
        <v>0</v>
      </c>
      <c r="Q119" s="137">
        <v>0</v>
      </c>
      <c r="R119" s="137">
        <f t="shared" si="12"/>
        <v>0</v>
      </c>
      <c r="S119" s="137">
        <v>0</v>
      </c>
      <c r="T119" s="138">
        <f t="shared" si="13"/>
        <v>0</v>
      </c>
      <c r="AR119" s="139" t="s">
        <v>279</v>
      </c>
      <c r="AT119" s="139" t="s">
        <v>123</v>
      </c>
      <c r="AU119" s="139" t="s">
        <v>81</v>
      </c>
      <c r="AY119" s="18" t="s">
        <v>120</v>
      </c>
      <c r="BE119" s="140">
        <f t="shared" si="14"/>
        <v>0</v>
      </c>
      <c r="BF119" s="140">
        <f t="shared" si="15"/>
        <v>0</v>
      </c>
      <c r="BG119" s="140">
        <f t="shared" si="16"/>
        <v>0</v>
      </c>
      <c r="BH119" s="140">
        <f t="shared" si="17"/>
        <v>0</v>
      </c>
      <c r="BI119" s="140">
        <f t="shared" si="18"/>
        <v>0</v>
      </c>
      <c r="BJ119" s="18" t="s">
        <v>79</v>
      </c>
      <c r="BK119" s="140">
        <f t="shared" si="19"/>
        <v>0</v>
      </c>
      <c r="BL119" s="18" t="s">
        <v>279</v>
      </c>
      <c r="BM119" s="139" t="s">
        <v>1068</v>
      </c>
    </row>
    <row r="120" spans="2:65" s="1" customFormat="1" ht="16.5" customHeight="1">
      <c r="B120" s="33"/>
      <c r="C120" s="128" t="s">
        <v>395</v>
      </c>
      <c r="D120" s="128" t="s">
        <v>123</v>
      </c>
      <c r="E120" s="129" t="s">
        <v>1069</v>
      </c>
      <c r="F120" s="130" t="s">
        <v>1070</v>
      </c>
      <c r="G120" s="131" t="s">
        <v>913</v>
      </c>
      <c r="H120" s="132">
        <v>10</v>
      </c>
      <c r="I120" s="133"/>
      <c r="J120" s="134">
        <f t="shared" si="10"/>
        <v>0</v>
      </c>
      <c r="K120" s="130" t="s">
        <v>19</v>
      </c>
      <c r="L120" s="33"/>
      <c r="M120" s="135" t="s">
        <v>19</v>
      </c>
      <c r="N120" s="136" t="s">
        <v>43</v>
      </c>
      <c r="P120" s="137">
        <f t="shared" si="11"/>
        <v>0</v>
      </c>
      <c r="Q120" s="137">
        <v>0</v>
      </c>
      <c r="R120" s="137">
        <f t="shared" si="12"/>
        <v>0</v>
      </c>
      <c r="S120" s="137">
        <v>0</v>
      </c>
      <c r="T120" s="138">
        <f t="shared" si="13"/>
        <v>0</v>
      </c>
      <c r="AR120" s="139" t="s">
        <v>279</v>
      </c>
      <c r="AT120" s="139" t="s">
        <v>123</v>
      </c>
      <c r="AU120" s="139" t="s">
        <v>81</v>
      </c>
      <c r="AY120" s="18" t="s">
        <v>120</v>
      </c>
      <c r="BE120" s="140">
        <f t="shared" si="14"/>
        <v>0</v>
      </c>
      <c r="BF120" s="140">
        <f t="shared" si="15"/>
        <v>0</v>
      </c>
      <c r="BG120" s="140">
        <f t="shared" si="16"/>
        <v>0</v>
      </c>
      <c r="BH120" s="140">
        <f t="shared" si="17"/>
        <v>0</v>
      </c>
      <c r="BI120" s="140">
        <f t="shared" si="18"/>
        <v>0</v>
      </c>
      <c r="BJ120" s="18" t="s">
        <v>79</v>
      </c>
      <c r="BK120" s="140">
        <f t="shared" si="19"/>
        <v>0</v>
      </c>
      <c r="BL120" s="18" t="s">
        <v>279</v>
      </c>
      <c r="BM120" s="139" t="s">
        <v>1071</v>
      </c>
    </row>
    <row r="121" spans="2:65" s="1" customFormat="1" ht="16.5" customHeight="1">
      <c r="B121" s="33"/>
      <c r="C121" s="169" t="s">
        <v>401</v>
      </c>
      <c r="D121" s="169" t="s">
        <v>254</v>
      </c>
      <c r="E121" s="170" t="s">
        <v>1072</v>
      </c>
      <c r="F121" s="171" t="s">
        <v>1073</v>
      </c>
      <c r="G121" s="172" t="s">
        <v>913</v>
      </c>
      <c r="H121" s="173">
        <v>15</v>
      </c>
      <c r="I121" s="174"/>
      <c r="J121" s="175">
        <f t="shared" si="10"/>
        <v>0</v>
      </c>
      <c r="K121" s="171" t="s">
        <v>19</v>
      </c>
      <c r="L121" s="176"/>
      <c r="M121" s="177" t="s">
        <v>19</v>
      </c>
      <c r="N121" s="178" t="s">
        <v>43</v>
      </c>
      <c r="P121" s="137">
        <f t="shared" si="11"/>
        <v>0</v>
      </c>
      <c r="Q121" s="137">
        <v>0</v>
      </c>
      <c r="R121" s="137">
        <f t="shared" si="12"/>
        <v>0</v>
      </c>
      <c r="S121" s="137">
        <v>0</v>
      </c>
      <c r="T121" s="138">
        <f t="shared" si="13"/>
        <v>0</v>
      </c>
      <c r="AR121" s="139" t="s">
        <v>369</v>
      </c>
      <c r="AT121" s="139" t="s">
        <v>254</v>
      </c>
      <c r="AU121" s="139" t="s">
        <v>81</v>
      </c>
      <c r="AY121" s="18" t="s">
        <v>120</v>
      </c>
      <c r="BE121" s="140">
        <f t="shared" si="14"/>
        <v>0</v>
      </c>
      <c r="BF121" s="140">
        <f t="shared" si="15"/>
        <v>0</v>
      </c>
      <c r="BG121" s="140">
        <f t="shared" si="16"/>
        <v>0</v>
      </c>
      <c r="BH121" s="140">
        <f t="shared" si="17"/>
        <v>0</v>
      </c>
      <c r="BI121" s="140">
        <f t="shared" si="18"/>
        <v>0</v>
      </c>
      <c r="BJ121" s="18" t="s">
        <v>79</v>
      </c>
      <c r="BK121" s="140">
        <f t="shared" si="19"/>
        <v>0</v>
      </c>
      <c r="BL121" s="18" t="s">
        <v>279</v>
      </c>
      <c r="BM121" s="139" t="s">
        <v>1074</v>
      </c>
    </row>
    <row r="122" spans="2:65" s="1" customFormat="1" ht="16.5" customHeight="1">
      <c r="B122" s="33"/>
      <c r="C122" s="169" t="s">
        <v>406</v>
      </c>
      <c r="D122" s="169" t="s">
        <v>254</v>
      </c>
      <c r="E122" s="170" t="s">
        <v>1075</v>
      </c>
      <c r="F122" s="171" t="s">
        <v>1076</v>
      </c>
      <c r="G122" s="172" t="s">
        <v>913</v>
      </c>
      <c r="H122" s="173">
        <v>5</v>
      </c>
      <c r="I122" s="174"/>
      <c r="J122" s="175">
        <f t="shared" si="10"/>
        <v>0</v>
      </c>
      <c r="K122" s="171" t="s">
        <v>19</v>
      </c>
      <c r="L122" s="176"/>
      <c r="M122" s="177" t="s">
        <v>19</v>
      </c>
      <c r="N122" s="178" t="s">
        <v>43</v>
      </c>
      <c r="P122" s="137">
        <f t="shared" si="11"/>
        <v>0</v>
      </c>
      <c r="Q122" s="137">
        <v>0</v>
      </c>
      <c r="R122" s="137">
        <f t="shared" si="12"/>
        <v>0</v>
      </c>
      <c r="S122" s="137">
        <v>0</v>
      </c>
      <c r="T122" s="138">
        <f t="shared" si="13"/>
        <v>0</v>
      </c>
      <c r="AR122" s="139" t="s">
        <v>369</v>
      </c>
      <c r="AT122" s="139" t="s">
        <v>254</v>
      </c>
      <c r="AU122" s="139" t="s">
        <v>81</v>
      </c>
      <c r="AY122" s="18" t="s">
        <v>120</v>
      </c>
      <c r="BE122" s="140">
        <f t="shared" si="14"/>
        <v>0</v>
      </c>
      <c r="BF122" s="140">
        <f t="shared" si="15"/>
        <v>0</v>
      </c>
      <c r="BG122" s="140">
        <f t="shared" si="16"/>
        <v>0</v>
      </c>
      <c r="BH122" s="140">
        <f t="shared" si="17"/>
        <v>0</v>
      </c>
      <c r="BI122" s="140">
        <f t="shared" si="18"/>
        <v>0</v>
      </c>
      <c r="BJ122" s="18" t="s">
        <v>79</v>
      </c>
      <c r="BK122" s="140">
        <f t="shared" si="19"/>
        <v>0</v>
      </c>
      <c r="BL122" s="18" t="s">
        <v>279</v>
      </c>
      <c r="BM122" s="139" t="s">
        <v>1077</v>
      </c>
    </row>
    <row r="123" spans="2:65" s="1" customFormat="1" ht="16.5" customHeight="1">
      <c r="B123" s="33"/>
      <c r="C123" s="169" t="s">
        <v>411</v>
      </c>
      <c r="D123" s="169" t="s">
        <v>254</v>
      </c>
      <c r="E123" s="170" t="s">
        <v>1078</v>
      </c>
      <c r="F123" s="171" t="s">
        <v>1079</v>
      </c>
      <c r="G123" s="172" t="s">
        <v>197</v>
      </c>
      <c r="H123" s="173">
        <v>12</v>
      </c>
      <c r="I123" s="174"/>
      <c r="J123" s="175">
        <f t="shared" si="10"/>
        <v>0</v>
      </c>
      <c r="K123" s="171" t="s">
        <v>19</v>
      </c>
      <c r="L123" s="176"/>
      <c r="M123" s="177" t="s">
        <v>19</v>
      </c>
      <c r="N123" s="178" t="s">
        <v>43</v>
      </c>
      <c r="P123" s="137">
        <f t="shared" si="11"/>
        <v>0</v>
      </c>
      <c r="Q123" s="137">
        <v>0</v>
      </c>
      <c r="R123" s="137">
        <f t="shared" si="12"/>
        <v>0</v>
      </c>
      <c r="S123" s="137">
        <v>0</v>
      </c>
      <c r="T123" s="138">
        <f t="shared" si="13"/>
        <v>0</v>
      </c>
      <c r="AR123" s="139" t="s">
        <v>369</v>
      </c>
      <c r="AT123" s="139" t="s">
        <v>254</v>
      </c>
      <c r="AU123" s="139" t="s">
        <v>81</v>
      </c>
      <c r="AY123" s="18" t="s">
        <v>120</v>
      </c>
      <c r="BE123" s="140">
        <f t="shared" si="14"/>
        <v>0</v>
      </c>
      <c r="BF123" s="140">
        <f t="shared" si="15"/>
        <v>0</v>
      </c>
      <c r="BG123" s="140">
        <f t="shared" si="16"/>
        <v>0</v>
      </c>
      <c r="BH123" s="140">
        <f t="shared" si="17"/>
        <v>0</v>
      </c>
      <c r="BI123" s="140">
        <f t="shared" si="18"/>
        <v>0</v>
      </c>
      <c r="BJ123" s="18" t="s">
        <v>79</v>
      </c>
      <c r="BK123" s="140">
        <f t="shared" si="19"/>
        <v>0</v>
      </c>
      <c r="BL123" s="18" t="s">
        <v>279</v>
      </c>
      <c r="BM123" s="139" t="s">
        <v>1080</v>
      </c>
    </row>
    <row r="124" spans="2:65" s="1" customFormat="1" ht="16.5" customHeight="1">
      <c r="B124" s="33"/>
      <c r="C124" s="169" t="s">
        <v>417</v>
      </c>
      <c r="D124" s="169" t="s">
        <v>254</v>
      </c>
      <c r="E124" s="170" t="s">
        <v>1081</v>
      </c>
      <c r="F124" s="171" t="s">
        <v>1082</v>
      </c>
      <c r="G124" s="172" t="s">
        <v>913</v>
      </c>
      <c r="H124" s="173">
        <v>1</v>
      </c>
      <c r="I124" s="174"/>
      <c r="J124" s="175">
        <f t="shared" si="10"/>
        <v>0</v>
      </c>
      <c r="K124" s="171" t="s">
        <v>19</v>
      </c>
      <c r="L124" s="176"/>
      <c r="M124" s="177" t="s">
        <v>19</v>
      </c>
      <c r="N124" s="178" t="s">
        <v>43</v>
      </c>
      <c r="P124" s="137">
        <f t="shared" si="11"/>
        <v>0</v>
      </c>
      <c r="Q124" s="137">
        <v>0</v>
      </c>
      <c r="R124" s="137">
        <f t="shared" si="12"/>
        <v>0</v>
      </c>
      <c r="S124" s="137">
        <v>0</v>
      </c>
      <c r="T124" s="138">
        <f t="shared" si="13"/>
        <v>0</v>
      </c>
      <c r="AR124" s="139" t="s">
        <v>369</v>
      </c>
      <c r="AT124" s="139" t="s">
        <v>254</v>
      </c>
      <c r="AU124" s="139" t="s">
        <v>81</v>
      </c>
      <c r="AY124" s="18" t="s">
        <v>120</v>
      </c>
      <c r="BE124" s="140">
        <f t="shared" si="14"/>
        <v>0</v>
      </c>
      <c r="BF124" s="140">
        <f t="shared" si="15"/>
        <v>0</v>
      </c>
      <c r="BG124" s="140">
        <f t="shared" si="16"/>
        <v>0</v>
      </c>
      <c r="BH124" s="140">
        <f t="shared" si="17"/>
        <v>0</v>
      </c>
      <c r="BI124" s="140">
        <f t="shared" si="18"/>
        <v>0</v>
      </c>
      <c r="BJ124" s="18" t="s">
        <v>79</v>
      </c>
      <c r="BK124" s="140">
        <f t="shared" si="19"/>
        <v>0</v>
      </c>
      <c r="BL124" s="18" t="s">
        <v>279</v>
      </c>
      <c r="BM124" s="139" t="s">
        <v>1083</v>
      </c>
    </row>
    <row r="125" spans="2:65" s="1" customFormat="1" ht="16.5" customHeight="1">
      <c r="B125" s="33"/>
      <c r="C125" s="169" t="s">
        <v>424</v>
      </c>
      <c r="D125" s="169" t="s">
        <v>254</v>
      </c>
      <c r="E125" s="170" t="s">
        <v>1084</v>
      </c>
      <c r="F125" s="171" t="s">
        <v>1085</v>
      </c>
      <c r="G125" s="172" t="s">
        <v>913</v>
      </c>
      <c r="H125" s="173">
        <v>1</v>
      </c>
      <c r="I125" s="174"/>
      <c r="J125" s="175">
        <f t="shared" si="10"/>
        <v>0</v>
      </c>
      <c r="K125" s="171" t="s">
        <v>19</v>
      </c>
      <c r="L125" s="176"/>
      <c r="M125" s="177" t="s">
        <v>19</v>
      </c>
      <c r="N125" s="178" t="s">
        <v>43</v>
      </c>
      <c r="P125" s="137">
        <f t="shared" si="11"/>
        <v>0</v>
      </c>
      <c r="Q125" s="137">
        <v>0</v>
      </c>
      <c r="R125" s="137">
        <f t="shared" si="12"/>
        <v>0</v>
      </c>
      <c r="S125" s="137">
        <v>0</v>
      </c>
      <c r="T125" s="138">
        <f t="shared" si="13"/>
        <v>0</v>
      </c>
      <c r="AR125" s="139" t="s">
        <v>369</v>
      </c>
      <c r="AT125" s="139" t="s">
        <v>254</v>
      </c>
      <c r="AU125" s="139" t="s">
        <v>81</v>
      </c>
      <c r="AY125" s="18" t="s">
        <v>120</v>
      </c>
      <c r="BE125" s="140">
        <f t="shared" si="14"/>
        <v>0</v>
      </c>
      <c r="BF125" s="140">
        <f t="shared" si="15"/>
        <v>0</v>
      </c>
      <c r="BG125" s="140">
        <f t="shared" si="16"/>
        <v>0</v>
      </c>
      <c r="BH125" s="140">
        <f t="shared" si="17"/>
        <v>0</v>
      </c>
      <c r="BI125" s="140">
        <f t="shared" si="18"/>
        <v>0</v>
      </c>
      <c r="BJ125" s="18" t="s">
        <v>79</v>
      </c>
      <c r="BK125" s="140">
        <f t="shared" si="19"/>
        <v>0</v>
      </c>
      <c r="BL125" s="18" t="s">
        <v>279</v>
      </c>
      <c r="BM125" s="139" t="s">
        <v>1086</v>
      </c>
    </row>
    <row r="126" spans="2:65" s="1" customFormat="1" ht="16.5" customHeight="1">
      <c r="B126" s="33"/>
      <c r="C126" s="169" t="s">
        <v>433</v>
      </c>
      <c r="D126" s="169" t="s">
        <v>254</v>
      </c>
      <c r="E126" s="170" t="s">
        <v>1087</v>
      </c>
      <c r="F126" s="171" t="s">
        <v>1088</v>
      </c>
      <c r="G126" s="172" t="s">
        <v>197</v>
      </c>
      <c r="H126" s="173">
        <v>12</v>
      </c>
      <c r="I126" s="174"/>
      <c r="J126" s="175">
        <f t="shared" si="10"/>
        <v>0</v>
      </c>
      <c r="K126" s="171" t="s">
        <v>19</v>
      </c>
      <c r="L126" s="176"/>
      <c r="M126" s="177" t="s">
        <v>19</v>
      </c>
      <c r="N126" s="178" t="s">
        <v>43</v>
      </c>
      <c r="P126" s="137">
        <f t="shared" si="11"/>
        <v>0</v>
      </c>
      <c r="Q126" s="137">
        <v>0</v>
      </c>
      <c r="R126" s="137">
        <f t="shared" si="12"/>
        <v>0</v>
      </c>
      <c r="S126" s="137">
        <v>0</v>
      </c>
      <c r="T126" s="138">
        <f t="shared" si="13"/>
        <v>0</v>
      </c>
      <c r="AR126" s="139" t="s">
        <v>369</v>
      </c>
      <c r="AT126" s="139" t="s">
        <v>254</v>
      </c>
      <c r="AU126" s="139" t="s">
        <v>81</v>
      </c>
      <c r="AY126" s="18" t="s">
        <v>120</v>
      </c>
      <c r="BE126" s="140">
        <f t="shared" si="14"/>
        <v>0</v>
      </c>
      <c r="BF126" s="140">
        <f t="shared" si="15"/>
        <v>0</v>
      </c>
      <c r="BG126" s="140">
        <f t="shared" si="16"/>
        <v>0</v>
      </c>
      <c r="BH126" s="140">
        <f t="shared" si="17"/>
        <v>0</v>
      </c>
      <c r="BI126" s="140">
        <f t="shared" si="18"/>
        <v>0</v>
      </c>
      <c r="BJ126" s="18" t="s">
        <v>79</v>
      </c>
      <c r="BK126" s="140">
        <f t="shared" si="19"/>
        <v>0</v>
      </c>
      <c r="BL126" s="18" t="s">
        <v>279</v>
      </c>
      <c r="BM126" s="139" t="s">
        <v>1089</v>
      </c>
    </row>
    <row r="127" spans="2:65" s="1" customFormat="1" ht="16.5" customHeight="1">
      <c r="B127" s="33"/>
      <c r="C127" s="169" t="s">
        <v>444</v>
      </c>
      <c r="D127" s="169" t="s">
        <v>254</v>
      </c>
      <c r="E127" s="170" t="s">
        <v>1090</v>
      </c>
      <c r="F127" s="171" t="s">
        <v>1091</v>
      </c>
      <c r="G127" s="172" t="s">
        <v>913</v>
      </c>
      <c r="H127" s="173">
        <v>26</v>
      </c>
      <c r="I127" s="174"/>
      <c r="J127" s="175">
        <f t="shared" si="10"/>
        <v>0</v>
      </c>
      <c r="K127" s="171" t="s">
        <v>19</v>
      </c>
      <c r="L127" s="176"/>
      <c r="M127" s="177" t="s">
        <v>19</v>
      </c>
      <c r="N127" s="178" t="s">
        <v>43</v>
      </c>
      <c r="P127" s="137">
        <f t="shared" si="11"/>
        <v>0</v>
      </c>
      <c r="Q127" s="137">
        <v>0</v>
      </c>
      <c r="R127" s="137">
        <f t="shared" si="12"/>
        <v>0</v>
      </c>
      <c r="S127" s="137">
        <v>0</v>
      </c>
      <c r="T127" s="138">
        <f t="shared" si="13"/>
        <v>0</v>
      </c>
      <c r="AR127" s="139" t="s">
        <v>369</v>
      </c>
      <c r="AT127" s="139" t="s">
        <v>254</v>
      </c>
      <c r="AU127" s="139" t="s">
        <v>81</v>
      </c>
      <c r="AY127" s="18" t="s">
        <v>120</v>
      </c>
      <c r="BE127" s="140">
        <f t="shared" si="14"/>
        <v>0</v>
      </c>
      <c r="BF127" s="140">
        <f t="shared" si="15"/>
        <v>0</v>
      </c>
      <c r="BG127" s="140">
        <f t="shared" si="16"/>
        <v>0</v>
      </c>
      <c r="BH127" s="140">
        <f t="shared" si="17"/>
        <v>0</v>
      </c>
      <c r="BI127" s="140">
        <f t="shared" si="18"/>
        <v>0</v>
      </c>
      <c r="BJ127" s="18" t="s">
        <v>79</v>
      </c>
      <c r="BK127" s="140">
        <f t="shared" si="19"/>
        <v>0</v>
      </c>
      <c r="BL127" s="18" t="s">
        <v>279</v>
      </c>
      <c r="BM127" s="139" t="s">
        <v>1092</v>
      </c>
    </row>
    <row r="128" spans="2:65" s="1" customFormat="1" ht="16.5" customHeight="1">
      <c r="B128" s="33"/>
      <c r="C128" s="169" t="s">
        <v>450</v>
      </c>
      <c r="D128" s="169" t="s">
        <v>254</v>
      </c>
      <c r="E128" s="170" t="s">
        <v>1093</v>
      </c>
      <c r="F128" s="171" t="s">
        <v>1094</v>
      </c>
      <c r="G128" s="172" t="s">
        <v>913</v>
      </c>
      <c r="H128" s="173">
        <v>18</v>
      </c>
      <c r="I128" s="174"/>
      <c r="J128" s="175">
        <f t="shared" si="10"/>
        <v>0</v>
      </c>
      <c r="K128" s="171" t="s">
        <v>19</v>
      </c>
      <c r="L128" s="176"/>
      <c r="M128" s="177" t="s">
        <v>19</v>
      </c>
      <c r="N128" s="178" t="s">
        <v>43</v>
      </c>
      <c r="P128" s="137">
        <f t="shared" si="11"/>
        <v>0</v>
      </c>
      <c r="Q128" s="137">
        <v>0</v>
      </c>
      <c r="R128" s="137">
        <f t="shared" si="12"/>
        <v>0</v>
      </c>
      <c r="S128" s="137">
        <v>0</v>
      </c>
      <c r="T128" s="138">
        <f t="shared" si="13"/>
        <v>0</v>
      </c>
      <c r="AR128" s="139" t="s">
        <v>369</v>
      </c>
      <c r="AT128" s="139" t="s">
        <v>254</v>
      </c>
      <c r="AU128" s="139" t="s">
        <v>81</v>
      </c>
      <c r="AY128" s="18" t="s">
        <v>120</v>
      </c>
      <c r="BE128" s="140">
        <f t="shared" si="14"/>
        <v>0</v>
      </c>
      <c r="BF128" s="140">
        <f t="shared" si="15"/>
        <v>0</v>
      </c>
      <c r="BG128" s="140">
        <f t="shared" si="16"/>
        <v>0</v>
      </c>
      <c r="BH128" s="140">
        <f t="shared" si="17"/>
        <v>0</v>
      </c>
      <c r="BI128" s="140">
        <f t="shared" si="18"/>
        <v>0</v>
      </c>
      <c r="BJ128" s="18" t="s">
        <v>79</v>
      </c>
      <c r="BK128" s="140">
        <f t="shared" si="19"/>
        <v>0</v>
      </c>
      <c r="BL128" s="18" t="s">
        <v>279</v>
      </c>
      <c r="BM128" s="139" t="s">
        <v>1095</v>
      </c>
    </row>
    <row r="129" spans="2:65" s="1" customFormat="1" ht="16.5" customHeight="1">
      <c r="B129" s="33"/>
      <c r="C129" s="169" t="s">
        <v>458</v>
      </c>
      <c r="D129" s="169" t="s">
        <v>254</v>
      </c>
      <c r="E129" s="170" t="s">
        <v>1096</v>
      </c>
      <c r="F129" s="171" t="s">
        <v>1097</v>
      </c>
      <c r="G129" s="172" t="s">
        <v>913</v>
      </c>
      <c r="H129" s="173">
        <v>6</v>
      </c>
      <c r="I129" s="174"/>
      <c r="J129" s="175">
        <f t="shared" si="10"/>
        <v>0</v>
      </c>
      <c r="K129" s="171" t="s">
        <v>19</v>
      </c>
      <c r="L129" s="176"/>
      <c r="M129" s="177" t="s">
        <v>19</v>
      </c>
      <c r="N129" s="178" t="s">
        <v>43</v>
      </c>
      <c r="P129" s="137">
        <f t="shared" si="11"/>
        <v>0</v>
      </c>
      <c r="Q129" s="137">
        <v>0</v>
      </c>
      <c r="R129" s="137">
        <f t="shared" si="12"/>
        <v>0</v>
      </c>
      <c r="S129" s="137">
        <v>0</v>
      </c>
      <c r="T129" s="138">
        <f t="shared" si="13"/>
        <v>0</v>
      </c>
      <c r="AR129" s="139" t="s">
        <v>369</v>
      </c>
      <c r="AT129" s="139" t="s">
        <v>254</v>
      </c>
      <c r="AU129" s="139" t="s">
        <v>81</v>
      </c>
      <c r="AY129" s="18" t="s">
        <v>120</v>
      </c>
      <c r="BE129" s="140">
        <f t="shared" si="14"/>
        <v>0</v>
      </c>
      <c r="BF129" s="140">
        <f t="shared" si="15"/>
        <v>0</v>
      </c>
      <c r="BG129" s="140">
        <f t="shared" si="16"/>
        <v>0</v>
      </c>
      <c r="BH129" s="140">
        <f t="shared" si="17"/>
        <v>0</v>
      </c>
      <c r="BI129" s="140">
        <f t="shared" si="18"/>
        <v>0</v>
      </c>
      <c r="BJ129" s="18" t="s">
        <v>79</v>
      </c>
      <c r="BK129" s="140">
        <f t="shared" si="19"/>
        <v>0</v>
      </c>
      <c r="BL129" s="18" t="s">
        <v>279</v>
      </c>
      <c r="BM129" s="139" t="s">
        <v>1098</v>
      </c>
    </row>
    <row r="130" spans="2:65" s="1" customFormat="1" ht="16.5" customHeight="1">
      <c r="B130" s="33"/>
      <c r="C130" s="169" t="s">
        <v>462</v>
      </c>
      <c r="D130" s="169" t="s">
        <v>254</v>
      </c>
      <c r="E130" s="170" t="s">
        <v>1099</v>
      </c>
      <c r="F130" s="171" t="s">
        <v>1100</v>
      </c>
      <c r="G130" s="172" t="s">
        <v>913</v>
      </c>
      <c r="H130" s="173">
        <v>52</v>
      </c>
      <c r="I130" s="174"/>
      <c r="J130" s="175">
        <f t="shared" si="10"/>
        <v>0</v>
      </c>
      <c r="K130" s="171" t="s">
        <v>19</v>
      </c>
      <c r="L130" s="176"/>
      <c r="M130" s="177" t="s">
        <v>19</v>
      </c>
      <c r="N130" s="178" t="s">
        <v>43</v>
      </c>
      <c r="P130" s="137">
        <f t="shared" si="11"/>
        <v>0</v>
      </c>
      <c r="Q130" s="137">
        <v>0</v>
      </c>
      <c r="R130" s="137">
        <f t="shared" si="12"/>
        <v>0</v>
      </c>
      <c r="S130" s="137">
        <v>0</v>
      </c>
      <c r="T130" s="138">
        <f t="shared" si="13"/>
        <v>0</v>
      </c>
      <c r="AR130" s="139" t="s">
        <v>369</v>
      </c>
      <c r="AT130" s="139" t="s">
        <v>254</v>
      </c>
      <c r="AU130" s="139" t="s">
        <v>81</v>
      </c>
      <c r="AY130" s="18" t="s">
        <v>120</v>
      </c>
      <c r="BE130" s="140">
        <f t="shared" si="14"/>
        <v>0</v>
      </c>
      <c r="BF130" s="140">
        <f t="shared" si="15"/>
        <v>0</v>
      </c>
      <c r="BG130" s="140">
        <f t="shared" si="16"/>
        <v>0</v>
      </c>
      <c r="BH130" s="140">
        <f t="shared" si="17"/>
        <v>0</v>
      </c>
      <c r="BI130" s="140">
        <f t="shared" si="18"/>
        <v>0</v>
      </c>
      <c r="BJ130" s="18" t="s">
        <v>79</v>
      </c>
      <c r="BK130" s="140">
        <f t="shared" si="19"/>
        <v>0</v>
      </c>
      <c r="BL130" s="18" t="s">
        <v>279</v>
      </c>
      <c r="BM130" s="139" t="s">
        <v>1101</v>
      </c>
    </row>
    <row r="131" spans="2:65" s="1" customFormat="1" ht="16.5" customHeight="1">
      <c r="B131" s="33"/>
      <c r="C131" s="128" t="s">
        <v>468</v>
      </c>
      <c r="D131" s="128" t="s">
        <v>123</v>
      </c>
      <c r="E131" s="129" t="s">
        <v>1102</v>
      </c>
      <c r="F131" s="130" t="s">
        <v>1103</v>
      </c>
      <c r="G131" s="131" t="s">
        <v>913</v>
      </c>
      <c r="H131" s="132">
        <v>20</v>
      </c>
      <c r="I131" s="133"/>
      <c r="J131" s="134">
        <f t="shared" si="10"/>
        <v>0</v>
      </c>
      <c r="K131" s="130" t="s">
        <v>19</v>
      </c>
      <c r="L131" s="33"/>
      <c r="M131" s="135" t="s">
        <v>19</v>
      </c>
      <c r="N131" s="136" t="s">
        <v>43</v>
      </c>
      <c r="P131" s="137">
        <f t="shared" si="11"/>
        <v>0</v>
      </c>
      <c r="Q131" s="137">
        <v>0</v>
      </c>
      <c r="R131" s="137">
        <f t="shared" si="12"/>
        <v>0</v>
      </c>
      <c r="S131" s="137">
        <v>0</v>
      </c>
      <c r="T131" s="138">
        <f t="shared" si="13"/>
        <v>0</v>
      </c>
      <c r="AR131" s="139" t="s">
        <v>279</v>
      </c>
      <c r="AT131" s="139" t="s">
        <v>123</v>
      </c>
      <c r="AU131" s="139" t="s">
        <v>81</v>
      </c>
      <c r="AY131" s="18" t="s">
        <v>120</v>
      </c>
      <c r="BE131" s="140">
        <f t="shared" si="14"/>
        <v>0</v>
      </c>
      <c r="BF131" s="140">
        <f t="shared" si="15"/>
        <v>0</v>
      </c>
      <c r="BG131" s="140">
        <f t="shared" si="16"/>
        <v>0</v>
      </c>
      <c r="BH131" s="140">
        <f t="shared" si="17"/>
        <v>0</v>
      </c>
      <c r="BI131" s="140">
        <f t="shared" si="18"/>
        <v>0</v>
      </c>
      <c r="BJ131" s="18" t="s">
        <v>79</v>
      </c>
      <c r="BK131" s="140">
        <f t="shared" si="19"/>
        <v>0</v>
      </c>
      <c r="BL131" s="18" t="s">
        <v>279</v>
      </c>
      <c r="BM131" s="139" t="s">
        <v>1104</v>
      </c>
    </row>
    <row r="132" spans="2:65" s="1" customFormat="1" ht="16.5" customHeight="1">
      <c r="B132" s="33"/>
      <c r="C132" s="128" t="s">
        <v>475</v>
      </c>
      <c r="D132" s="128" t="s">
        <v>123</v>
      </c>
      <c r="E132" s="129" t="s">
        <v>1105</v>
      </c>
      <c r="F132" s="130" t="s">
        <v>1106</v>
      </c>
      <c r="G132" s="131" t="s">
        <v>197</v>
      </c>
      <c r="H132" s="132">
        <v>12</v>
      </c>
      <c r="I132" s="133"/>
      <c r="J132" s="134">
        <f t="shared" si="10"/>
        <v>0</v>
      </c>
      <c r="K132" s="130" t="s">
        <v>19</v>
      </c>
      <c r="L132" s="33"/>
      <c r="M132" s="135" t="s">
        <v>19</v>
      </c>
      <c r="N132" s="136" t="s">
        <v>43</v>
      </c>
      <c r="P132" s="137">
        <f t="shared" si="11"/>
        <v>0</v>
      </c>
      <c r="Q132" s="137">
        <v>0</v>
      </c>
      <c r="R132" s="137">
        <f t="shared" si="12"/>
        <v>0</v>
      </c>
      <c r="S132" s="137">
        <v>0</v>
      </c>
      <c r="T132" s="138">
        <f t="shared" si="13"/>
        <v>0</v>
      </c>
      <c r="AR132" s="139" t="s">
        <v>279</v>
      </c>
      <c r="AT132" s="139" t="s">
        <v>123</v>
      </c>
      <c r="AU132" s="139" t="s">
        <v>81</v>
      </c>
      <c r="AY132" s="18" t="s">
        <v>120</v>
      </c>
      <c r="BE132" s="140">
        <f t="shared" si="14"/>
        <v>0</v>
      </c>
      <c r="BF132" s="140">
        <f t="shared" si="15"/>
        <v>0</v>
      </c>
      <c r="BG132" s="140">
        <f t="shared" si="16"/>
        <v>0</v>
      </c>
      <c r="BH132" s="140">
        <f t="shared" si="17"/>
        <v>0</v>
      </c>
      <c r="BI132" s="140">
        <f t="shared" si="18"/>
        <v>0</v>
      </c>
      <c r="BJ132" s="18" t="s">
        <v>79</v>
      </c>
      <c r="BK132" s="140">
        <f t="shared" si="19"/>
        <v>0</v>
      </c>
      <c r="BL132" s="18" t="s">
        <v>279</v>
      </c>
      <c r="BM132" s="139" t="s">
        <v>1107</v>
      </c>
    </row>
    <row r="133" spans="2:65" s="1" customFormat="1" ht="16.5" customHeight="1">
      <c r="B133" s="33"/>
      <c r="C133" s="169" t="s">
        <v>482</v>
      </c>
      <c r="D133" s="169" t="s">
        <v>254</v>
      </c>
      <c r="E133" s="170" t="s">
        <v>1108</v>
      </c>
      <c r="F133" s="171" t="s">
        <v>1109</v>
      </c>
      <c r="G133" s="172" t="s">
        <v>913</v>
      </c>
      <c r="H133" s="173">
        <v>3</v>
      </c>
      <c r="I133" s="174"/>
      <c r="J133" s="175">
        <f t="shared" si="10"/>
        <v>0</v>
      </c>
      <c r="K133" s="171" t="s">
        <v>19</v>
      </c>
      <c r="L133" s="176"/>
      <c r="M133" s="177" t="s">
        <v>19</v>
      </c>
      <c r="N133" s="178" t="s">
        <v>43</v>
      </c>
      <c r="P133" s="137">
        <f t="shared" si="11"/>
        <v>0</v>
      </c>
      <c r="Q133" s="137">
        <v>0</v>
      </c>
      <c r="R133" s="137">
        <f t="shared" si="12"/>
        <v>0</v>
      </c>
      <c r="S133" s="137">
        <v>0</v>
      </c>
      <c r="T133" s="138">
        <f t="shared" si="13"/>
        <v>0</v>
      </c>
      <c r="AR133" s="139" t="s">
        <v>369</v>
      </c>
      <c r="AT133" s="139" t="s">
        <v>254</v>
      </c>
      <c r="AU133" s="139" t="s">
        <v>81</v>
      </c>
      <c r="AY133" s="18" t="s">
        <v>120</v>
      </c>
      <c r="BE133" s="140">
        <f t="shared" si="14"/>
        <v>0</v>
      </c>
      <c r="BF133" s="140">
        <f t="shared" si="15"/>
        <v>0</v>
      </c>
      <c r="BG133" s="140">
        <f t="shared" si="16"/>
        <v>0</v>
      </c>
      <c r="BH133" s="140">
        <f t="shared" si="17"/>
        <v>0</v>
      </c>
      <c r="BI133" s="140">
        <f t="shared" si="18"/>
        <v>0</v>
      </c>
      <c r="BJ133" s="18" t="s">
        <v>79</v>
      </c>
      <c r="BK133" s="140">
        <f t="shared" si="19"/>
        <v>0</v>
      </c>
      <c r="BL133" s="18" t="s">
        <v>279</v>
      </c>
      <c r="BM133" s="139" t="s">
        <v>1110</v>
      </c>
    </row>
    <row r="134" spans="2:65" s="1" customFormat="1" ht="16.5" customHeight="1">
      <c r="B134" s="33"/>
      <c r="C134" s="128" t="s">
        <v>489</v>
      </c>
      <c r="D134" s="128" t="s">
        <v>123</v>
      </c>
      <c r="E134" s="129" t="s">
        <v>1111</v>
      </c>
      <c r="F134" s="130" t="s">
        <v>1112</v>
      </c>
      <c r="G134" s="131" t="s">
        <v>913</v>
      </c>
      <c r="H134" s="132">
        <v>3</v>
      </c>
      <c r="I134" s="133"/>
      <c r="J134" s="134">
        <f t="shared" si="10"/>
        <v>0</v>
      </c>
      <c r="K134" s="130" t="s">
        <v>19</v>
      </c>
      <c r="L134" s="33"/>
      <c r="M134" s="135" t="s">
        <v>19</v>
      </c>
      <c r="N134" s="136" t="s">
        <v>43</v>
      </c>
      <c r="P134" s="137">
        <f t="shared" si="11"/>
        <v>0</v>
      </c>
      <c r="Q134" s="137">
        <v>0</v>
      </c>
      <c r="R134" s="137">
        <f t="shared" si="12"/>
        <v>0</v>
      </c>
      <c r="S134" s="137">
        <v>0</v>
      </c>
      <c r="T134" s="138">
        <f t="shared" si="13"/>
        <v>0</v>
      </c>
      <c r="AR134" s="139" t="s">
        <v>279</v>
      </c>
      <c r="AT134" s="139" t="s">
        <v>123</v>
      </c>
      <c r="AU134" s="139" t="s">
        <v>81</v>
      </c>
      <c r="AY134" s="18" t="s">
        <v>120</v>
      </c>
      <c r="BE134" s="140">
        <f t="shared" si="14"/>
        <v>0</v>
      </c>
      <c r="BF134" s="140">
        <f t="shared" si="15"/>
        <v>0</v>
      </c>
      <c r="BG134" s="140">
        <f t="shared" si="16"/>
        <v>0</v>
      </c>
      <c r="BH134" s="140">
        <f t="shared" si="17"/>
        <v>0</v>
      </c>
      <c r="BI134" s="140">
        <f t="shared" si="18"/>
        <v>0</v>
      </c>
      <c r="BJ134" s="18" t="s">
        <v>79</v>
      </c>
      <c r="BK134" s="140">
        <f t="shared" si="19"/>
        <v>0</v>
      </c>
      <c r="BL134" s="18" t="s">
        <v>279</v>
      </c>
      <c r="BM134" s="139" t="s">
        <v>1113</v>
      </c>
    </row>
    <row r="135" spans="2:65" s="1" customFormat="1" ht="16.5" customHeight="1">
      <c r="B135" s="33"/>
      <c r="C135" s="169" t="s">
        <v>493</v>
      </c>
      <c r="D135" s="169" t="s">
        <v>254</v>
      </c>
      <c r="E135" s="170" t="s">
        <v>1114</v>
      </c>
      <c r="F135" s="171" t="s">
        <v>1115</v>
      </c>
      <c r="G135" s="172" t="s">
        <v>197</v>
      </c>
      <c r="H135" s="173">
        <v>12</v>
      </c>
      <c r="I135" s="174"/>
      <c r="J135" s="175">
        <f t="shared" si="10"/>
        <v>0</v>
      </c>
      <c r="K135" s="171" t="s">
        <v>19</v>
      </c>
      <c r="L135" s="176"/>
      <c r="M135" s="177" t="s">
        <v>19</v>
      </c>
      <c r="N135" s="178" t="s">
        <v>43</v>
      </c>
      <c r="P135" s="137">
        <f t="shared" si="11"/>
        <v>0</v>
      </c>
      <c r="Q135" s="137">
        <v>0</v>
      </c>
      <c r="R135" s="137">
        <f t="shared" si="12"/>
        <v>0</v>
      </c>
      <c r="S135" s="137">
        <v>0</v>
      </c>
      <c r="T135" s="138">
        <f t="shared" si="13"/>
        <v>0</v>
      </c>
      <c r="AR135" s="139" t="s">
        <v>369</v>
      </c>
      <c r="AT135" s="139" t="s">
        <v>254</v>
      </c>
      <c r="AU135" s="139" t="s">
        <v>81</v>
      </c>
      <c r="AY135" s="18" t="s">
        <v>120</v>
      </c>
      <c r="BE135" s="140">
        <f t="shared" si="14"/>
        <v>0</v>
      </c>
      <c r="BF135" s="140">
        <f t="shared" si="15"/>
        <v>0</v>
      </c>
      <c r="BG135" s="140">
        <f t="shared" si="16"/>
        <v>0</v>
      </c>
      <c r="BH135" s="140">
        <f t="shared" si="17"/>
        <v>0</v>
      </c>
      <c r="BI135" s="140">
        <f t="shared" si="18"/>
        <v>0</v>
      </c>
      <c r="BJ135" s="18" t="s">
        <v>79</v>
      </c>
      <c r="BK135" s="140">
        <f t="shared" si="19"/>
        <v>0</v>
      </c>
      <c r="BL135" s="18" t="s">
        <v>279</v>
      </c>
      <c r="BM135" s="139" t="s">
        <v>1116</v>
      </c>
    </row>
    <row r="136" spans="2:65" s="1" customFormat="1" ht="16.5" customHeight="1">
      <c r="B136" s="33"/>
      <c r="C136" s="169" t="s">
        <v>497</v>
      </c>
      <c r="D136" s="169" t="s">
        <v>254</v>
      </c>
      <c r="E136" s="170" t="s">
        <v>1117</v>
      </c>
      <c r="F136" s="171" t="s">
        <v>1118</v>
      </c>
      <c r="G136" s="172" t="s">
        <v>913</v>
      </c>
      <c r="H136" s="173">
        <v>6</v>
      </c>
      <c r="I136" s="174"/>
      <c r="J136" s="175">
        <f t="shared" si="10"/>
        <v>0</v>
      </c>
      <c r="K136" s="171" t="s">
        <v>19</v>
      </c>
      <c r="L136" s="176"/>
      <c r="M136" s="177" t="s">
        <v>19</v>
      </c>
      <c r="N136" s="178" t="s">
        <v>43</v>
      </c>
      <c r="P136" s="137">
        <f t="shared" si="11"/>
        <v>0</v>
      </c>
      <c r="Q136" s="137">
        <v>0</v>
      </c>
      <c r="R136" s="137">
        <f t="shared" si="12"/>
        <v>0</v>
      </c>
      <c r="S136" s="137">
        <v>0</v>
      </c>
      <c r="T136" s="138">
        <f t="shared" si="13"/>
        <v>0</v>
      </c>
      <c r="AR136" s="139" t="s">
        <v>369</v>
      </c>
      <c r="AT136" s="139" t="s">
        <v>254</v>
      </c>
      <c r="AU136" s="139" t="s">
        <v>81</v>
      </c>
      <c r="AY136" s="18" t="s">
        <v>120</v>
      </c>
      <c r="BE136" s="140">
        <f t="shared" si="14"/>
        <v>0</v>
      </c>
      <c r="BF136" s="140">
        <f t="shared" si="15"/>
        <v>0</v>
      </c>
      <c r="BG136" s="140">
        <f t="shared" si="16"/>
        <v>0</v>
      </c>
      <c r="BH136" s="140">
        <f t="shared" si="17"/>
        <v>0</v>
      </c>
      <c r="BI136" s="140">
        <f t="shared" si="18"/>
        <v>0</v>
      </c>
      <c r="BJ136" s="18" t="s">
        <v>79</v>
      </c>
      <c r="BK136" s="140">
        <f t="shared" si="19"/>
        <v>0</v>
      </c>
      <c r="BL136" s="18" t="s">
        <v>279</v>
      </c>
      <c r="BM136" s="139" t="s">
        <v>1119</v>
      </c>
    </row>
    <row r="137" spans="2:65" s="1" customFormat="1" ht="16.5" customHeight="1">
      <c r="B137" s="33"/>
      <c r="C137" s="169" t="s">
        <v>504</v>
      </c>
      <c r="D137" s="169" t="s">
        <v>254</v>
      </c>
      <c r="E137" s="170" t="s">
        <v>1120</v>
      </c>
      <c r="F137" s="171" t="s">
        <v>1121</v>
      </c>
      <c r="G137" s="172" t="s">
        <v>913</v>
      </c>
      <c r="H137" s="173">
        <v>2</v>
      </c>
      <c r="I137" s="174"/>
      <c r="J137" s="175">
        <f t="shared" si="10"/>
        <v>0</v>
      </c>
      <c r="K137" s="171" t="s">
        <v>19</v>
      </c>
      <c r="L137" s="176"/>
      <c r="M137" s="177" t="s">
        <v>19</v>
      </c>
      <c r="N137" s="178" t="s">
        <v>43</v>
      </c>
      <c r="P137" s="137">
        <f t="shared" si="11"/>
        <v>0</v>
      </c>
      <c r="Q137" s="137">
        <v>0</v>
      </c>
      <c r="R137" s="137">
        <f t="shared" si="12"/>
        <v>0</v>
      </c>
      <c r="S137" s="137">
        <v>0</v>
      </c>
      <c r="T137" s="138">
        <f t="shared" si="13"/>
        <v>0</v>
      </c>
      <c r="AR137" s="139" t="s">
        <v>369</v>
      </c>
      <c r="AT137" s="139" t="s">
        <v>254</v>
      </c>
      <c r="AU137" s="139" t="s">
        <v>81</v>
      </c>
      <c r="AY137" s="18" t="s">
        <v>120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8" t="s">
        <v>79</v>
      </c>
      <c r="BK137" s="140">
        <f t="shared" si="19"/>
        <v>0</v>
      </c>
      <c r="BL137" s="18" t="s">
        <v>279</v>
      </c>
      <c r="BM137" s="139" t="s">
        <v>1122</v>
      </c>
    </row>
    <row r="138" spans="2:65" s="1" customFormat="1" ht="16.5" customHeight="1">
      <c r="B138" s="33"/>
      <c r="C138" s="169" t="s">
        <v>509</v>
      </c>
      <c r="D138" s="169" t="s">
        <v>254</v>
      </c>
      <c r="E138" s="170" t="s">
        <v>1123</v>
      </c>
      <c r="F138" s="171" t="s">
        <v>1124</v>
      </c>
      <c r="G138" s="172" t="s">
        <v>913</v>
      </c>
      <c r="H138" s="173">
        <v>12</v>
      </c>
      <c r="I138" s="174"/>
      <c r="J138" s="175">
        <f t="shared" si="10"/>
        <v>0</v>
      </c>
      <c r="K138" s="171" t="s">
        <v>19</v>
      </c>
      <c r="L138" s="176"/>
      <c r="M138" s="177" t="s">
        <v>19</v>
      </c>
      <c r="N138" s="178" t="s">
        <v>43</v>
      </c>
      <c r="P138" s="137">
        <f t="shared" si="11"/>
        <v>0</v>
      </c>
      <c r="Q138" s="137">
        <v>0</v>
      </c>
      <c r="R138" s="137">
        <f t="shared" si="12"/>
        <v>0</v>
      </c>
      <c r="S138" s="137">
        <v>0</v>
      </c>
      <c r="T138" s="138">
        <f t="shared" si="13"/>
        <v>0</v>
      </c>
      <c r="AR138" s="139" t="s">
        <v>369</v>
      </c>
      <c r="AT138" s="139" t="s">
        <v>254</v>
      </c>
      <c r="AU138" s="139" t="s">
        <v>81</v>
      </c>
      <c r="AY138" s="18" t="s">
        <v>120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8" t="s">
        <v>79</v>
      </c>
      <c r="BK138" s="140">
        <f t="shared" si="19"/>
        <v>0</v>
      </c>
      <c r="BL138" s="18" t="s">
        <v>279</v>
      </c>
      <c r="BM138" s="139" t="s">
        <v>1125</v>
      </c>
    </row>
    <row r="139" spans="2:65" s="1" customFormat="1" ht="16.5" customHeight="1">
      <c r="B139" s="33"/>
      <c r="C139" s="169" t="s">
        <v>514</v>
      </c>
      <c r="D139" s="169" t="s">
        <v>254</v>
      </c>
      <c r="E139" s="170" t="s">
        <v>1126</v>
      </c>
      <c r="F139" s="171" t="s">
        <v>1127</v>
      </c>
      <c r="G139" s="172" t="s">
        <v>913</v>
      </c>
      <c r="H139" s="173">
        <v>6</v>
      </c>
      <c r="I139" s="174"/>
      <c r="J139" s="175">
        <f t="shared" si="10"/>
        <v>0</v>
      </c>
      <c r="K139" s="171" t="s">
        <v>19</v>
      </c>
      <c r="L139" s="176"/>
      <c r="M139" s="177" t="s">
        <v>19</v>
      </c>
      <c r="N139" s="178" t="s">
        <v>43</v>
      </c>
      <c r="P139" s="137">
        <f t="shared" si="11"/>
        <v>0</v>
      </c>
      <c r="Q139" s="137">
        <v>0</v>
      </c>
      <c r="R139" s="137">
        <f t="shared" si="12"/>
        <v>0</v>
      </c>
      <c r="S139" s="137">
        <v>0</v>
      </c>
      <c r="T139" s="138">
        <f t="shared" si="13"/>
        <v>0</v>
      </c>
      <c r="AR139" s="139" t="s">
        <v>369</v>
      </c>
      <c r="AT139" s="139" t="s">
        <v>254</v>
      </c>
      <c r="AU139" s="139" t="s">
        <v>81</v>
      </c>
      <c r="AY139" s="18" t="s">
        <v>120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8" t="s">
        <v>79</v>
      </c>
      <c r="BK139" s="140">
        <f t="shared" si="19"/>
        <v>0</v>
      </c>
      <c r="BL139" s="18" t="s">
        <v>279</v>
      </c>
      <c r="BM139" s="139" t="s">
        <v>1128</v>
      </c>
    </row>
    <row r="140" spans="2:65" s="1" customFormat="1" ht="16.5" customHeight="1">
      <c r="B140" s="33"/>
      <c r="C140" s="169" t="s">
        <v>519</v>
      </c>
      <c r="D140" s="169" t="s">
        <v>254</v>
      </c>
      <c r="E140" s="170" t="s">
        <v>1129</v>
      </c>
      <c r="F140" s="171" t="s">
        <v>1130</v>
      </c>
      <c r="G140" s="172" t="s">
        <v>913</v>
      </c>
      <c r="H140" s="173">
        <v>6</v>
      </c>
      <c r="I140" s="174"/>
      <c r="J140" s="175">
        <f t="shared" si="10"/>
        <v>0</v>
      </c>
      <c r="K140" s="171" t="s">
        <v>19</v>
      </c>
      <c r="L140" s="176"/>
      <c r="M140" s="177" t="s">
        <v>19</v>
      </c>
      <c r="N140" s="178" t="s">
        <v>43</v>
      </c>
      <c r="P140" s="137">
        <f t="shared" si="11"/>
        <v>0</v>
      </c>
      <c r="Q140" s="137">
        <v>0</v>
      </c>
      <c r="R140" s="137">
        <f t="shared" si="12"/>
        <v>0</v>
      </c>
      <c r="S140" s="137">
        <v>0</v>
      </c>
      <c r="T140" s="138">
        <f t="shared" si="13"/>
        <v>0</v>
      </c>
      <c r="AR140" s="139" t="s">
        <v>369</v>
      </c>
      <c r="AT140" s="139" t="s">
        <v>254</v>
      </c>
      <c r="AU140" s="139" t="s">
        <v>81</v>
      </c>
      <c r="AY140" s="18" t="s">
        <v>120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8" t="s">
        <v>79</v>
      </c>
      <c r="BK140" s="140">
        <f t="shared" si="19"/>
        <v>0</v>
      </c>
      <c r="BL140" s="18" t="s">
        <v>279</v>
      </c>
      <c r="BM140" s="139" t="s">
        <v>1131</v>
      </c>
    </row>
    <row r="141" spans="2:65" s="1" customFormat="1" ht="16.5" customHeight="1">
      <c r="B141" s="33"/>
      <c r="C141" s="169" t="s">
        <v>523</v>
      </c>
      <c r="D141" s="169" t="s">
        <v>254</v>
      </c>
      <c r="E141" s="170" t="s">
        <v>1132</v>
      </c>
      <c r="F141" s="171" t="s">
        <v>1133</v>
      </c>
      <c r="G141" s="172" t="s">
        <v>913</v>
      </c>
      <c r="H141" s="173">
        <v>2</v>
      </c>
      <c r="I141" s="174"/>
      <c r="J141" s="175">
        <f t="shared" si="10"/>
        <v>0</v>
      </c>
      <c r="K141" s="171" t="s">
        <v>19</v>
      </c>
      <c r="L141" s="176"/>
      <c r="M141" s="177" t="s">
        <v>19</v>
      </c>
      <c r="N141" s="178" t="s">
        <v>43</v>
      </c>
      <c r="P141" s="137">
        <f t="shared" si="11"/>
        <v>0</v>
      </c>
      <c r="Q141" s="137">
        <v>0</v>
      </c>
      <c r="R141" s="137">
        <f t="shared" si="12"/>
        <v>0</v>
      </c>
      <c r="S141" s="137">
        <v>0</v>
      </c>
      <c r="T141" s="138">
        <f t="shared" si="13"/>
        <v>0</v>
      </c>
      <c r="AR141" s="139" t="s">
        <v>369</v>
      </c>
      <c r="AT141" s="139" t="s">
        <v>254</v>
      </c>
      <c r="AU141" s="139" t="s">
        <v>81</v>
      </c>
      <c r="AY141" s="18" t="s">
        <v>120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8" t="s">
        <v>79</v>
      </c>
      <c r="BK141" s="140">
        <f t="shared" si="19"/>
        <v>0</v>
      </c>
      <c r="BL141" s="18" t="s">
        <v>279</v>
      </c>
      <c r="BM141" s="139" t="s">
        <v>1134</v>
      </c>
    </row>
    <row r="142" spans="2:65" s="1" customFormat="1" ht="16.5" customHeight="1">
      <c r="B142" s="33"/>
      <c r="C142" s="128" t="s">
        <v>527</v>
      </c>
      <c r="D142" s="128" t="s">
        <v>123</v>
      </c>
      <c r="E142" s="129" t="s">
        <v>1135</v>
      </c>
      <c r="F142" s="130" t="s">
        <v>1136</v>
      </c>
      <c r="G142" s="131" t="s">
        <v>197</v>
      </c>
      <c r="H142" s="132">
        <v>12</v>
      </c>
      <c r="I142" s="133"/>
      <c r="J142" s="134">
        <f t="shared" si="10"/>
        <v>0</v>
      </c>
      <c r="K142" s="130" t="s">
        <v>19</v>
      </c>
      <c r="L142" s="33"/>
      <c r="M142" s="135" t="s">
        <v>19</v>
      </c>
      <c r="N142" s="136" t="s">
        <v>43</v>
      </c>
      <c r="P142" s="137">
        <f t="shared" si="11"/>
        <v>0</v>
      </c>
      <c r="Q142" s="137">
        <v>0</v>
      </c>
      <c r="R142" s="137">
        <f t="shared" si="12"/>
        <v>0</v>
      </c>
      <c r="S142" s="137">
        <v>0</v>
      </c>
      <c r="T142" s="138">
        <f t="shared" si="13"/>
        <v>0</v>
      </c>
      <c r="AR142" s="139" t="s">
        <v>279</v>
      </c>
      <c r="AT142" s="139" t="s">
        <v>123</v>
      </c>
      <c r="AU142" s="139" t="s">
        <v>81</v>
      </c>
      <c r="AY142" s="18" t="s">
        <v>120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8" t="s">
        <v>79</v>
      </c>
      <c r="BK142" s="140">
        <f t="shared" si="19"/>
        <v>0</v>
      </c>
      <c r="BL142" s="18" t="s">
        <v>279</v>
      </c>
      <c r="BM142" s="139" t="s">
        <v>1137</v>
      </c>
    </row>
    <row r="143" spans="2:65" s="1" customFormat="1" ht="16.5" customHeight="1">
      <c r="B143" s="33"/>
      <c r="C143" s="128" t="s">
        <v>531</v>
      </c>
      <c r="D143" s="128" t="s">
        <v>123</v>
      </c>
      <c r="E143" s="129" t="s">
        <v>1138</v>
      </c>
      <c r="F143" s="130" t="s">
        <v>1139</v>
      </c>
      <c r="G143" s="131" t="s">
        <v>913</v>
      </c>
      <c r="H143" s="132">
        <v>8</v>
      </c>
      <c r="I143" s="133"/>
      <c r="J143" s="134">
        <f t="shared" si="10"/>
        <v>0</v>
      </c>
      <c r="K143" s="130" t="s">
        <v>19</v>
      </c>
      <c r="L143" s="33"/>
      <c r="M143" s="135" t="s">
        <v>19</v>
      </c>
      <c r="N143" s="136" t="s">
        <v>43</v>
      </c>
      <c r="P143" s="137">
        <f t="shared" si="11"/>
        <v>0</v>
      </c>
      <c r="Q143" s="137">
        <v>0</v>
      </c>
      <c r="R143" s="137">
        <f t="shared" si="12"/>
        <v>0</v>
      </c>
      <c r="S143" s="137">
        <v>0</v>
      </c>
      <c r="T143" s="138">
        <f t="shared" si="13"/>
        <v>0</v>
      </c>
      <c r="AR143" s="139" t="s">
        <v>279</v>
      </c>
      <c r="AT143" s="139" t="s">
        <v>123</v>
      </c>
      <c r="AU143" s="139" t="s">
        <v>81</v>
      </c>
      <c r="AY143" s="18" t="s">
        <v>120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8" t="s">
        <v>79</v>
      </c>
      <c r="BK143" s="140">
        <f t="shared" si="19"/>
        <v>0</v>
      </c>
      <c r="BL143" s="18" t="s">
        <v>279</v>
      </c>
      <c r="BM143" s="139" t="s">
        <v>1140</v>
      </c>
    </row>
    <row r="144" spans="2:65" s="1" customFormat="1" ht="16.5" customHeight="1">
      <c r="B144" s="33"/>
      <c r="C144" s="128" t="s">
        <v>535</v>
      </c>
      <c r="D144" s="128" t="s">
        <v>123</v>
      </c>
      <c r="E144" s="129" t="s">
        <v>1141</v>
      </c>
      <c r="F144" s="130" t="s">
        <v>1142</v>
      </c>
      <c r="G144" s="131" t="s">
        <v>913</v>
      </c>
      <c r="H144" s="132">
        <v>6</v>
      </c>
      <c r="I144" s="133"/>
      <c r="J144" s="134">
        <f t="shared" si="10"/>
        <v>0</v>
      </c>
      <c r="K144" s="130" t="s">
        <v>19</v>
      </c>
      <c r="L144" s="33"/>
      <c r="M144" s="135" t="s">
        <v>19</v>
      </c>
      <c r="N144" s="136" t="s">
        <v>43</v>
      </c>
      <c r="P144" s="137">
        <f t="shared" si="11"/>
        <v>0</v>
      </c>
      <c r="Q144" s="137">
        <v>0</v>
      </c>
      <c r="R144" s="137">
        <f t="shared" si="12"/>
        <v>0</v>
      </c>
      <c r="S144" s="137">
        <v>0</v>
      </c>
      <c r="T144" s="138">
        <f t="shared" si="13"/>
        <v>0</v>
      </c>
      <c r="AR144" s="139" t="s">
        <v>279</v>
      </c>
      <c r="AT144" s="139" t="s">
        <v>123</v>
      </c>
      <c r="AU144" s="139" t="s">
        <v>81</v>
      </c>
      <c r="AY144" s="18" t="s">
        <v>120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8" t="s">
        <v>79</v>
      </c>
      <c r="BK144" s="140">
        <f t="shared" si="19"/>
        <v>0</v>
      </c>
      <c r="BL144" s="18" t="s">
        <v>279</v>
      </c>
      <c r="BM144" s="139" t="s">
        <v>1143</v>
      </c>
    </row>
    <row r="145" spans="2:65" s="1" customFormat="1" ht="16.5" customHeight="1">
      <c r="B145" s="33"/>
      <c r="C145" s="128" t="s">
        <v>542</v>
      </c>
      <c r="D145" s="128" t="s">
        <v>123</v>
      </c>
      <c r="E145" s="129" t="s">
        <v>1144</v>
      </c>
      <c r="F145" s="130" t="s">
        <v>1145</v>
      </c>
      <c r="G145" s="131" t="s">
        <v>913</v>
      </c>
      <c r="H145" s="132">
        <v>12</v>
      </c>
      <c r="I145" s="133"/>
      <c r="J145" s="134">
        <f t="shared" si="10"/>
        <v>0</v>
      </c>
      <c r="K145" s="130" t="s">
        <v>19</v>
      </c>
      <c r="L145" s="33"/>
      <c r="M145" s="135" t="s">
        <v>19</v>
      </c>
      <c r="N145" s="136" t="s">
        <v>43</v>
      </c>
      <c r="P145" s="137">
        <f t="shared" si="11"/>
        <v>0</v>
      </c>
      <c r="Q145" s="137">
        <v>0</v>
      </c>
      <c r="R145" s="137">
        <f t="shared" si="12"/>
        <v>0</v>
      </c>
      <c r="S145" s="137">
        <v>0</v>
      </c>
      <c r="T145" s="138">
        <f t="shared" si="13"/>
        <v>0</v>
      </c>
      <c r="AR145" s="139" t="s">
        <v>279</v>
      </c>
      <c r="AT145" s="139" t="s">
        <v>123</v>
      </c>
      <c r="AU145" s="139" t="s">
        <v>81</v>
      </c>
      <c r="AY145" s="18" t="s">
        <v>120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8" t="s">
        <v>79</v>
      </c>
      <c r="BK145" s="140">
        <f t="shared" si="19"/>
        <v>0</v>
      </c>
      <c r="BL145" s="18" t="s">
        <v>279</v>
      </c>
      <c r="BM145" s="139" t="s">
        <v>1146</v>
      </c>
    </row>
    <row r="146" spans="2:65" s="1" customFormat="1" ht="16.5" customHeight="1">
      <c r="B146" s="33"/>
      <c r="C146" s="128" t="s">
        <v>549</v>
      </c>
      <c r="D146" s="128" t="s">
        <v>123</v>
      </c>
      <c r="E146" s="129" t="s">
        <v>1147</v>
      </c>
      <c r="F146" s="130" t="s">
        <v>1148</v>
      </c>
      <c r="G146" s="131" t="s">
        <v>913</v>
      </c>
      <c r="H146" s="132">
        <v>2</v>
      </c>
      <c r="I146" s="133"/>
      <c r="J146" s="134">
        <f t="shared" si="10"/>
        <v>0</v>
      </c>
      <c r="K146" s="130" t="s">
        <v>19</v>
      </c>
      <c r="L146" s="33"/>
      <c r="M146" s="135" t="s">
        <v>19</v>
      </c>
      <c r="N146" s="136" t="s">
        <v>43</v>
      </c>
      <c r="P146" s="137">
        <f t="shared" si="11"/>
        <v>0</v>
      </c>
      <c r="Q146" s="137">
        <v>0</v>
      </c>
      <c r="R146" s="137">
        <f t="shared" si="12"/>
        <v>0</v>
      </c>
      <c r="S146" s="137">
        <v>0</v>
      </c>
      <c r="T146" s="138">
        <f t="shared" si="13"/>
        <v>0</v>
      </c>
      <c r="AR146" s="139" t="s">
        <v>279</v>
      </c>
      <c r="AT146" s="139" t="s">
        <v>123</v>
      </c>
      <c r="AU146" s="139" t="s">
        <v>81</v>
      </c>
      <c r="AY146" s="18" t="s">
        <v>120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8" t="s">
        <v>79</v>
      </c>
      <c r="BK146" s="140">
        <f t="shared" si="19"/>
        <v>0</v>
      </c>
      <c r="BL146" s="18" t="s">
        <v>279</v>
      </c>
      <c r="BM146" s="139" t="s">
        <v>1149</v>
      </c>
    </row>
    <row r="147" spans="2:65" s="1" customFormat="1" ht="16.5" customHeight="1">
      <c r="B147" s="33"/>
      <c r="C147" s="128" t="s">
        <v>555</v>
      </c>
      <c r="D147" s="128" t="s">
        <v>123</v>
      </c>
      <c r="E147" s="129" t="s">
        <v>1150</v>
      </c>
      <c r="F147" s="130" t="s">
        <v>1151</v>
      </c>
      <c r="G147" s="131" t="s">
        <v>1152</v>
      </c>
      <c r="H147" s="132">
        <v>12</v>
      </c>
      <c r="I147" s="133"/>
      <c r="J147" s="134">
        <f t="shared" si="10"/>
        <v>0</v>
      </c>
      <c r="K147" s="130" t="s">
        <v>19</v>
      </c>
      <c r="L147" s="33"/>
      <c r="M147" s="188" t="s">
        <v>19</v>
      </c>
      <c r="N147" s="189" t="s">
        <v>43</v>
      </c>
      <c r="O147" s="146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AR147" s="139" t="s">
        <v>279</v>
      </c>
      <c r="AT147" s="139" t="s">
        <v>123</v>
      </c>
      <c r="AU147" s="139" t="s">
        <v>81</v>
      </c>
      <c r="AY147" s="18" t="s">
        <v>120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8" t="s">
        <v>79</v>
      </c>
      <c r="BK147" s="140">
        <f t="shared" si="19"/>
        <v>0</v>
      </c>
      <c r="BL147" s="18" t="s">
        <v>279</v>
      </c>
      <c r="BM147" s="139" t="s">
        <v>1153</v>
      </c>
    </row>
    <row r="148" spans="2:12" s="1" customFormat="1" ht="6.95" customHeight="1"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33"/>
    </row>
  </sheetData>
  <sheetProtection algorithmName="SHA-512" hashValue="ym07qav/TPT04PkjwCL1NYgizeD3qmz0zmOdrbYwMExUCgfH/RullHJsinTRO+Xj2VXZCV6+sXWEoQaEbQ982g==" saltValue="Tv2jdvPmCyDALTbWc8tXWFZWH655RHVht1AQz3/MObLQ++VR39R9wqZHQuWv/lYRJ502MWlOuzCXy0aHGQ2JNQ==" spinCount="100000" sheet="1" objects="1" scenarios="1" formatColumns="0" formatRows="0" autoFilter="0"/>
  <autoFilter ref="C80:K14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94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8" t="str">
        <f>'Rekapitulace stavby'!K6</f>
        <v>Rekonstrukce šaten (1-5 ročník) - 8. ZŠ - Křižíkova 1916, 356 01 Sokolov</v>
      </c>
      <c r="F7" s="309"/>
      <c r="G7" s="309"/>
      <c r="H7" s="309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271" t="s">
        <v>1154</v>
      </c>
      <c r="F9" s="310"/>
      <c r="G9" s="310"/>
      <c r="H9" s="310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12. 4. 2023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1" t="str">
        <f>'Rekapitulace stavby'!E14</f>
        <v>Vyplň údaj</v>
      </c>
      <c r="F18" s="292"/>
      <c r="G18" s="292"/>
      <c r="H18" s="29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19</v>
      </c>
      <c r="L23" s="33"/>
    </row>
    <row r="24" spans="2:12" s="1" customFormat="1" ht="18" customHeight="1">
      <c r="B24" s="33"/>
      <c r="E24" s="26" t="s">
        <v>35</v>
      </c>
      <c r="I24" s="28" t="s">
        <v>28</v>
      </c>
      <c r="J24" s="26" t="s">
        <v>19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97" t="s">
        <v>19</v>
      </c>
      <c r="F27" s="297"/>
      <c r="G27" s="297"/>
      <c r="H27" s="29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ROUND((SUM(BE81:BE99)),2)</f>
        <v>0</v>
      </c>
      <c r="I33" s="90">
        <v>0.21</v>
      </c>
      <c r="J33" s="89">
        <f>ROUND(((SUM(BE81:BE99))*I33),2)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ROUND((SUM(BF81:BF99)),2)</f>
        <v>0</v>
      </c>
      <c r="I34" s="90">
        <v>0.15</v>
      </c>
      <c r="J34" s="89">
        <f>ROUND(((SUM(BF81:BF99))*I34),2)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ROUND((SUM(BG81:BG99)),2)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ROUND((SUM(BH81:BH99)),2)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ROUND((SUM(BI81:BI99)),2)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08" t="str">
        <f>E7</f>
        <v>Rekonstrukce šaten (1-5 ročník) - 8. ZŠ - Křižíkova 1916, 356 01 Sokolov</v>
      </c>
      <c r="F48" s="309"/>
      <c r="G48" s="309"/>
      <c r="H48" s="309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271" t="str">
        <f>E9</f>
        <v>04 - Vzduchotechnika</v>
      </c>
      <c r="F50" s="310"/>
      <c r="G50" s="310"/>
      <c r="H50" s="310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Sokolov, Křižíkova 1916</v>
      </c>
      <c r="I52" s="28" t="s">
        <v>23</v>
      </c>
      <c r="J52" s="50" t="str">
        <f>IF(J12="","",J12)</f>
        <v>12. 4. 2023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Město Sokolov</v>
      </c>
      <c r="I54" s="28" t="s">
        <v>31</v>
      </c>
      <c r="J54" s="31" t="str">
        <f>E21</f>
        <v>Olga Růžičková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Michal Kubelka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J81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163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" customHeight="1">
      <c r="B61" s="104"/>
      <c r="D61" s="105" t="s">
        <v>166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5" customHeight="1">
      <c r="B68" s="33"/>
      <c r="C68" s="22" t="s">
        <v>105</v>
      </c>
      <c r="L68" s="33"/>
    </row>
    <row r="69" spans="2:12" s="1" customFormat="1" ht="6.95" customHeight="1">
      <c r="B69" s="33"/>
      <c r="L69" s="33"/>
    </row>
    <row r="70" spans="2:12" s="1" customFormat="1" ht="12" customHeight="1">
      <c r="B70" s="33"/>
      <c r="C70" s="28" t="s">
        <v>16</v>
      </c>
      <c r="L70" s="33"/>
    </row>
    <row r="71" spans="2:12" s="1" customFormat="1" ht="16.5" customHeight="1">
      <c r="B71" s="33"/>
      <c r="E71" s="308" t="str">
        <f>E7</f>
        <v>Rekonstrukce šaten (1-5 ročník) - 8. ZŠ - Křižíkova 1916, 356 01 Sokolov</v>
      </c>
      <c r="F71" s="309"/>
      <c r="G71" s="309"/>
      <c r="H71" s="309"/>
      <c r="L71" s="33"/>
    </row>
    <row r="72" spans="2:12" s="1" customFormat="1" ht="12" customHeight="1">
      <c r="B72" s="33"/>
      <c r="C72" s="28" t="s">
        <v>95</v>
      </c>
      <c r="L72" s="33"/>
    </row>
    <row r="73" spans="2:12" s="1" customFormat="1" ht="16.5" customHeight="1">
      <c r="B73" s="33"/>
      <c r="E73" s="271" t="str">
        <f>E9</f>
        <v>04 - Vzduchotechnika</v>
      </c>
      <c r="F73" s="310"/>
      <c r="G73" s="310"/>
      <c r="H73" s="310"/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21</v>
      </c>
      <c r="F75" s="26" t="str">
        <f>F12</f>
        <v>Sokolov, Křižíkova 1916</v>
      </c>
      <c r="I75" s="28" t="s">
        <v>23</v>
      </c>
      <c r="J75" s="50" t="str">
        <f>IF(J12="","",J12)</f>
        <v>12. 4. 2023</v>
      </c>
      <c r="L75" s="33"/>
    </row>
    <row r="76" spans="2:12" s="1" customFormat="1" ht="6.95" customHeight="1">
      <c r="B76" s="33"/>
      <c r="L76" s="33"/>
    </row>
    <row r="77" spans="2:12" s="1" customFormat="1" ht="15.2" customHeight="1">
      <c r="B77" s="33"/>
      <c r="C77" s="28" t="s">
        <v>25</v>
      </c>
      <c r="F77" s="26" t="str">
        <f>E15</f>
        <v>Město Sokolov</v>
      </c>
      <c r="I77" s="28" t="s">
        <v>31</v>
      </c>
      <c r="J77" s="31" t="str">
        <f>E21</f>
        <v>Olga Růžičková</v>
      </c>
      <c r="L77" s="33"/>
    </row>
    <row r="78" spans="2:12" s="1" customFormat="1" ht="15.2" customHeight="1">
      <c r="B78" s="33"/>
      <c r="C78" s="28" t="s">
        <v>29</v>
      </c>
      <c r="F78" s="26" t="str">
        <f>IF(E18="","",E18)</f>
        <v>Vyplň údaj</v>
      </c>
      <c r="I78" s="28" t="s">
        <v>34</v>
      </c>
      <c r="J78" s="31" t="str">
        <f>E24</f>
        <v>Michal Kubelka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106</v>
      </c>
      <c r="D80" s="110" t="s">
        <v>57</v>
      </c>
      <c r="E80" s="110" t="s">
        <v>53</v>
      </c>
      <c r="F80" s="110" t="s">
        <v>54</v>
      </c>
      <c r="G80" s="110" t="s">
        <v>107</v>
      </c>
      <c r="H80" s="110" t="s">
        <v>108</v>
      </c>
      <c r="I80" s="110" t="s">
        <v>109</v>
      </c>
      <c r="J80" s="110" t="s">
        <v>99</v>
      </c>
      <c r="K80" s="111" t="s">
        <v>110</v>
      </c>
      <c r="L80" s="108"/>
      <c r="M80" s="57" t="s">
        <v>19</v>
      </c>
      <c r="N80" s="58" t="s">
        <v>42</v>
      </c>
      <c r="O80" s="58" t="s">
        <v>111</v>
      </c>
      <c r="P80" s="58" t="s">
        <v>112</v>
      </c>
      <c r="Q80" s="58" t="s">
        <v>113</v>
      </c>
      <c r="R80" s="58" t="s">
        <v>114</v>
      </c>
      <c r="S80" s="58" t="s">
        <v>115</v>
      </c>
      <c r="T80" s="59" t="s">
        <v>116</v>
      </c>
    </row>
    <row r="81" spans="2:63" s="1" customFormat="1" ht="22.9" customHeight="1">
      <c r="B81" s="33"/>
      <c r="C81" s="62" t="s">
        <v>117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8" t="s">
        <v>71</v>
      </c>
      <c r="AU81" s="18" t="s">
        <v>100</v>
      </c>
      <c r="BK81" s="115">
        <f>BK82</f>
        <v>0</v>
      </c>
    </row>
    <row r="82" spans="2:63" s="11" customFormat="1" ht="25.9" customHeight="1">
      <c r="B82" s="116"/>
      <c r="D82" s="117" t="s">
        <v>71</v>
      </c>
      <c r="E82" s="118" t="s">
        <v>429</v>
      </c>
      <c r="F82" s="118" t="s">
        <v>430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81</v>
      </c>
      <c r="AT82" s="124" t="s">
        <v>71</v>
      </c>
      <c r="AU82" s="124" t="s">
        <v>72</v>
      </c>
      <c r="AY82" s="117" t="s">
        <v>120</v>
      </c>
      <c r="BK82" s="125">
        <f>BK83</f>
        <v>0</v>
      </c>
    </row>
    <row r="83" spans="2:63" s="11" customFormat="1" ht="22.9" customHeight="1">
      <c r="B83" s="116"/>
      <c r="D83" s="117" t="s">
        <v>71</v>
      </c>
      <c r="E83" s="126" t="s">
        <v>467</v>
      </c>
      <c r="F83" s="126" t="s">
        <v>92</v>
      </c>
      <c r="I83" s="119"/>
      <c r="J83" s="127">
        <f>BK83</f>
        <v>0</v>
      </c>
      <c r="L83" s="116"/>
      <c r="M83" s="121"/>
      <c r="P83" s="122">
        <f>SUM(P84:P99)</f>
        <v>0</v>
      </c>
      <c r="R83" s="122">
        <f>SUM(R84:R99)</f>
        <v>0</v>
      </c>
      <c r="T83" s="123">
        <f>SUM(T84:T99)</f>
        <v>0</v>
      </c>
      <c r="AR83" s="117" t="s">
        <v>81</v>
      </c>
      <c r="AT83" s="124" t="s">
        <v>71</v>
      </c>
      <c r="AU83" s="124" t="s">
        <v>79</v>
      </c>
      <c r="AY83" s="117" t="s">
        <v>120</v>
      </c>
      <c r="BK83" s="125">
        <f>SUM(BK84:BK99)</f>
        <v>0</v>
      </c>
    </row>
    <row r="84" spans="2:65" s="1" customFormat="1" ht="24.2" customHeight="1">
      <c r="B84" s="33"/>
      <c r="C84" s="128" t="s">
        <v>79</v>
      </c>
      <c r="D84" s="128" t="s">
        <v>123</v>
      </c>
      <c r="E84" s="129" t="s">
        <v>1155</v>
      </c>
      <c r="F84" s="130" t="s">
        <v>1156</v>
      </c>
      <c r="G84" s="131" t="s">
        <v>1157</v>
      </c>
      <c r="H84" s="132">
        <v>1</v>
      </c>
      <c r="I84" s="133"/>
      <c r="J84" s="134">
        <f aca="true" t="shared" si="0" ref="J84:J99">ROUND(I84*H84,2)</f>
        <v>0</v>
      </c>
      <c r="K84" s="130" t="s">
        <v>19</v>
      </c>
      <c r="L84" s="33"/>
      <c r="M84" s="135" t="s">
        <v>19</v>
      </c>
      <c r="N84" s="136" t="s">
        <v>43</v>
      </c>
      <c r="P84" s="137">
        <f aca="true" t="shared" si="1" ref="P84:P99">O84*H84</f>
        <v>0</v>
      </c>
      <c r="Q84" s="137">
        <v>0</v>
      </c>
      <c r="R84" s="137">
        <f aca="true" t="shared" si="2" ref="R84:R99">Q84*H84</f>
        <v>0</v>
      </c>
      <c r="S84" s="137">
        <v>0</v>
      </c>
      <c r="T84" s="138">
        <f aca="true" t="shared" si="3" ref="T84:T99">S84*H84</f>
        <v>0</v>
      </c>
      <c r="AR84" s="139" t="s">
        <v>279</v>
      </c>
      <c r="AT84" s="139" t="s">
        <v>123</v>
      </c>
      <c r="AU84" s="139" t="s">
        <v>81</v>
      </c>
      <c r="AY84" s="18" t="s">
        <v>120</v>
      </c>
      <c r="BE84" s="140">
        <f aca="true" t="shared" si="4" ref="BE84:BE99">IF(N84="základní",J84,0)</f>
        <v>0</v>
      </c>
      <c r="BF84" s="140">
        <f aca="true" t="shared" si="5" ref="BF84:BF99">IF(N84="snížená",J84,0)</f>
        <v>0</v>
      </c>
      <c r="BG84" s="140">
        <f aca="true" t="shared" si="6" ref="BG84:BG99">IF(N84="zákl. přenesená",J84,0)</f>
        <v>0</v>
      </c>
      <c r="BH84" s="140">
        <f aca="true" t="shared" si="7" ref="BH84:BH99">IF(N84="sníž. přenesená",J84,0)</f>
        <v>0</v>
      </c>
      <c r="BI84" s="140">
        <f aca="true" t="shared" si="8" ref="BI84:BI99">IF(N84="nulová",J84,0)</f>
        <v>0</v>
      </c>
      <c r="BJ84" s="18" t="s">
        <v>79</v>
      </c>
      <c r="BK84" s="140">
        <f aca="true" t="shared" si="9" ref="BK84:BK99">ROUND(I84*H84,2)</f>
        <v>0</v>
      </c>
      <c r="BL84" s="18" t="s">
        <v>279</v>
      </c>
      <c r="BM84" s="139" t="s">
        <v>1158</v>
      </c>
    </row>
    <row r="85" spans="2:65" s="1" customFormat="1" ht="16.5" customHeight="1">
      <c r="B85" s="33"/>
      <c r="C85" s="128" t="s">
        <v>81</v>
      </c>
      <c r="D85" s="128" t="s">
        <v>123</v>
      </c>
      <c r="E85" s="129" t="s">
        <v>1159</v>
      </c>
      <c r="F85" s="130" t="s">
        <v>1160</v>
      </c>
      <c r="G85" s="131" t="s">
        <v>1157</v>
      </c>
      <c r="H85" s="132">
        <v>1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43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279</v>
      </c>
      <c r="AT85" s="139" t="s">
        <v>123</v>
      </c>
      <c r="AU85" s="139" t="s">
        <v>81</v>
      </c>
      <c r="AY85" s="18" t="s">
        <v>120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79</v>
      </c>
      <c r="BK85" s="140">
        <f t="shared" si="9"/>
        <v>0</v>
      </c>
      <c r="BL85" s="18" t="s">
        <v>279</v>
      </c>
      <c r="BM85" s="139" t="s">
        <v>1161</v>
      </c>
    </row>
    <row r="86" spans="2:65" s="1" customFormat="1" ht="16.5" customHeight="1">
      <c r="B86" s="33"/>
      <c r="C86" s="128" t="s">
        <v>137</v>
      </c>
      <c r="D86" s="128" t="s">
        <v>123</v>
      </c>
      <c r="E86" s="129" t="s">
        <v>1162</v>
      </c>
      <c r="F86" s="130" t="s">
        <v>1163</v>
      </c>
      <c r="G86" s="131" t="s">
        <v>1157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43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279</v>
      </c>
      <c r="AT86" s="139" t="s">
        <v>123</v>
      </c>
      <c r="AU86" s="139" t="s">
        <v>81</v>
      </c>
      <c r="AY86" s="18" t="s">
        <v>120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79</v>
      </c>
      <c r="BK86" s="140">
        <f t="shared" si="9"/>
        <v>0</v>
      </c>
      <c r="BL86" s="18" t="s">
        <v>279</v>
      </c>
      <c r="BM86" s="139" t="s">
        <v>1164</v>
      </c>
    </row>
    <row r="87" spans="2:65" s="1" customFormat="1" ht="16.5" customHeight="1">
      <c r="B87" s="33"/>
      <c r="C87" s="128" t="s">
        <v>141</v>
      </c>
      <c r="D87" s="128" t="s">
        <v>123</v>
      </c>
      <c r="E87" s="129" t="s">
        <v>1165</v>
      </c>
      <c r="F87" s="130" t="s">
        <v>1166</v>
      </c>
      <c r="G87" s="131" t="s">
        <v>1157</v>
      </c>
      <c r="H87" s="132">
        <v>1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43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279</v>
      </c>
      <c r="AT87" s="139" t="s">
        <v>123</v>
      </c>
      <c r="AU87" s="139" t="s">
        <v>81</v>
      </c>
      <c r="AY87" s="18" t="s">
        <v>120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79</v>
      </c>
      <c r="BK87" s="140">
        <f t="shared" si="9"/>
        <v>0</v>
      </c>
      <c r="BL87" s="18" t="s">
        <v>279</v>
      </c>
      <c r="BM87" s="139" t="s">
        <v>1167</v>
      </c>
    </row>
    <row r="88" spans="2:65" s="1" customFormat="1" ht="16.5" customHeight="1">
      <c r="B88" s="33"/>
      <c r="C88" s="128" t="s">
        <v>119</v>
      </c>
      <c r="D88" s="128" t="s">
        <v>123</v>
      </c>
      <c r="E88" s="129" t="s">
        <v>1168</v>
      </c>
      <c r="F88" s="130" t="s">
        <v>1169</v>
      </c>
      <c r="G88" s="131" t="s">
        <v>1157</v>
      </c>
      <c r="H88" s="132">
        <v>1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43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279</v>
      </c>
      <c r="AT88" s="139" t="s">
        <v>123</v>
      </c>
      <c r="AU88" s="139" t="s">
        <v>81</v>
      </c>
      <c r="AY88" s="18" t="s">
        <v>120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79</v>
      </c>
      <c r="BK88" s="140">
        <f t="shared" si="9"/>
        <v>0</v>
      </c>
      <c r="BL88" s="18" t="s">
        <v>279</v>
      </c>
      <c r="BM88" s="139" t="s">
        <v>1170</v>
      </c>
    </row>
    <row r="89" spans="2:65" s="1" customFormat="1" ht="16.5" customHeight="1">
      <c r="B89" s="33"/>
      <c r="C89" s="128" t="s">
        <v>151</v>
      </c>
      <c r="D89" s="128" t="s">
        <v>123</v>
      </c>
      <c r="E89" s="129" t="s">
        <v>1171</v>
      </c>
      <c r="F89" s="130" t="s">
        <v>1172</v>
      </c>
      <c r="G89" s="131" t="s">
        <v>1157</v>
      </c>
      <c r="H89" s="132">
        <v>1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43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279</v>
      </c>
      <c r="AT89" s="139" t="s">
        <v>123</v>
      </c>
      <c r="AU89" s="139" t="s">
        <v>81</v>
      </c>
      <c r="AY89" s="18" t="s">
        <v>120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79</v>
      </c>
      <c r="BK89" s="140">
        <f t="shared" si="9"/>
        <v>0</v>
      </c>
      <c r="BL89" s="18" t="s">
        <v>279</v>
      </c>
      <c r="BM89" s="139" t="s">
        <v>1173</v>
      </c>
    </row>
    <row r="90" spans="2:65" s="1" customFormat="1" ht="21.75" customHeight="1">
      <c r="B90" s="33"/>
      <c r="C90" s="128" t="s">
        <v>218</v>
      </c>
      <c r="D90" s="128" t="s">
        <v>123</v>
      </c>
      <c r="E90" s="129" t="s">
        <v>1174</v>
      </c>
      <c r="F90" s="130" t="s">
        <v>1175</v>
      </c>
      <c r="G90" s="131" t="s">
        <v>1157</v>
      </c>
      <c r="H90" s="132">
        <v>8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43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279</v>
      </c>
      <c r="AT90" s="139" t="s">
        <v>123</v>
      </c>
      <c r="AU90" s="139" t="s">
        <v>81</v>
      </c>
      <c r="AY90" s="18" t="s">
        <v>120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79</v>
      </c>
      <c r="BK90" s="140">
        <f t="shared" si="9"/>
        <v>0</v>
      </c>
      <c r="BL90" s="18" t="s">
        <v>279</v>
      </c>
      <c r="BM90" s="139" t="s">
        <v>1176</v>
      </c>
    </row>
    <row r="91" spans="2:65" s="1" customFormat="1" ht="24.2" customHeight="1">
      <c r="B91" s="33"/>
      <c r="C91" s="128" t="s">
        <v>224</v>
      </c>
      <c r="D91" s="128" t="s">
        <v>123</v>
      </c>
      <c r="E91" s="129" t="s">
        <v>1177</v>
      </c>
      <c r="F91" s="130" t="s">
        <v>1178</v>
      </c>
      <c r="G91" s="131" t="s">
        <v>204</v>
      </c>
      <c r="H91" s="132">
        <v>1</v>
      </c>
      <c r="I91" s="133"/>
      <c r="J91" s="134">
        <f t="shared" si="0"/>
        <v>0</v>
      </c>
      <c r="K91" s="130" t="s">
        <v>19</v>
      </c>
      <c r="L91" s="33"/>
      <c r="M91" s="135" t="s">
        <v>19</v>
      </c>
      <c r="N91" s="136" t="s">
        <v>43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279</v>
      </c>
      <c r="AT91" s="139" t="s">
        <v>123</v>
      </c>
      <c r="AU91" s="139" t="s">
        <v>81</v>
      </c>
      <c r="AY91" s="18" t="s">
        <v>120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79</v>
      </c>
      <c r="BK91" s="140">
        <f t="shared" si="9"/>
        <v>0</v>
      </c>
      <c r="BL91" s="18" t="s">
        <v>279</v>
      </c>
      <c r="BM91" s="139" t="s">
        <v>1179</v>
      </c>
    </row>
    <row r="92" spans="2:65" s="1" customFormat="1" ht="24.2" customHeight="1">
      <c r="B92" s="33"/>
      <c r="C92" s="128" t="s">
        <v>230</v>
      </c>
      <c r="D92" s="128" t="s">
        <v>123</v>
      </c>
      <c r="E92" s="129" t="s">
        <v>1180</v>
      </c>
      <c r="F92" s="130" t="s">
        <v>1181</v>
      </c>
      <c r="G92" s="131" t="s">
        <v>1182</v>
      </c>
      <c r="H92" s="132">
        <v>1</v>
      </c>
      <c r="I92" s="133"/>
      <c r="J92" s="134">
        <f t="shared" si="0"/>
        <v>0</v>
      </c>
      <c r="K92" s="130" t="s">
        <v>19</v>
      </c>
      <c r="L92" s="33"/>
      <c r="M92" s="135" t="s">
        <v>19</v>
      </c>
      <c r="N92" s="136" t="s">
        <v>43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279</v>
      </c>
      <c r="AT92" s="139" t="s">
        <v>123</v>
      </c>
      <c r="AU92" s="139" t="s">
        <v>81</v>
      </c>
      <c r="AY92" s="18" t="s">
        <v>120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8" t="s">
        <v>79</v>
      </c>
      <c r="BK92" s="140">
        <f t="shared" si="9"/>
        <v>0</v>
      </c>
      <c r="BL92" s="18" t="s">
        <v>279</v>
      </c>
      <c r="BM92" s="139" t="s">
        <v>1183</v>
      </c>
    </row>
    <row r="93" spans="2:65" s="1" customFormat="1" ht="24.2" customHeight="1">
      <c r="B93" s="33"/>
      <c r="C93" s="128" t="s">
        <v>237</v>
      </c>
      <c r="D93" s="128" t="s">
        <v>123</v>
      </c>
      <c r="E93" s="129" t="s">
        <v>1184</v>
      </c>
      <c r="F93" s="130" t="s">
        <v>1185</v>
      </c>
      <c r="G93" s="131" t="s">
        <v>1182</v>
      </c>
      <c r="H93" s="132">
        <v>1</v>
      </c>
      <c r="I93" s="133"/>
      <c r="J93" s="134">
        <f t="shared" si="0"/>
        <v>0</v>
      </c>
      <c r="K93" s="130" t="s">
        <v>19</v>
      </c>
      <c r="L93" s="33"/>
      <c r="M93" s="135" t="s">
        <v>19</v>
      </c>
      <c r="N93" s="136" t="s">
        <v>43</v>
      </c>
      <c r="P93" s="137">
        <f t="shared" si="1"/>
        <v>0</v>
      </c>
      <c r="Q93" s="137">
        <v>0</v>
      </c>
      <c r="R93" s="137">
        <f t="shared" si="2"/>
        <v>0</v>
      </c>
      <c r="S93" s="137">
        <v>0</v>
      </c>
      <c r="T93" s="138">
        <f t="shared" si="3"/>
        <v>0</v>
      </c>
      <c r="AR93" s="139" t="s">
        <v>279</v>
      </c>
      <c r="AT93" s="139" t="s">
        <v>123</v>
      </c>
      <c r="AU93" s="139" t="s">
        <v>81</v>
      </c>
      <c r="AY93" s="18" t="s">
        <v>120</v>
      </c>
      <c r="BE93" s="140">
        <f t="shared" si="4"/>
        <v>0</v>
      </c>
      <c r="BF93" s="140">
        <f t="shared" si="5"/>
        <v>0</v>
      </c>
      <c r="BG93" s="140">
        <f t="shared" si="6"/>
        <v>0</v>
      </c>
      <c r="BH93" s="140">
        <f t="shared" si="7"/>
        <v>0</v>
      </c>
      <c r="BI93" s="140">
        <f t="shared" si="8"/>
        <v>0</v>
      </c>
      <c r="BJ93" s="18" t="s">
        <v>79</v>
      </c>
      <c r="BK93" s="140">
        <f t="shared" si="9"/>
        <v>0</v>
      </c>
      <c r="BL93" s="18" t="s">
        <v>279</v>
      </c>
      <c r="BM93" s="139" t="s">
        <v>1186</v>
      </c>
    </row>
    <row r="94" spans="2:65" s="1" customFormat="1" ht="24.2" customHeight="1">
      <c r="B94" s="33"/>
      <c r="C94" s="128" t="s">
        <v>244</v>
      </c>
      <c r="D94" s="128" t="s">
        <v>123</v>
      </c>
      <c r="E94" s="129" t="s">
        <v>1187</v>
      </c>
      <c r="F94" s="130" t="s">
        <v>1188</v>
      </c>
      <c r="G94" s="131" t="s">
        <v>1182</v>
      </c>
      <c r="H94" s="132">
        <v>1</v>
      </c>
      <c r="I94" s="133"/>
      <c r="J94" s="134">
        <f t="shared" si="0"/>
        <v>0</v>
      </c>
      <c r="K94" s="130" t="s">
        <v>19</v>
      </c>
      <c r="L94" s="33"/>
      <c r="M94" s="135" t="s">
        <v>19</v>
      </c>
      <c r="N94" s="136" t="s">
        <v>43</v>
      </c>
      <c r="P94" s="137">
        <f t="shared" si="1"/>
        <v>0</v>
      </c>
      <c r="Q94" s="137">
        <v>0</v>
      </c>
      <c r="R94" s="137">
        <f t="shared" si="2"/>
        <v>0</v>
      </c>
      <c r="S94" s="137">
        <v>0</v>
      </c>
      <c r="T94" s="138">
        <f t="shared" si="3"/>
        <v>0</v>
      </c>
      <c r="AR94" s="139" t="s">
        <v>279</v>
      </c>
      <c r="AT94" s="139" t="s">
        <v>123</v>
      </c>
      <c r="AU94" s="139" t="s">
        <v>81</v>
      </c>
      <c r="AY94" s="18" t="s">
        <v>120</v>
      </c>
      <c r="BE94" s="140">
        <f t="shared" si="4"/>
        <v>0</v>
      </c>
      <c r="BF94" s="140">
        <f t="shared" si="5"/>
        <v>0</v>
      </c>
      <c r="BG94" s="140">
        <f t="shared" si="6"/>
        <v>0</v>
      </c>
      <c r="BH94" s="140">
        <f t="shared" si="7"/>
        <v>0</v>
      </c>
      <c r="BI94" s="140">
        <f t="shared" si="8"/>
        <v>0</v>
      </c>
      <c r="BJ94" s="18" t="s">
        <v>79</v>
      </c>
      <c r="BK94" s="140">
        <f t="shared" si="9"/>
        <v>0</v>
      </c>
      <c r="BL94" s="18" t="s">
        <v>279</v>
      </c>
      <c r="BM94" s="139" t="s">
        <v>1189</v>
      </c>
    </row>
    <row r="95" spans="2:65" s="1" customFormat="1" ht="16.5" customHeight="1">
      <c r="B95" s="33"/>
      <c r="C95" s="128" t="s">
        <v>253</v>
      </c>
      <c r="D95" s="128" t="s">
        <v>123</v>
      </c>
      <c r="E95" s="129" t="s">
        <v>1190</v>
      </c>
      <c r="F95" s="130" t="s">
        <v>1191</v>
      </c>
      <c r="G95" s="131" t="s">
        <v>204</v>
      </c>
      <c r="H95" s="132">
        <v>24</v>
      </c>
      <c r="I95" s="133"/>
      <c r="J95" s="134">
        <f t="shared" si="0"/>
        <v>0</v>
      </c>
      <c r="K95" s="130" t="s">
        <v>19</v>
      </c>
      <c r="L95" s="33"/>
      <c r="M95" s="135" t="s">
        <v>19</v>
      </c>
      <c r="N95" s="136" t="s">
        <v>43</v>
      </c>
      <c r="P95" s="137">
        <f t="shared" si="1"/>
        <v>0</v>
      </c>
      <c r="Q95" s="137">
        <v>0</v>
      </c>
      <c r="R95" s="137">
        <f t="shared" si="2"/>
        <v>0</v>
      </c>
      <c r="S95" s="137">
        <v>0</v>
      </c>
      <c r="T95" s="138">
        <f t="shared" si="3"/>
        <v>0</v>
      </c>
      <c r="AR95" s="139" t="s">
        <v>279</v>
      </c>
      <c r="AT95" s="139" t="s">
        <v>123</v>
      </c>
      <c r="AU95" s="139" t="s">
        <v>81</v>
      </c>
      <c r="AY95" s="18" t="s">
        <v>120</v>
      </c>
      <c r="BE95" s="140">
        <f t="shared" si="4"/>
        <v>0</v>
      </c>
      <c r="BF95" s="140">
        <f t="shared" si="5"/>
        <v>0</v>
      </c>
      <c r="BG95" s="140">
        <f t="shared" si="6"/>
        <v>0</v>
      </c>
      <c r="BH95" s="140">
        <f t="shared" si="7"/>
        <v>0</v>
      </c>
      <c r="BI95" s="140">
        <f t="shared" si="8"/>
        <v>0</v>
      </c>
      <c r="BJ95" s="18" t="s">
        <v>79</v>
      </c>
      <c r="BK95" s="140">
        <f t="shared" si="9"/>
        <v>0</v>
      </c>
      <c r="BL95" s="18" t="s">
        <v>279</v>
      </c>
      <c r="BM95" s="139" t="s">
        <v>1192</v>
      </c>
    </row>
    <row r="96" spans="2:65" s="1" customFormat="1" ht="24.2" customHeight="1">
      <c r="B96" s="33"/>
      <c r="C96" s="128" t="s">
        <v>259</v>
      </c>
      <c r="D96" s="128" t="s">
        <v>123</v>
      </c>
      <c r="E96" s="129" t="s">
        <v>1193</v>
      </c>
      <c r="F96" s="130" t="s">
        <v>1194</v>
      </c>
      <c r="G96" s="131" t="s">
        <v>1182</v>
      </c>
      <c r="H96" s="132">
        <v>1</v>
      </c>
      <c r="I96" s="133"/>
      <c r="J96" s="134">
        <f t="shared" si="0"/>
        <v>0</v>
      </c>
      <c r="K96" s="130" t="s">
        <v>19</v>
      </c>
      <c r="L96" s="33"/>
      <c r="M96" s="135" t="s">
        <v>19</v>
      </c>
      <c r="N96" s="136" t="s">
        <v>43</v>
      </c>
      <c r="P96" s="137">
        <f t="shared" si="1"/>
        <v>0</v>
      </c>
      <c r="Q96" s="137">
        <v>0</v>
      </c>
      <c r="R96" s="137">
        <f t="shared" si="2"/>
        <v>0</v>
      </c>
      <c r="S96" s="137">
        <v>0</v>
      </c>
      <c r="T96" s="138">
        <f t="shared" si="3"/>
        <v>0</v>
      </c>
      <c r="AR96" s="139" t="s">
        <v>279</v>
      </c>
      <c r="AT96" s="139" t="s">
        <v>123</v>
      </c>
      <c r="AU96" s="139" t="s">
        <v>81</v>
      </c>
      <c r="AY96" s="18" t="s">
        <v>120</v>
      </c>
      <c r="BE96" s="140">
        <f t="shared" si="4"/>
        <v>0</v>
      </c>
      <c r="BF96" s="140">
        <f t="shared" si="5"/>
        <v>0</v>
      </c>
      <c r="BG96" s="140">
        <f t="shared" si="6"/>
        <v>0</v>
      </c>
      <c r="BH96" s="140">
        <f t="shared" si="7"/>
        <v>0</v>
      </c>
      <c r="BI96" s="140">
        <f t="shared" si="8"/>
        <v>0</v>
      </c>
      <c r="BJ96" s="18" t="s">
        <v>79</v>
      </c>
      <c r="BK96" s="140">
        <f t="shared" si="9"/>
        <v>0</v>
      </c>
      <c r="BL96" s="18" t="s">
        <v>279</v>
      </c>
      <c r="BM96" s="139" t="s">
        <v>1195</v>
      </c>
    </row>
    <row r="97" spans="2:65" s="1" customFormat="1" ht="24.2" customHeight="1">
      <c r="B97" s="33"/>
      <c r="C97" s="128" t="s">
        <v>264</v>
      </c>
      <c r="D97" s="128" t="s">
        <v>123</v>
      </c>
      <c r="E97" s="129" t="s">
        <v>1196</v>
      </c>
      <c r="F97" s="130" t="s">
        <v>1197</v>
      </c>
      <c r="G97" s="131" t="s">
        <v>1198</v>
      </c>
      <c r="H97" s="132">
        <v>10</v>
      </c>
      <c r="I97" s="133"/>
      <c r="J97" s="134">
        <f t="shared" si="0"/>
        <v>0</v>
      </c>
      <c r="K97" s="130" t="s">
        <v>19</v>
      </c>
      <c r="L97" s="33"/>
      <c r="M97" s="135" t="s">
        <v>19</v>
      </c>
      <c r="N97" s="136" t="s">
        <v>43</v>
      </c>
      <c r="P97" s="137">
        <f t="shared" si="1"/>
        <v>0</v>
      </c>
      <c r="Q97" s="137">
        <v>0</v>
      </c>
      <c r="R97" s="137">
        <f t="shared" si="2"/>
        <v>0</v>
      </c>
      <c r="S97" s="137">
        <v>0</v>
      </c>
      <c r="T97" s="138">
        <f t="shared" si="3"/>
        <v>0</v>
      </c>
      <c r="AR97" s="139" t="s">
        <v>279</v>
      </c>
      <c r="AT97" s="139" t="s">
        <v>123</v>
      </c>
      <c r="AU97" s="139" t="s">
        <v>81</v>
      </c>
      <c r="AY97" s="18" t="s">
        <v>120</v>
      </c>
      <c r="BE97" s="140">
        <f t="shared" si="4"/>
        <v>0</v>
      </c>
      <c r="BF97" s="140">
        <f t="shared" si="5"/>
        <v>0</v>
      </c>
      <c r="BG97" s="140">
        <f t="shared" si="6"/>
        <v>0</v>
      </c>
      <c r="BH97" s="140">
        <f t="shared" si="7"/>
        <v>0</v>
      </c>
      <c r="BI97" s="140">
        <f t="shared" si="8"/>
        <v>0</v>
      </c>
      <c r="BJ97" s="18" t="s">
        <v>79</v>
      </c>
      <c r="BK97" s="140">
        <f t="shared" si="9"/>
        <v>0</v>
      </c>
      <c r="BL97" s="18" t="s">
        <v>279</v>
      </c>
      <c r="BM97" s="139" t="s">
        <v>1199</v>
      </c>
    </row>
    <row r="98" spans="2:65" s="1" customFormat="1" ht="24.2" customHeight="1">
      <c r="B98" s="33"/>
      <c r="C98" s="128" t="s">
        <v>8</v>
      </c>
      <c r="D98" s="128" t="s">
        <v>123</v>
      </c>
      <c r="E98" s="129" t="s">
        <v>1200</v>
      </c>
      <c r="F98" s="130" t="s">
        <v>1201</v>
      </c>
      <c r="G98" s="131" t="s">
        <v>1182</v>
      </c>
      <c r="H98" s="132">
        <v>1</v>
      </c>
      <c r="I98" s="133"/>
      <c r="J98" s="134">
        <f t="shared" si="0"/>
        <v>0</v>
      </c>
      <c r="K98" s="130" t="s">
        <v>19</v>
      </c>
      <c r="L98" s="33"/>
      <c r="M98" s="135" t="s">
        <v>19</v>
      </c>
      <c r="N98" s="136" t="s">
        <v>43</v>
      </c>
      <c r="P98" s="137">
        <f t="shared" si="1"/>
        <v>0</v>
      </c>
      <c r="Q98" s="137">
        <v>0</v>
      </c>
      <c r="R98" s="137">
        <f t="shared" si="2"/>
        <v>0</v>
      </c>
      <c r="S98" s="137">
        <v>0</v>
      </c>
      <c r="T98" s="138">
        <f t="shared" si="3"/>
        <v>0</v>
      </c>
      <c r="AR98" s="139" t="s">
        <v>279</v>
      </c>
      <c r="AT98" s="139" t="s">
        <v>123</v>
      </c>
      <c r="AU98" s="139" t="s">
        <v>81</v>
      </c>
      <c r="AY98" s="18" t="s">
        <v>120</v>
      </c>
      <c r="BE98" s="140">
        <f t="shared" si="4"/>
        <v>0</v>
      </c>
      <c r="BF98" s="140">
        <f t="shared" si="5"/>
        <v>0</v>
      </c>
      <c r="BG98" s="140">
        <f t="shared" si="6"/>
        <v>0</v>
      </c>
      <c r="BH98" s="140">
        <f t="shared" si="7"/>
        <v>0</v>
      </c>
      <c r="BI98" s="140">
        <f t="shared" si="8"/>
        <v>0</v>
      </c>
      <c r="BJ98" s="18" t="s">
        <v>79</v>
      </c>
      <c r="BK98" s="140">
        <f t="shared" si="9"/>
        <v>0</v>
      </c>
      <c r="BL98" s="18" t="s">
        <v>279</v>
      </c>
      <c r="BM98" s="139" t="s">
        <v>1202</v>
      </c>
    </row>
    <row r="99" spans="2:65" s="1" customFormat="1" ht="24.2" customHeight="1">
      <c r="B99" s="33"/>
      <c r="C99" s="128" t="s">
        <v>279</v>
      </c>
      <c r="D99" s="128" t="s">
        <v>123</v>
      </c>
      <c r="E99" s="129" t="s">
        <v>1203</v>
      </c>
      <c r="F99" s="130" t="s">
        <v>1204</v>
      </c>
      <c r="G99" s="131" t="s">
        <v>1182</v>
      </c>
      <c r="H99" s="132">
        <v>1</v>
      </c>
      <c r="I99" s="133"/>
      <c r="J99" s="134">
        <f t="shared" si="0"/>
        <v>0</v>
      </c>
      <c r="K99" s="130" t="s">
        <v>19</v>
      </c>
      <c r="L99" s="33"/>
      <c r="M99" s="188" t="s">
        <v>19</v>
      </c>
      <c r="N99" s="189" t="s">
        <v>43</v>
      </c>
      <c r="O99" s="146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39" t="s">
        <v>279</v>
      </c>
      <c r="AT99" s="139" t="s">
        <v>123</v>
      </c>
      <c r="AU99" s="139" t="s">
        <v>81</v>
      </c>
      <c r="AY99" s="18" t="s">
        <v>120</v>
      </c>
      <c r="BE99" s="140">
        <f t="shared" si="4"/>
        <v>0</v>
      </c>
      <c r="BF99" s="140">
        <f t="shared" si="5"/>
        <v>0</v>
      </c>
      <c r="BG99" s="140">
        <f t="shared" si="6"/>
        <v>0</v>
      </c>
      <c r="BH99" s="140">
        <f t="shared" si="7"/>
        <v>0</v>
      </c>
      <c r="BI99" s="140">
        <f t="shared" si="8"/>
        <v>0</v>
      </c>
      <c r="BJ99" s="18" t="s">
        <v>79</v>
      </c>
      <c r="BK99" s="140">
        <f t="shared" si="9"/>
        <v>0</v>
      </c>
      <c r="BL99" s="18" t="s">
        <v>279</v>
      </c>
      <c r="BM99" s="139" t="s">
        <v>1205</v>
      </c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3"/>
    </row>
  </sheetData>
  <sheetProtection algorithmName="SHA-512" hashValue="Gck8dfbw0YSlPpLDheKtYnootUk7Ego/v7K3LbP41EMxPinAAzEg/YnKAsAgTT7M0n1V3PrnpdNvSQHWDmQpkQ==" saltValue="FYzOLImoh3t4ahu4HAzEwdUZc8egFivt+FuuUefVFd5fV9s6vPVba29ofV+7RQamrsxiBHqJ8WwgR+XMs1+nE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13" t="s">
        <v>1206</v>
      </c>
      <c r="D3" s="313"/>
      <c r="E3" s="313"/>
      <c r="F3" s="313"/>
      <c r="G3" s="313"/>
      <c r="H3" s="313"/>
      <c r="I3" s="313"/>
      <c r="J3" s="313"/>
      <c r="K3" s="197"/>
    </row>
    <row r="4" spans="2:11" ht="25.5" customHeight="1">
      <c r="B4" s="198"/>
      <c r="C4" s="318" t="s">
        <v>1207</v>
      </c>
      <c r="D4" s="318"/>
      <c r="E4" s="318"/>
      <c r="F4" s="318"/>
      <c r="G4" s="318"/>
      <c r="H4" s="318"/>
      <c r="I4" s="318"/>
      <c r="J4" s="318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17" t="s">
        <v>1208</v>
      </c>
      <c r="D6" s="317"/>
      <c r="E6" s="317"/>
      <c r="F6" s="317"/>
      <c r="G6" s="317"/>
      <c r="H6" s="317"/>
      <c r="I6" s="317"/>
      <c r="J6" s="317"/>
      <c r="K6" s="199"/>
    </row>
    <row r="7" spans="2:11" ht="15" customHeight="1">
      <c r="B7" s="202"/>
      <c r="C7" s="317" t="s">
        <v>1209</v>
      </c>
      <c r="D7" s="317"/>
      <c r="E7" s="317"/>
      <c r="F7" s="317"/>
      <c r="G7" s="317"/>
      <c r="H7" s="317"/>
      <c r="I7" s="317"/>
      <c r="J7" s="317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17" t="s">
        <v>1210</v>
      </c>
      <c r="D9" s="317"/>
      <c r="E9" s="317"/>
      <c r="F9" s="317"/>
      <c r="G9" s="317"/>
      <c r="H9" s="317"/>
      <c r="I9" s="317"/>
      <c r="J9" s="317"/>
      <c r="K9" s="199"/>
    </row>
    <row r="10" spans="2:11" ht="15" customHeight="1">
      <c r="B10" s="202"/>
      <c r="C10" s="201"/>
      <c r="D10" s="317" t="s">
        <v>1211</v>
      </c>
      <c r="E10" s="317"/>
      <c r="F10" s="317"/>
      <c r="G10" s="317"/>
      <c r="H10" s="317"/>
      <c r="I10" s="317"/>
      <c r="J10" s="317"/>
      <c r="K10" s="199"/>
    </row>
    <row r="11" spans="2:11" ht="15" customHeight="1">
      <c r="B11" s="202"/>
      <c r="C11" s="203"/>
      <c r="D11" s="317" t="s">
        <v>1212</v>
      </c>
      <c r="E11" s="317"/>
      <c r="F11" s="317"/>
      <c r="G11" s="317"/>
      <c r="H11" s="317"/>
      <c r="I11" s="317"/>
      <c r="J11" s="317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1213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17" t="s">
        <v>1214</v>
      </c>
      <c r="E15" s="317"/>
      <c r="F15" s="317"/>
      <c r="G15" s="317"/>
      <c r="H15" s="317"/>
      <c r="I15" s="317"/>
      <c r="J15" s="317"/>
      <c r="K15" s="199"/>
    </row>
    <row r="16" spans="2:11" ht="15" customHeight="1">
      <c r="B16" s="202"/>
      <c r="C16" s="203"/>
      <c r="D16" s="317" t="s">
        <v>1215</v>
      </c>
      <c r="E16" s="317"/>
      <c r="F16" s="317"/>
      <c r="G16" s="317"/>
      <c r="H16" s="317"/>
      <c r="I16" s="317"/>
      <c r="J16" s="317"/>
      <c r="K16" s="199"/>
    </row>
    <row r="17" spans="2:11" ht="15" customHeight="1">
      <c r="B17" s="202"/>
      <c r="C17" s="203"/>
      <c r="D17" s="317" t="s">
        <v>1216</v>
      </c>
      <c r="E17" s="317"/>
      <c r="F17" s="317"/>
      <c r="G17" s="317"/>
      <c r="H17" s="317"/>
      <c r="I17" s="317"/>
      <c r="J17" s="317"/>
      <c r="K17" s="199"/>
    </row>
    <row r="18" spans="2:11" ht="15" customHeight="1">
      <c r="B18" s="202"/>
      <c r="C18" s="203"/>
      <c r="D18" s="203"/>
      <c r="E18" s="205" t="s">
        <v>78</v>
      </c>
      <c r="F18" s="317" t="s">
        <v>1217</v>
      </c>
      <c r="G18" s="317"/>
      <c r="H18" s="317"/>
      <c r="I18" s="317"/>
      <c r="J18" s="317"/>
      <c r="K18" s="199"/>
    </row>
    <row r="19" spans="2:11" ht="15" customHeight="1">
      <c r="B19" s="202"/>
      <c r="C19" s="203"/>
      <c r="D19" s="203"/>
      <c r="E19" s="205" t="s">
        <v>1218</v>
      </c>
      <c r="F19" s="317" t="s">
        <v>1219</v>
      </c>
      <c r="G19" s="317"/>
      <c r="H19" s="317"/>
      <c r="I19" s="317"/>
      <c r="J19" s="317"/>
      <c r="K19" s="199"/>
    </row>
    <row r="20" spans="2:11" ht="15" customHeight="1">
      <c r="B20" s="202"/>
      <c r="C20" s="203"/>
      <c r="D20" s="203"/>
      <c r="E20" s="205" t="s">
        <v>1220</v>
      </c>
      <c r="F20" s="317" t="s">
        <v>1221</v>
      </c>
      <c r="G20" s="317"/>
      <c r="H20" s="317"/>
      <c r="I20" s="317"/>
      <c r="J20" s="317"/>
      <c r="K20" s="199"/>
    </row>
    <row r="21" spans="2:11" ht="15" customHeight="1">
      <c r="B21" s="202"/>
      <c r="C21" s="203"/>
      <c r="D21" s="203"/>
      <c r="E21" s="205" t="s">
        <v>1222</v>
      </c>
      <c r="F21" s="317" t="s">
        <v>1223</v>
      </c>
      <c r="G21" s="317"/>
      <c r="H21" s="317"/>
      <c r="I21" s="317"/>
      <c r="J21" s="317"/>
      <c r="K21" s="199"/>
    </row>
    <row r="22" spans="2:11" ht="15" customHeight="1">
      <c r="B22" s="202"/>
      <c r="C22" s="203"/>
      <c r="D22" s="203"/>
      <c r="E22" s="205" t="s">
        <v>1224</v>
      </c>
      <c r="F22" s="317" t="s">
        <v>1225</v>
      </c>
      <c r="G22" s="317"/>
      <c r="H22" s="317"/>
      <c r="I22" s="317"/>
      <c r="J22" s="317"/>
      <c r="K22" s="199"/>
    </row>
    <row r="23" spans="2:11" ht="15" customHeight="1">
      <c r="B23" s="202"/>
      <c r="C23" s="203"/>
      <c r="D23" s="203"/>
      <c r="E23" s="205" t="s">
        <v>1226</v>
      </c>
      <c r="F23" s="317" t="s">
        <v>1227</v>
      </c>
      <c r="G23" s="317"/>
      <c r="H23" s="317"/>
      <c r="I23" s="317"/>
      <c r="J23" s="317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17" t="s">
        <v>1228</v>
      </c>
      <c r="D25" s="317"/>
      <c r="E25" s="317"/>
      <c r="F25" s="317"/>
      <c r="G25" s="317"/>
      <c r="H25" s="317"/>
      <c r="I25" s="317"/>
      <c r="J25" s="317"/>
      <c r="K25" s="199"/>
    </row>
    <row r="26" spans="2:11" ht="15" customHeight="1">
      <c r="B26" s="202"/>
      <c r="C26" s="317" t="s">
        <v>1229</v>
      </c>
      <c r="D26" s="317"/>
      <c r="E26" s="317"/>
      <c r="F26" s="317"/>
      <c r="G26" s="317"/>
      <c r="H26" s="317"/>
      <c r="I26" s="317"/>
      <c r="J26" s="317"/>
      <c r="K26" s="199"/>
    </row>
    <row r="27" spans="2:11" ht="15" customHeight="1">
      <c r="B27" s="202"/>
      <c r="C27" s="201"/>
      <c r="D27" s="317" t="s">
        <v>1230</v>
      </c>
      <c r="E27" s="317"/>
      <c r="F27" s="317"/>
      <c r="G27" s="317"/>
      <c r="H27" s="317"/>
      <c r="I27" s="317"/>
      <c r="J27" s="317"/>
      <c r="K27" s="199"/>
    </row>
    <row r="28" spans="2:11" ht="15" customHeight="1">
      <c r="B28" s="202"/>
      <c r="C28" s="203"/>
      <c r="D28" s="317" t="s">
        <v>1231</v>
      </c>
      <c r="E28" s="317"/>
      <c r="F28" s="317"/>
      <c r="G28" s="317"/>
      <c r="H28" s="317"/>
      <c r="I28" s="317"/>
      <c r="J28" s="317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17" t="s">
        <v>1232</v>
      </c>
      <c r="E30" s="317"/>
      <c r="F30" s="317"/>
      <c r="G30" s="317"/>
      <c r="H30" s="317"/>
      <c r="I30" s="317"/>
      <c r="J30" s="317"/>
      <c r="K30" s="199"/>
    </row>
    <row r="31" spans="2:11" ht="15" customHeight="1">
      <c r="B31" s="202"/>
      <c r="C31" s="203"/>
      <c r="D31" s="317" t="s">
        <v>1233</v>
      </c>
      <c r="E31" s="317"/>
      <c r="F31" s="317"/>
      <c r="G31" s="317"/>
      <c r="H31" s="317"/>
      <c r="I31" s="317"/>
      <c r="J31" s="317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17" t="s">
        <v>1234</v>
      </c>
      <c r="E33" s="317"/>
      <c r="F33" s="317"/>
      <c r="G33" s="317"/>
      <c r="H33" s="317"/>
      <c r="I33" s="317"/>
      <c r="J33" s="317"/>
      <c r="K33" s="199"/>
    </row>
    <row r="34" spans="2:11" ht="15" customHeight="1">
      <c r="B34" s="202"/>
      <c r="C34" s="203"/>
      <c r="D34" s="317" t="s">
        <v>1235</v>
      </c>
      <c r="E34" s="317"/>
      <c r="F34" s="317"/>
      <c r="G34" s="317"/>
      <c r="H34" s="317"/>
      <c r="I34" s="317"/>
      <c r="J34" s="317"/>
      <c r="K34" s="199"/>
    </row>
    <row r="35" spans="2:11" ht="15" customHeight="1">
      <c r="B35" s="202"/>
      <c r="C35" s="203"/>
      <c r="D35" s="317" t="s">
        <v>1236</v>
      </c>
      <c r="E35" s="317"/>
      <c r="F35" s="317"/>
      <c r="G35" s="317"/>
      <c r="H35" s="317"/>
      <c r="I35" s="317"/>
      <c r="J35" s="317"/>
      <c r="K35" s="199"/>
    </row>
    <row r="36" spans="2:11" ht="15" customHeight="1">
      <c r="B36" s="202"/>
      <c r="C36" s="203"/>
      <c r="D36" s="201"/>
      <c r="E36" s="204" t="s">
        <v>106</v>
      </c>
      <c r="F36" s="201"/>
      <c r="G36" s="317" t="s">
        <v>1237</v>
      </c>
      <c r="H36" s="317"/>
      <c r="I36" s="317"/>
      <c r="J36" s="317"/>
      <c r="K36" s="199"/>
    </row>
    <row r="37" spans="2:11" ht="30.75" customHeight="1">
      <c r="B37" s="202"/>
      <c r="C37" s="203"/>
      <c r="D37" s="201"/>
      <c r="E37" s="204" t="s">
        <v>1238</v>
      </c>
      <c r="F37" s="201"/>
      <c r="G37" s="317" t="s">
        <v>1239</v>
      </c>
      <c r="H37" s="317"/>
      <c r="I37" s="317"/>
      <c r="J37" s="317"/>
      <c r="K37" s="199"/>
    </row>
    <row r="38" spans="2:11" ht="15" customHeight="1">
      <c r="B38" s="202"/>
      <c r="C38" s="203"/>
      <c r="D38" s="201"/>
      <c r="E38" s="204" t="s">
        <v>53</v>
      </c>
      <c r="F38" s="201"/>
      <c r="G38" s="317" t="s">
        <v>1240</v>
      </c>
      <c r="H38" s="317"/>
      <c r="I38" s="317"/>
      <c r="J38" s="317"/>
      <c r="K38" s="199"/>
    </row>
    <row r="39" spans="2:11" ht="15" customHeight="1">
      <c r="B39" s="202"/>
      <c r="C39" s="203"/>
      <c r="D39" s="201"/>
      <c r="E39" s="204" t="s">
        <v>54</v>
      </c>
      <c r="F39" s="201"/>
      <c r="G39" s="317" t="s">
        <v>1241</v>
      </c>
      <c r="H39" s="317"/>
      <c r="I39" s="317"/>
      <c r="J39" s="317"/>
      <c r="K39" s="199"/>
    </row>
    <row r="40" spans="2:11" ht="15" customHeight="1">
      <c r="B40" s="202"/>
      <c r="C40" s="203"/>
      <c r="D40" s="201"/>
      <c r="E40" s="204" t="s">
        <v>107</v>
      </c>
      <c r="F40" s="201"/>
      <c r="G40" s="317" t="s">
        <v>1242</v>
      </c>
      <c r="H40" s="317"/>
      <c r="I40" s="317"/>
      <c r="J40" s="317"/>
      <c r="K40" s="199"/>
    </row>
    <row r="41" spans="2:11" ht="15" customHeight="1">
      <c r="B41" s="202"/>
      <c r="C41" s="203"/>
      <c r="D41" s="201"/>
      <c r="E41" s="204" t="s">
        <v>108</v>
      </c>
      <c r="F41" s="201"/>
      <c r="G41" s="317" t="s">
        <v>1243</v>
      </c>
      <c r="H41" s="317"/>
      <c r="I41" s="317"/>
      <c r="J41" s="317"/>
      <c r="K41" s="199"/>
    </row>
    <row r="42" spans="2:11" ht="15" customHeight="1">
      <c r="B42" s="202"/>
      <c r="C42" s="203"/>
      <c r="D42" s="201"/>
      <c r="E42" s="204" t="s">
        <v>1244</v>
      </c>
      <c r="F42" s="201"/>
      <c r="G42" s="317" t="s">
        <v>1245</v>
      </c>
      <c r="H42" s="317"/>
      <c r="I42" s="317"/>
      <c r="J42" s="317"/>
      <c r="K42" s="199"/>
    </row>
    <row r="43" spans="2:11" ht="15" customHeight="1">
      <c r="B43" s="202"/>
      <c r="C43" s="203"/>
      <c r="D43" s="201"/>
      <c r="E43" s="204"/>
      <c r="F43" s="201"/>
      <c r="G43" s="317" t="s">
        <v>1246</v>
      </c>
      <c r="H43" s="317"/>
      <c r="I43" s="317"/>
      <c r="J43" s="317"/>
      <c r="K43" s="199"/>
    </row>
    <row r="44" spans="2:11" ht="15" customHeight="1">
      <c r="B44" s="202"/>
      <c r="C44" s="203"/>
      <c r="D44" s="201"/>
      <c r="E44" s="204" t="s">
        <v>1247</v>
      </c>
      <c r="F44" s="201"/>
      <c r="G44" s="317" t="s">
        <v>1248</v>
      </c>
      <c r="H44" s="317"/>
      <c r="I44" s="317"/>
      <c r="J44" s="317"/>
      <c r="K44" s="199"/>
    </row>
    <row r="45" spans="2:11" ht="15" customHeight="1">
      <c r="B45" s="202"/>
      <c r="C45" s="203"/>
      <c r="D45" s="201"/>
      <c r="E45" s="204" t="s">
        <v>110</v>
      </c>
      <c r="F45" s="201"/>
      <c r="G45" s="317" t="s">
        <v>1249</v>
      </c>
      <c r="H45" s="317"/>
      <c r="I45" s="317"/>
      <c r="J45" s="317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17" t="s">
        <v>1250</v>
      </c>
      <c r="E47" s="317"/>
      <c r="F47" s="317"/>
      <c r="G47" s="317"/>
      <c r="H47" s="317"/>
      <c r="I47" s="317"/>
      <c r="J47" s="317"/>
      <c r="K47" s="199"/>
    </row>
    <row r="48" spans="2:11" ht="15" customHeight="1">
      <c r="B48" s="202"/>
      <c r="C48" s="203"/>
      <c r="D48" s="203"/>
      <c r="E48" s="317" t="s">
        <v>1251</v>
      </c>
      <c r="F48" s="317"/>
      <c r="G48" s="317"/>
      <c r="H48" s="317"/>
      <c r="I48" s="317"/>
      <c r="J48" s="317"/>
      <c r="K48" s="199"/>
    </row>
    <row r="49" spans="2:11" ht="15" customHeight="1">
      <c r="B49" s="202"/>
      <c r="C49" s="203"/>
      <c r="D49" s="203"/>
      <c r="E49" s="317" t="s">
        <v>1252</v>
      </c>
      <c r="F49" s="317"/>
      <c r="G49" s="317"/>
      <c r="H49" s="317"/>
      <c r="I49" s="317"/>
      <c r="J49" s="317"/>
      <c r="K49" s="199"/>
    </row>
    <row r="50" spans="2:11" ht="15" customHeight="1">
      <c r="B50" s="202"/>
      <c r="C50" s="203"/>
      <c r="D50" s="203"/>
      <c r="E50" s="317" t="s">
        <v>1253</v>
      </c>
      <c r="F50" s="317"/>
      <c r="G50" s="317"/>
      <c r="H50" s="317"/>
      <c r="I50" s="317"/>
      <c r="J50" s="317"/>
      <c r="K50" s="199"/>
    </row>
    <row r="51" spans="2:11" ht="15" customHeight="1">
      <c r="B51" s="202"/>
      <c r="C51" s="203"/>
      <c r="D51" s="317" t="s">
        <v>1254</v>
      </c>
      <c r="E51" s="317"/>
      <c r="F51" s="317"/>
      <c r="G51" s="317"/>
      <c r="H51" s="317"/>
      <c r="I51" s="317"/>
      <c r="J51" s="317"/>
      <c r="K51" s="199"/>
    </row>
    <row r="52" spans="2:11" ht="25.5" customHeight="1">
      <c r="B52" s="198"/>
      <c r="C52" s="318" t="s">
        <v>1255</v>
      </c>
      <c r="D52" s="318"/>
      <c r="E52" s="318"/>
      <c r="F52" s="318"/>
      <c r="G52" s="318"/>
      <c r="H52" s="318"/>
      <c r="I52" s="318"/>
      <c r="J52" s="318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17" t="s">
        <v>1256</v>
      </c>
      <c r="D54" s="317"/>
      <c r="E54" s="317"/>
      <c r="F54" s="317"/>
      <c r="G54" s="317"/>
      <c r="H54" s="317"/>
      <c r="I54" s="317"/>
      <c r="J54" s="317"/>
      <c r="K54" s="199"/>
    </row>
    <row r="55" spans="2:11" ht="15" customHeight="1">
      <c r="B55" s="198"/>
      <c r="C55" s="317" t="s">
        <v>1257</v>
      </c>
      <c r="D55" s="317"/>
      <c r="E55" s="317"/>
      <c r="F55" s="317"/>
      <c r="G55" s="317"/>
      <c r="H55" s="317"/>
      <c r="I55" s="317"/>
      <c r="J55" s="317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17" t="s">
        <v>1258</v>
      </c>
      <c r="D57" s="317"/>
      <c r="E57" s="317"/>
      <c r="F57" s="317"/>
      <c r="G57" s="317"/>
      <c r="H57" s="317"/>
      <c r="I57" s="317"/>
      <c r="J57" s="317"/>
      <c r="K57" s="199"/>
    </row>
    <row r="58" spans="2:11" ht="15" customHeight="1">
      <c r="B58" s="198"/>
      <c r="C58" s="203"/>
      <c r="D58" s="317" t="s">
        <v>1259</v>
      </c>
      <c r="E58" s="317"/>
      <c r="F58" s="317"/>
      <c r="G58" s="317"/>
      <c r="H58" s="317"/>
      <c r="I58" s="317"/>
      <c r="J58" s="317"/>
      <c r="K58" s="199"/>
    </row>
    <row r="59" spans="2:11" ht="15" customHeight="1">
      <c r="B59" s="198"/>
      <c r="C59" s="203"/>
      <c r="D59" s="317" t="s">
        <v>1260</v>
      </c>
      <c r="E59" s="317"/>
      <c r="F59" s="317"/>
      <c r="G59" s="317"/>
      <c r="H59" s="317"/>
      <c r="I59" s="317"/>
      <c r="J59" s="317"/>
      <c r="K59" s="199"/>
    </row>
    <row r="60" spans="2:11" ht="15" customHeight="1">
      <c r="B60" s="198"/>
      <c r="C60" s="203"/>
      <c r="D60" s="317" t="s">
        <v>1261</v>
      </c>
      <c r="E60" s="317"/>
      <c r="F60" s="317"/>
      <c r="G60" s="317"/>
      <c r="H60" s="317"/>
      <c r="I60" s="317"/>
      <c r="J60" s="317"/>
      <c r="K60" s="199"/>
    </row>
    <row r="61" spans="2:11" ht="15" customHeight="1">
      <c r="B61" s="198"/>
      <c r="C61" s="203"/>
      <c r="D61" s="317" t="s">
        <v>1262</v>
      </c>
      <c r="E61" s="317"/>
      <c r="F61" s="317"/>
      <c r="G61" s="317"/>
      <c r="H61" s="317"/>
      <c r="I61" s="317"/>
      <c r="J61" s="317"/>
      <c r="K61" s="199"/>
    </row>
    <row r="62" spans="2:11" ht="15" customHeight="1">
      <c r="B62" s="198"/>
      <c r="C62" s="203"/>
      <c r="D62" s="319" t="s">
        <v>1263</v>
      </c>
      <c r="E62" s="319"/>
      <c r="F62" s="319"/>
      <c r="G62" s="319"/>
      <c r="H62" s="319"/>
      <c r="I62" s="319"/>
      <c r="J62" s="319"/>
      <c r="K62" s="199"/>
    </row>
    <row r="63" spans="2:11" ht="15" customHeight="1">
      <c r="B63" s="198"/>
      <c r="C63" s="203"/>
      <c r="D63" s="317" t="s">
        <v>1264</v>
      </c>
      <c r="E63" s="317"/>
      <c r="F63" s="317"/>
      <c r="G63" s="317"/>
      <c r="H63" s="317"/>
      <c r="I63" s="317"/>
      <c r="J63" s="317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17" t="s">
        <v>1265</v>
      </c>
      <c r="E65" s="317"/>
      <c r="F65" s="317"/>
      <c r="G65" s="317"/>
      <c r="H65" s="317"/>
      <c r="I65" s="317"/>
      <c r="J65" s="317"/>
      <c r="K65" s="199"/>
    </row>
    <row r="66" spans="2:11" ht="15" customHeight="1">
      <c r="B66" s="198"/>
      <c r="C66" s="203"/>
      <c r="D66" s="319" t="s">
        <v>1266</v>
      </c>
      <c r="E66" s="319"/>
      <c r="F66" s="319"/>
      <c r="G66" s="319"/>
      <c r="H66" s="319"/>
      <c r="I66" s="319"/>
      <c r="J66" s="319"/>
      <c r="K66" s="199"/>
    </row>
    <row r="67" spans="2:11" ht="15" customHeight="1">
      <c r="B67" s="198"/>
      <c r="C67" s="203"/>
      <c r="D67" s="317" t="s">
        <v>1267</v>
      </c>
      <c r="E67" s="317"/>
      <c r="F67" s="317"/>
      <c r="G67" s="317"/>
      <c r="H67" s="317"/>
      <c r="I67" s="317"/>
      <c r="J67" s="317"/>
      <c r="K67" s="199"/>
    </row>
    <row r="68" spans="2:11" ht="15" customHeight="1">
      <c r="B68" s="198"/>
      <c r="C68" s="203"/>
      <c r="D68" s="317" t="s">
        <v>1268</v>
      </c>
      <c r="E68" s="317"/>
      <c r="F68" s="317"/>
      <c r="G68" s="317"/>
      <c r="H68" s="317"/>
      <c r="I68" s="317"/>
      <c r="J68" s="317"/>
      <c r="K68" s="199"/>
    </row>
    <row r="69" spans="2:11" ht="15" customHeight="1">
      <c r="B69" s="198"/>
      <c r="C69" s="203"/>
      <c r="D69" s="317" t="s">
        <v>1269</v>
      </c>
      <c r="E69" s="317"/>
      <c r="F69" s="317"/>
      <c r="G69" s="317"/>
      <c r="H69" s="317"/>
      <c r="I69" s="317"/>
      <c r="J69" s="317"/>
      <c r="K69" s="199"/>
    </row>
    <row r="70" spans="2:11" ht="15" customHeight="1">
      <c r="B70" s="198"/>
      <c r="C70" s="203"/>
      <c r="D70" s="317" t="s">
        <v>1270</v>
      </c>
      <c r="E70" s="317"/>
      <c r="F70" s="317"/>
      <c r="G70" s="317"/>
      <c r="H70" s="317"/>
      <c r="I70" s="317"/>
      <c r="J70" s="317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12" t="s">
        <v>1271</v>
      </c>
      <c r="D75" s="312"/>
      <c r="E75" s="312"/>
      <c r="F75" s="312"/>
      <c r="G75" s="312"/>
      <c r="H75" s="312"/>
      <c r="I75" s="312"/>
      <c r="J75" s="312"/>
      <c r="K75" s="216"/>
    </row>
    <row r="76" spans="2:11" ht="17.25" customHeight="1">
      <c r="B76" s="215"/>
      <c r="C76" s="217" t="s">
        <v>1272</v>
      </c>
      <c r="D76" s="217"/>
      <c r="E76" s="217"/>
      <c r="F76" s="217" t="s">
        <v>1273</v>
      </c>
      <c r="G76" s="218"/>
      <c r="H76" s="217" t="s">
        <v>54</v>
      </c>
      <c r="I76" s="217" t="s">
        <v>57</v>
      </c>
      <c r="J76" s="217" t="s">
        <v>1274</v>
      </c>
      <c r="K76" s="216"/>
    </row>
    <row r="77" spans="2:11" ht="17.25" customHeight="1">
      <c r="B77" s="215"/>
      <c r="C77" s="219" t="s">
        <v>1275</v>
      </c>
      <c r="D77" s="219"/>
      <c r="E77" s="219"/>
      <c r="F77" s="220" t="s">
        <v>1276</v>
      </c>
      <c r="G77" s="221"/>
      <c r="H77" s="219"/>
      <c r="I77" s="219"/>
      <c r="J77" s="219" t="s">
        <v>1277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53</v>
      </c>
      <c r="D79" s="224"/>
      <c r="E79" s="224"/>
      <c r="F79" s="225" t="s">
        <v>1278</v>
      </c>
      <c r="G79" s="226"/>
      <c r="H79" s="204" t="s">
        <v>1279</v>
      </c>
      <c r="I79" s="204" t="s">
        <v>1280</v>
      </c>
      <c r="J79" s="204">
        <v>20</v>
      </c>
      <c r="K79" s="216"/>
    </row>
    <row r="80" spans="2:11" ht="15" customHeight="1">
      <c r="B80" s="215"/>
      <c r="C80" s="204" t="s">
        <v>1281</v>
      </c>
      <c r="D80" s="204"/>
      <c r="E80" s="204"/>
      <c r="F80" s="225" t="s">
        <v>1278</v>
      </c>
      <c r="G80" s="226"/>
      <c r="H80" s="204" t="s">
        <v>1282</v>
      </c>
      <c r="I80" s="204" t="s">
        <v>1280</v>
      </c>
      <c r="J80" s="204">
        <v>120</v>
      </c>
      <c r="K80" s="216"/>
    </row>
    <row r="81" spans="2:11" ht="15" customHeight="1">
      <c r="B81" s="227"/>
      <c r="C81" s="204" t="s">
        <v>1283</v>
      </c>
      <c r="D81" s="204"/>
      <c r="E81" s="204"/>
      <c r="F81" s="225" t="s">
        <v>1284</v>
      </c>
      <c r="G81" s="226"/>
      <c r="H81" s="204" t="s">
        <v>1285</v>
      </c>
      <c r="I81" s="204" t="s">
        <v>1280</v>
      </c>
      <c r="J81" s="204">
        <v>50</v>
      </c>
      <c r="K81" s="216"/>
    </row>
    <row r="82" spans="2:11" ht="15" customHeight="1">
      <c r="B82" s="227"/>
      <c r="C82" s="204" t="s">
        <v>1286</v>
      </c>
      <c r="D82" s="204"/>
      <c r="E82" s="204"/>
      <c r="F82" s="225" t="s">
        <v>1278</v>
      </c>
      <c r="G82" s="226"/>
      <c r="H82" s="204" t="s">
        <v>1287</v>
      </c>
      <c r="I82" s="204" t="s">
        <v>1288</v>
      </c>
      <c r="J82" s="204"/>
      <c r="K82" s="216"/>
    </row>
    <row r="83" spans="2:11" ht="15" customHeight="1">
      <c r="B83" s="227"/>
      <c r="C83" s="204" t="s">
        <v>1289</v>
      </c>
      <c r="D83" s="204"/>
      <c r="E83" s="204"/>
      <c r="F83" s="225" t="s">
        <v>1284</v>
      </c>
      <c r="G83" s="204"/>
      <c r="H83" s="204" t="s">
        <v>1290</v>
      </c>
      <c r="I83" s="204" t="s">
        <v>1280</v>
      </c>
      <c r="J83" s="204">
        <v>15</v>
      </c>
      <c r="K83" s="216"/>
    </row>
    <row r="84" spans="2:11" ht="15" customHeight="1">
      <c r="B84" s="227"/>
      <c r="C84" s="204" t="s">
        <v>1291</v>
      </c>
      <c r="D84" s="204"/>
      <c r="E84" s="204"/>
      <c r="F84" s="225" t="s">
        <v>1284</v>
      </c>
      <c r="G84" s="204"/>
      <c r="H84" s="204" t="s">
        <v>1292</v>
      </c>
      <c r="I84" s="204" t="s">
        <v>1280</v>
      </c>
      <c r="J84" s="204">
        <v>15</v>
      </c>
      <c r="K84" s="216"/>
    </row>
    <row r="85" spans="2:11" ht="15" customHeight="1">
      <c r="B85" s="227"/>
      <c r="C85" s="204" t="s">
        <v>1293</v>
      </c>
      <c r="D85" s="204"/>
      <c r="E85" s="204"/>
      <c r="F85" s="225" t="s">
        <v>1284</v>
      </c>
      <c r="G85" s="204"/>
      <c r="H85" s="204" t="s">
        <v>1294</v>
      </c>
      <c r="I85" s="204" t="s">
        <v>1280</v>
      </c>
      <c r="J85" s="204">
        <v>20</v>
      </c>
      <c r="K85" s="216"/>
    </row>
    <row r="86" spans="2:11" ht="15" customHeight="1">
      <c r="B86" s="227"/>
      <c r="C86" s="204" t="s">
        <v>1295</v>
      </c>
      <c r="D86" s="204"/>
      <c r="E86" s="204"/>
      <c r="F86" s="225" t="s">
        <v>1284</v>
      </c>
      <c r="G86" s="204"/>
      <c r="H86" s="204" t="s">
        <v>1296</v>
      </c>
      <c r="I86" s="204" t="s">
        <v>1280</v>
      </c>
      <c r="J86" s="204">
        <v>20</v>
      </c>
      <c r="K86" s="216"/>
    </row>
    <row r="87" spans="2:11" ht="15" customHeight="1">
      <c r="B87" s="227"/>
      <c r="C87" s="204" t="s">
        <v>1297</v>
      </c>
      <c r="D87" s="204"/>
      <c r="E87" s="204"/>
      <c r="F87" s="225" t="s">
        <v>1284</v>
      </c>
      <c r="G87" s="226"/>
      <c r="H87" s="204" t="s">
        <v>1298</v>
      </c>
      <c r="I87" s="204" t="s">
        <v>1280</v>
      </c>
      <c r="J87" s="204">
        <v>50</v>
      </c>
      <c r="K87" s="216"/>
    </row>
    <row r="88" spans="2:11" ht="15" customHeight="1">
      <c r="B88" s="227"/>
      <c r="C88" s="204" t="s">
        <v>1299</v>
      </c>
      <c r="D88" s="204"/>
      <c r="E88" s="204"/>
      <c r="F88" s="225" t="s">
        <v>1284</v>
      </c>
      <c r="G88" s="226"/>
      <c r="H88" s="204" t="s">
        <v>1300</v>
      </c>
      <c r="I88" s="204" t="s">
        <v>1280</v>
      </c>
      <c r="J88" s="204">
        <v>20</v>
      </c>
      <c r="K88" s="216"/>
    </row>
    <row r="89" spans="2:11" ht="15" customHeight="1">
      <c r="B89" s="227"/>
      <c r="C89" s="204" t="s">
        <v>1301</v>
      </c>
      <c r="D89" s="204"/>
      <c r="E89" s="204"/>
      <c r="F89" s="225" t="s">
        <v>1284</v>
      </c>
      <c r="G89" s="226"/>
      <c r="H89" s="204" t="s">
        <v>1302</v>
      </c>
      <c r="I89" s="204" t="s">
        <v>1280</v>
      </c>
      <c r="J89" s="204">
        <v>20</v>
      </c>
      <c r="K89" s="216"/>
    </row>
    <row r="90" spans="2:11" ht="15" customHeight="1">
      <c r="B90" s="227"/>
      <c r="C90" s="204" t="s">
        <v>1303</v>
      </c>
      <c r="D90" s="204"/>
      <c r="E90" s="204"/>
      <c r="F90" s="225" t="s">
        <v>1284</v>
      </c>
      <c r="G90" s="226"/>
      <c r="H90" s="204" t="s">
        <v>1304</v>
      </c>
      <c r="I90" s="204" t="s">
        <v>1280</v>
      </c>
      <c r="J90" s="204">
        <v>50</v>
      </c>
      <c r="K90" s="216"/>
    </row>
    <row r="91" spans="2:11" ht="15" customHeight="1">
      <c r="B91" s="227"/>
      <c r="C91" s="204" t="s">
        <v>1305</v>
      </c>
      <c r="D91" s="204"/>
      <c r="E91" s="204"/>
      <c r="F91" s="225" t="s">
        <v>1284</v>
      </c>
      <c r="G91" s="226"/>
      <c r="H91" s="204" t="s">
        <v>1305</v>
      </c>
      <c r="I91" s="204" t="s">
        <v>1280</v>
      </c>
      <c r="J91" s="204">
        <v>50</v>
      </c>
      <c r="K91" s="216"/>
    </row>
    <row r="92" spans="2:11" ht="15" customHeight="1">
      <c r="B92" s="227"/>
      <c r="C92" s="204" t="s">
        <v>1306</v>
      </c>
      <c r="D92" s="204"/>
      <c r="E92" s="204"/>
      <c r="F92" s="225" t="s">
        <v>1284</v>
      </c>
      <c r="G92" s="226"/>
      <c r="H92" s="204" t="s">
        <v>1307</v>
      </c>
      <c r="I92" s="204" t="s">
        <v>1280</v>
      </c>
      <c r="J92" s="204">
        <v>255</v>
      </c>
      <c r="K92" s="216"/>
    </row>
    <row r="93" spans="2:11" ht="15" customHeight="1">
      <c r="B93" s="227"/>
      <c r="C93" s="204" t="s">
        <v>1308</v>
      </c>
      <c r="D93" s="204"/>
      <c r="E93" s="204"/>
      <c r="F93" s="225" t="s">
        <v>1278</v>
      </c>
      <c r="G93" s="226"/>
      <c r="H93" s="204" t="s">
        <v>1309</v>
      </c>
      <c r="I93" s="204" t="s">
        <v>1310</v>
      </c>
      <c r="J93" s="204"/>
      <c r="K93" s="216"/>
    </row>
    <row r="94" spans="2:11" ht="15" customHeight="1">
      <c r="B94" s="227"/>
      <c r="C94" s="204" t="s">
        <v>1311</v>
      </c>
      <c r="D94" s="204"/>
      <c r="E94" s="204"/>
      <c r="F94" s="225" t="s">
        <v>1278</v>
      </c>
      <c r="G94" s="226"/>
      <c r="H94" s="204" t="s">
        <v>1312</v>
      </c>
      <c r="I94" s="204" t="s">
        <v>1313</v>
      </c>
      <c r="J94" s="204"/>
      <c r="K94" s="216"/>
    </row>
    <row r="95" spans="2:11" ht="15" customHeight="1">
      <c r="B95" s="227"/>
      <c r="C95" s="204" t="s">
        <v>1314</v>
      </c>
      <c r="D95" s="204"/>
      <c r="E95" s="204"/>
      <c r="F95" s="225" t="s">
        <v>1278</v>
      </c>
      <c r="G95" s="226"/>
      <c r="H95" s="204" t="s">
        <v>1314</v>
      </c>
      <c r="I95" s="204" t="s">
        <v>1313</v>
      </c>
      <c r="J95" s="204"/>
      <c r="K95" s="216"/>
    </row>
    <row r="96" spans="2:11" ht="15" customHeight="1">
      <c r="B96" s="227"/>
      <c r="C96" s="204" t="s">
        <v>38</v>
      </c>
      <c r="D96" s="204"/>
      <c r="E96" s="204"/>
      <c r="F96" s="225" t="s">
        <v>1278</v>
      </c>
      <c r="G96" s="226"/>
      <c r="H96" s="204" t="s">
        <v>1315</v>
      </c>
      <c r="I96" s="204" t="s">
        <v>1313</v>
      </c>
      <c r="J96" s="204"/>
      <c r="K96" s="216"/>
    </row>
    <row r="97" spans="2:11" ht="15" customHeight="1">
      <c r="B97" s="227"/>
      <c r="C97" s="204" t="s">
        <v>48</v>
      </c>
      <c r="D97" s="204"/>
      <c r="E97" s="204"/>
      <c r="F97" s="225" t="s">
        <v>1278</v>
      </c>
      <c r="G97" s="226"/>
      <c r="H97" s="204" t="s">
        <v>1316</v>
      </c>
      <c r="I97" s="204" t="s">
        <v>1313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12" t="s">
        <v>1317</v>
      </c>
      <c r="D102" s="312"/>
      <c r="E102" s="312"/>
      <c r="F102" s="312"/>
      <c r="G102" s="312"/>
      <c r="H102" s="312"/>
      <c r="I102" s="312"/>
      <c r="J102" s="312"/>
      <c r="K102" s="216"/>
    </row>
    <row r="103" spans="2:11" ht="17.25" customHeight="1">
      <c r="B103" s="215"/>
      <c r="C103" s="217" t="s">
        <v>1272</v>
      </c>
      <c r="D103" s="217"/>
      <c r="E103" s="217"/>
      <c r="F103" s="217" t="s">
        <v>1273</v>
      </c>
      <c r="G103" s="218"/>
      <c r="H103" s="217" t="s">
        <v>54</v>
      </c>
      <c r="I103" s="217" t="s">
        <v>57</v>
      </c>
      <c r="J103" s="217" t="s">
        <v>1274</v>
      </c>
      <c r="K103" s="216"/>
    </row>
    <row r="104" spans="2:11" ht="17.25" customHeight="1">
      <c r="B104" s="215"/>
      <c r="C104" s="219" t="s">
        <v>1275</v>
      </c>
      <c r="D104" s="219"/>
      <c r="E104" s="219"/>
      <c r="F104" s="220" t="s">
        <v>1276</v>
      </c>
      <c r="G104" s="221"/>
      <c r="H104" s="219"/>
      <c r="I104" s="219"/>
      <c r="J104" s="219" t="s">
        <v>1277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53</v>
      </c>
      <c r="D106" s="224"/>
      <c r="E106" s="224"/>
      <c r="F106" s="225" t="s">
        <v>1278</v>
      </c>
      <c r="G106" s="204"/>
      <c r="H106" s="204" t="s">
        <v>1318</v>
      </c>
      <c r="I106" s="204" t="s">
        <v>1280</v>
      </c>
      <c r="J106" s="204">
        <v>20</v>
      </c>
      <c r="K106" s="216"/>
    </row>
    <row r="107" spans="2:11" ht="15" customHeight="1">
      <c r="B107" s="215"/>
      <c r="C107" s="204" t="s">
        <v>1281</v>
      </c>
      <c r="D107" s="204"/>
      <c r="E107" s="204"/>
      <c r="F107" s="225" t="s">
        <v>1278</v>
      </c>
      <c r="G107" s="204"/>
      <c r="H107" s="204" t="s">
        <v>1318</v>
      </c>
      <c r="I107" s="204" t="s">
        <v>1280</v>
      </c>
      <c r="J107" s="204">
        <v>120</v>
      </c>
      <c r="K107" s="216"/>
    </row>
    <row r="108" spans="2:11" ht="15" customHeight="1">
      <c r="B108" s="227"/>
      <c r="C108" s="204" t="s">
        <v>1283</v>
      </c>
      <c r="D108" s="204"/>
      <c r="E108" s="204"/>
      <c r="F108" s="225" t="s">
        <v>1284</v>
      </c>
      <c r="G108" s="204"/>
      <c r="H108" s="204" t="s">
        <v>1318</v>
      </c>
      <c r="I108" s="204" t="s">
        <v>1280</v>
      </c>
      <c r="J108" s="204">
        <v>50</v>
      </c>
      <c r="K108" s="216"/>
    </row>
    <row r="109" spans="2:11" ht="15" customHeight="1">
      <c r="B109" s="227"/>
      <c r="C109" s="204" t="s">
        <v>1286</v>
      </c>
      <c r="D109" s="204"/>
      <c r="E109" s="204"/>
      <c r="F109" s="225" t="s">
        <v>1278</v>
      </c>
      <c r="G109" s="204"/>
      <c r="H109" s="204" t="s">
        <v>1318</v>
      </c>
      <c r="I109" s="204" t="s">
        <v>1288</v>
      </c>
      <c r="J109" s="204"/>
      <c r="K109" s="216"/>
    </row>
    <row r="110" spans="2:11" ht="15" customHeight="1">
      <c r="B110" s="227"/>
      <c r="C110" s="204" t="s">
        <v>1297</v>
      </c>
      <c r="D110" s="204"/>
      <c r="E110" s="204"/>
      <c r="F110" s="225" t="s">
        <v>1284</v>
      </c>
      <c r="G110" s="204"/>
      <c r="H110" s="204" t="s">
        <v>1318</v>
      </c>
      <c r="I110" s="204" t="s">
        <v>1280</v>
      </c>
      <c r="J110" s="204">
        <v>50</v>
      </c>
      <c r="K110" s="216"/>
    </row>
    <row r="111" spans="2:11" ht="15" customHeight="1">
      <c r="B111" s="227"/>
      <c r="C111" s="204" t="s">
        <v>1305</v>
      </c>
      <c r="D111" s="204"/>
      <c r="E111" s="204"/>
      <c r="F111" s="225" t="s">
        <v>1284</v>
      </c>
      <c r="G111" s="204"/>
      <c r="H111" s="204" t="s">
        <v>1318</v>
      </c>
      <c r="I111" s="204" t="s">
        <v>1280</v>
      </c>
      <c r="J111" s="204">
        <v>50</v>
      </c>
      <c r="K111" s="216"/>
    </row>
    <row r="112" spans="2:11" ht="15" customHeight="1">
      <c r="B112" s="227"/>
      <c r="C112" s="204" t="s">
        <v>1303</v>
      </c>
      <c r="D112" s="204"/>
      <c r="E112" s="204"/>
      <c r="F112" s="225" t="s">
        <v>1284</v>
      </c>
      <c r="G112" s="204"/>
      <c r="H112" s="204" t="s">
        <v>1318</v>
      </c>
      <c r="I112" s="204" t="s">
        <v>1280</v>
      </c>
      <c r="J112" s="204">
        <v>50</v>
      </c>
      <c r="K112" s="216"/>
    </row>
    <row r="113" spans="2:11" ht="15" customHeight="1">
      <c r="B113" s="227"/>
      <c r="C113" s="204" t="s">
        <v>53</v>
      </c>
      <c r="D113" s="204"/>
      <c r="E113" s="204"/>
      <c r="F113" s="225" t="s">
        <v>1278</v>
      </c>
      <c r="G113" s="204"/>
      <c r="H113" s="204" t="s">
        <v>1319</v>
      </c>
      <c r="I113" s="204" t="s">
        <v>1280</v>
      </c>
      <c r="J113" s="204">
        <v>20</v>
      </c>
      <c r="K113" s="216"/>
    </row>
    <row r="114" spans="2:11" ht="15" customHeight="1">
      <c r="B114" s="227"/>
      <c r="C114" s="204" t="s">
        <v>1320</v>
      </c>
      <c r="D114" s="204"/>
      <c r="E114" s="204"/>
      <c r="F114" s="225" t="s">
        <v>1278</v>
      </c>
      <c r="G114" s="204"/>
      <c r="H114" s="204" t="s">
        <v>1321</v>
      </c>
      <c r="I114" s="204" t="s">
        <v>1280</v>
      </c>
      <c r="J114" s="204">
        <v>120</v>
      </c>
      <c r="K114" s="216"/>
    </row>
    <row r="115" spans="2:11" ht="15" customHeight="1">
      <c r="B115" s="227"/>
      <c r="C115" s="204" t="s">
        <v>38</v>
      </c>
      <c r="D115" s="204"/>
      <c r="E115" s="204"/>
      <c r="F115" s="225" t="s">
        <v>1278</v>
      </c>
      <c r="G115" s="204"/>
      <c r="H115" s="204" t="s">
        <v>1322</v>
      </c>
      <c r="I115" s="204" t="s">
        <v>1313</v>
      </c>
      <c r="J115" s="204"/>
      <c r="K115" s="216"/>
    </row>
    <row r="116" spans="2:11" ht="15" customHeight="1">
      <c r="B116" s="227"/>
      <c r="C116" s="204" t="s">
        <v>48</v>
      </c>
      <c r="D116" s="204"/>
      <c r="E116" s="204"/>
      <c r="F116" s="225" t="s">
        <v>1278</v>
      </c>
      <c r="G116" s="204"/>
      <c r="H116" s="204" t="s">
        <v>1323</v>
      </c>
      <c r="I116" s="204" t="s">
        <v>1313</v>
      </c>
      <c r="J116" s="204"/>
      <c r="K116" s="216"/>
    </row>
    <row r="117" spans="2:11" ht="15" customHeight="1">
      <c r="B117" s="227"/>
      <c r="C117" s="204" t="s">
        <v>57</v>
      </c>
      <c r="D117" s="204"/>
      <c r="E117" s="204"/>
      <c r="F117" s="225" t="s">
        <v>1278</v>
      </c>
      <c r="G117" s="204"/>
      <c r="H117" s="204" t="s">
        <v>1324</v>
      </c>
      <c r="I117" s="204" t="s">
        <v>1325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13" t="s">
        <v>1326</v>
      </c>
      <c r="D122" s="313"/>
      <c r="E122" s="313"/>
      <c r="F122" s="313"/>
      <c r="G122" s="313"/>
      <c r="H122" s="313"/>
      <c r="I122" s="313"/>
      <c r="J122" s="313"/>
      <c r="K122" s="242"/>
    </row>
    <row r="123" spans="2:11" ht="17.25" customHeight="1">
      <c r="B123" s="243"/>
      <c r="C123" s="217" t="s">
        <v>1272</v>
      </c>
      <c r="D123" s="217"/>
      <c r="E123" s="217"/>
      <c r="F123" s="217" t="s">
        <v>1273</v>
      </c>
      <c r="G123" s="218"/>
      <c r="H123" s="217" t="s">
        <v>54</v>
      </c>
      <c r="I123" s="217" t="s">
        <v>57</v>
      </c>
      <c r="J123" s="217" t="s">
        <v>1274</v>
      </c>
      <c r="K123" s="244"/>
    </row>
    <row r="124" spans="2:11" ht="17.25" customHeight="1">
      <c r="B124" s="243"/>
      <c r="C124" s="219" t="s">
        <v>1275</v>
      </c>
      <c r="D124" s="219"/>
      <c r="E124" s="219"/>
      <c r="F124" s="220" t="s">
        <v>1276</v>
      </c>
      <c r="G124" s="221"/>
      <c r="H124" s="219"/>
      <c r="I124" s="219"/>
      <c r="J124" s="219" t="s">
        <v>1277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1281</v>
      </c>
      <c r="D126" s="224"/>
      <c r="E126" s="224"/>
      <c r="F126" s="225" t="s">
        <v>1278</v>
      </c>
      <c r="G126" s="204"/>
      <c r="H126" s="204" t="s">
        <v>1318</v>
      </c>
      <c r="I126" s="204" t="s">
        <v>1280</v>
      </c>
      <c r="J126" s="204">
        <v>120</v>
      </c>
      <c r="K126" s="248"/>
    </row>
    <row r="127" spans="2:11" ht="15" customHeight="1">
      <c r="B127" s="245"/>
      <c r="C127" s="204" t="s">
        <v>1327</v>
      </c>
      <c r="D127" s="204"/>
      <c r="E127" s="204"/>
      <c r="F127" s="225" t="s">
        <v>1278</v>
      </c>
      <c r="G127" s="204"/>
      <c r="H127" s="204" t="s">
        <v>1328</v>
      </c>
      <c r="I127" s="204" t="s">
        <v>1280</v>
      </c>
      <c r="J127" s="204" t="s">
        <v>1329</v>
      </c>
      <c r="K127" s="248"/>
    </row>
    <row r="128" spans="2:11" ht="15" customHeight="1">
      <c r="B128" s="245"/>
      <c r="C128" s="204" t="s">
        <v>1226</v>
      </c>
      <c r="D128" s="204"/>
      <c r="E128" s="204"/>
      <c r="F128" s="225" t="s">
        <v>1278</v>
      </c>
      <c r="G128" s="204"/>
      <c r="H128" s="204" t="s">
        <v>1330</v>
      </c>
      <c r="I128" s="204" t="s">
        <v>1280</v>
      </c>
      <c r="J128" s="204" t="s">
        <v>1329</v>
      </c>
      <c r="K128" s="248"/>
    </row>
    <row r="129" spans="2:11" ht="15" customHeight="1">
      <c r="B129" s="245"/>
      <c r="C129" s="204" t="s">
        <v>1289</v>
      </c>
      <c r="D129" s="204"/>
      <c r="E129" s="204"/>
      <c r="F129" s="225" t="s">
        <v>1284</v>
      </c>
      <c r="G129" s="204"/>
      <c r="H129" s="204" t="s">
        <v>1290</v>
      </c>
      <c r="I129" s="204" t="s">
        <v>1280</v>
      </c>
      <c r="J129" s="204">
        <v>15</v>
      </c>
      <c r="K129" s="248"/>
    </row>
    <row r="130" spans="2:11" ht="15" customHeight="1">
      <c r="B130" s="245"/>
      <c r="C130" s="204" t="s">
        <v>1291</v>
      </c>
      <c r="D130" s="204"/>
      <c r="E130" s="204"/>
      <c r="F130" s="225" t="s">
        <v>1284</v>
      </c>
      <c r="G130" s="204"/>
      <c r="H130" s="204" t="s">
        <v>1292</v>
      </c>
      <c r="I130" s="204" t="s">
        <v>1280</v>
      </c>
      <c r="J130" s="204">
        <v>15</v>
      </c>
      <c r="K130" s="248"/>
    </row>
    <row r="131" spans="2:11" ht="15" customHeight="1">
      <c r="B131" s="245"/>
      <c r="C131" s="204" t="s">
        <v>1293</v>
      </c>
      <c r="D131" s="204"/>
      <c r="E131" s="204"/>
      <c r="F131" s="225" t="s">
        <v>1284</v>
      </c>
      <c r="G131" s="204"/>
      <c r="H131" s="204" t="s">
        <v>1294</v>
      </c>
      <c r="I131" s="204" t="s">
        <v>1280</v>
      </c>
      <c r="J131" s="204">
        <v>20</v>
      </c>
      <c r="K131" s="248"/>
    </row>
    <row r="132" spans="2:11" ht="15" customHeight="1">
      <c r="B132" s="245"/>
      <c r="C132" s="204" t="s">
        <v>1295</v>
      </c>
      <c r="D132" s="204"/>
      <c r="E132" s="204"/>
      <c r="F132" s="225" t="s">
        <v>1284</v>
      </c>
      <c r="G132" s="204"/>
      <c r="H132" s="204" t="s">
        <v>1296</v>
      </c>
      <c r="I132" s="204" t="s">
        <v>1280</v>
      </c>
      <c r="J132" s="204">
        <v>20</v>
      </c>
      <c r="K132" s="248"/>
    </row>
    <row r="133" spans="2:11" ht="15" customHeight="1">
      <c r="B133" s="245"/>
      <c r="C133" s="204" t="s">
        <v>1283</v>
      </c>
      <c r="D133" s="204"/>
      <c r="E133" s="204"/>
      <c r="F133" s="225" t="s">
        <v>1284</v>
      </c>
      <c r="G133" s="204"/>
      <c r="H133" s="204" t="s">
        <v>1318</v>
      </c>
      <c r="I133" s="204" t="s">
        <v>1280</v>
      </c>
      <c r="J133" s="204">
        <v>50</v>
      </c>
      <c r="K133" s="248"/>
    </row>
    <row r="134" spans="2:11" ht="15" customHeight="1">
      <c r="B134" s="245"/>
      <c r="C134" s="204" t="s">
        <v>1297</v>
      </c>
      <c r="D134" s="204"/>
      <c r="E134" s="204"/>
      <c r="F134" s="225" t="s">
        <v>1284</v>
      </c>
      <c r="G134" s="204"/>
      <c r="H134" s="204" t="s">
        <v>1318</v>
      </c>
      <c r="I134" s="204" t="s">
        <v>1280</v>
      </c>
      <c r="J134" s="204">
        <v>50</v>
      </c>
      <c r="K134" s="248"/>
    </row>
    <row r="135" spans="2:11" ht="15" customHeight="1">
      <c r="B135" s="245"/>
      <c r="C135" s="204" t="s">
        <v>1303</v>
      </c>
      <c r="D135" s="204"/>
      <c r="E135" s="204"/>
      <c r="F135" s="225" t="s">
        <v>1284</v>
      </c>
      <c r="G135" s="204"/>
      <c r="H135" s="204" t="s">
        <v>1318</v>
      </c>
      <c r="I135" s="204" t="s">
        <v>1280</v>
      </c>
      <c r="J135" s="204">
        <v>50</v>
      </c>
      <c r="K135" s="248"/>
    </row>
    <row r="136" spans="2:11" ht="15" customHeight="1">
      <c r="B136" s="245"/>
      <c r="C136" s="204" t="s">
        <v>1305</v>
      </c>
      <c r="D136" s="204"/>
      <c r="E136" s="204"/>
      <c r="F136" s="225" t="s">
        <v>1284</v>
      </c>
      <c r="G136" s="204"/>
      <c r="H136" s="204" t="s">
        <v>1318</v>
      </c>
      <c r="I136" s="204" t="s">
        <v>1280</v>
      </c>
      <c r="J136" s="204">
        <v>50</v>
      </c>
      <c r="K136" s="248"/>
    </row>
    <row r="137" spans="2:11" ht="15" customHeight="1">
      <c r="B137" s="245"/>
      <c r="C137" s="204" t="s">
        <v>1306</v>
      </c>
      <c r="D137" s="204"/>
      <c r="E137" s="204"/>
      <c r="F137" s="225" t="s">
        <v>1284</v>
      </c>
      <c r="G137" s="204"/>
      <c r="H137" s="204" t="s">
        <v>1331</v>
      </c>
      <c r="I137" s="204" t="s">
        <v>1280</v>
      </c>
      <c r="J137" s="204">
        <v>255</v>
      </c>
      <c r="K137" s="248"/>
    </row>
    <row r="138" spans="2:11" ht="15" customHeight="1">
      <c r="B138" s="245"/>
      <c r="C138" s="204" t="s">
        <v>1308</v>
      </c>
      <c r="D138" s="204"/>
      <c r="E138" s="204"/>
      <c r="F138" s="225" t="s">
        <v>1278</v>
      </c>
      <c r="G138" s="204"/>
      <c r="H138" s="204" t="s">
        <v>1332</v>
      </c>
      <c r="I138" s="204" t="s">
        <v>1310</v>
      </c>
      <c r="J138" s="204"/>
      <c r="K138" s="248"/>
    </row>
    <row r="139" spans="2:11" ht="15" customHeight="1">
      <c r="B139" s="245"/>
      <c r="C139" s="204" t="s">
        <v>1311</v>
      </c>
      <c r="D139" s="204"/>
      <c r="E139" s="204"/>
      <c r="F139" s="225" t="s">
        <v>1278</v>
      </c>
      <c r="G139" s="204"/>
      <c r="H139" s="204" t="s">
        <v>1333</v>
      </c>
      <c r="I139" s="204" t="s">
        <v>1313</v>
      </c>
      <c r="J139" s="204"/>
      <c r="K139" s="248"/>
    </row>
    <row r="140" spans="2:11" ht="15" customHeight="1">
      <c r="B140" s="245"/>
      <c r="C140" s="204" t="s">
        <v>1314</v>
      </c>
      <c r="D140" s="204"/>
      <c r="E140" s="204"/>
      <c r="F140" s="225" t="s">
        <v>1278</v>
      </c>
      <c r="G140" s="204"/>
      <c r="H140" s="204" t="s">
        <v>1314</v>
      </c>
      <c r="I140" s="204" t="s">
        <v>1313</v>
      </c>
      <c r="J140" s="204"/>
      <c r="K140" s="248"/>
    </row>
    <row r="141" spans="2:11" ht="15" customHeight="1">
      <c r="B141" s="245"/>
      <c r="C141" s="204" t="s">
        <v>38</v>
      </c>
      <c r="D141" s="204"/>
      <c r="E141" s="204"/>
      <c r="F141" s="225" t="s">
        <v>1278</v>
      </c>
      <c r="G141" s="204"/>
      <c r="H141" s="204" t="s">
        <v>1334</v>
      </c>
      <c r="I141" s="204" t="s">
        <v>1313</v>
      </c>
      <c r="J141" s="204"/>
      <c r="K141" s="248"/>
    </row>
    <row r="142" spans="2:11" ht="15" customHeight="1">
      <c r="B142" s="245"/>
      <c r="C142" s="204" t="s">
        <v>1335</v>
      </c>
      <c r="D142" s="204"/>
      <c r="E142" s="204"/>
      <c r="F142" s="225" t="s">
        <v>1278</v>
      </c>
      <c r="G142" s="204"/>
      <c r="H142" s="204" t="s">
        <v>1336</v>
      </c>
      <c r="I142" s="204" t="s">
        <v>1313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12" t="s">
        <v>1337</v>
      </c>
      <c r="D147" s="312"/>
      <c r="E147" s="312"/>
      <c r="F147" s="312"/>
      <c r="G147" s="312"/>
      <c r="H147" s="312"/>
      <c r="I147" s="312"/>
      <c r="J147" s="312"/>
      <c r="K147" s="216"/>
    </row>
    <row r="148" spans="2:11" ht="17.25" customHeight="1">
      <c r="B148" s="215"/>
      <c r="C148" s="217" t="s">
        <v>1272</v>
      </c>
      <c r="D148" s="217"/>
      <c r="E148" s="217"/>
      <c r="F148" s="217" t="s">
        <v>1273</v>
      </c>
      <c r="G148" s="218"/>
      <c r="H148" s="217" t="s">
        <v>54</v>
      </c>
      <c r="I148" s="217" t="s">
        <v>57</v>
      </c>
      <c r="J148" s="217" t="s">
        <v>1274</v>
      </c>
      <c r="K148" s="216"/>
    </row>
    <row r="149" spans="2:11" ht="17.25" customHeight="1">
      <c r="B149" s="215"/>
      <c r="C149" s="219" t="s">
        <v>1275</v>
      </c>
      <c r="D149" s="219"/>
      <c r="E149" s="219"/>
      <c r="F149" s="220" t="s">
        <v>1276</v>
      </c>
      <c r="G149" s="221"/>
      <c r="H149" s="219"/>
      <c r="I149" s="219"/>
      <c r="J149" s="219" t="s">
        <v>1277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1281</v>
      </c>
      <c r="D151" s="204"/>
      <c r="E151" s="204"/>
      <c r="F151" s="253" t="s">
        <v>1278</v>
      </c>
      <c r="G151" s="204"/>
      <c r="H151" s="252" t="s">
        <v>1318</v>
      </c>
      <c r="I151" s="252" t="s">
        <v>1280</v>
      </c>
      <c r="J151" s="252">
        <v>120</v>
      </c>
      <c r="K151" s="248"/>
    </row>
    <row r="152" spans="2:11" ht="15" customHeight="1">
      <c r="B152" s="227"/>
      <c r="C152" s="252" t="s">
        <v>1327</v>
      </c>
      <c r="D152" s="204"/>
      <c r="E152" s="204"/>
      <c r="F152" s="253" t="s">
        <v>1278</v>
      </c>
      <c r="G152" s="204"/>
      <c r="H152" s="252" t="s">
        <v>1338</v>
      </c>
      <c r="I152" s="252" t="s">
        <v>1280</v>
      </c>
      <c r="J152" s="252" t="s">
        <v>1329</v>
      </c>
      <c r="K152" s="248"/>
    </row>
    <row r="153" spans="2:11" ht="15" customHeight="1">
      <c r="B153" s="227"/>
      <c r="C153" s="252" t="s">
        <v>1226</v>
      </c>
      <c r="D153" s="204"/>
      <c r="E153" s="204"/>
      <c r="F153" s="253" t="s">
        <v>1278</v>
      </c>
      <c r="G153" s="204"/>
      <c r="H153" s="252" t="s">
        <v>1339</v>
      </c>
      <c r="I153" s="252" t="s">
        <v>1280</v>
      </c>
      <c r="J153" s="252" t="s">
        <v>1329</v>
      </c>
      <c r="K153" s="248"/>
    </row>
    <row r="154" spans="2:11" ht="15" customHeight="1">
      <c r="B154" s="227"/>
      <c r="C154" s="252" t="s">
        <v>1283</v>
      </c>
      <c r="D154" s="204"/>
      <c r="E154" s="204"/>
      <c r="F154" s="253" t="s">
        <v>1284</v>
      </c>
      <c r="G154" s="204"/>
      <c r="H154" s="252" t="s">
        <v>1318</v>
      </c>
      <c r="I154" s="252" t="s">
        <v>1280</v>
      </c>
      <c r="J154" s="252">
        <v>50</v>
      </c>
      <c r="K154" s="248"/>
    </row>
    <row r="155" spans="2:11" ht="15" customHeight="1">
      <c r="B155" s="227"/>
      <c r="C155" s="252" t="s">
        <v>1286</v>
      </c>
      <c r="D155" s="204"/>
      <c r="E155" s="204"/>
      <c r="F155" s="253" t="s">
        <v>1278</v>
      </c>
      <c r="G155" s="204"/>
      <c r="H155" s="252" t="s">
        <v>1318</v>
      </c>
      <c r="I155" s="252" t="s">
        <v>1288</v>
      </c>
      <c r="J155" s="252"/>
      <c r="K155" s="248"/>
    </row>
    <row r="156" spans="2:11" ht="15" customHeight="1">
      <c r="B156" s="227"/>
      <c r="C156" s="252" t="s">
        <v>1297</v>
      </c>
      <c r="D156" s="204"/>
      <c r="E156" s="204"/>
      <c r="F156" s="253" t="s">
        <v>1284</v>
      </c>
      <c r="G156" s="204"/>
      <c r="H156" s="252" t="s">
        <v>1318</v>
      </c>
      <c r="I156" s="252" t="s">
        <v>1280</v>
      </c>
      <c r="J156" s="252">
        <v>50</v>
      </c>
      <c r="K156" s="248"/>
    </row>
    <row r="157" spans="2:11" ht="15" customHeight="1">
      <c r="B157" s="227"/>
      <c r="C157" s="252" t="s">
        <v>1305</v>
      </c>
      <c r="D157" s="204"/>
      <c r="E157" s="204"/>
      <c r="F157" s="253" t="s">
        <v>1284</v>
      </c>
      <c r="G157" s="204"/>
      <c r="H157" s="252" t="s">
        <v>1318</v>
      </c>
      <c r="I157" s="252" t="s">
        <v>1280</v>
      </c>
      <c r="J157" s="252">
        <v>50</v>
      </c>
      <c r="K157" s="248"/>
    </row>
    <row r="158" spans="2:11" ht="15" customHeight="1">
      <c r="B158" s="227"/>
      <c r="C158" s="252" t="s">
        <v>1303</v>
      </c>
      <c r="D158" s="204"/>
      <c r="E158" s="204"/>
      <c r="F158" s="253" t="s">
        <v>1284</v>
      </c>
      <c r="G158" s="204"/>
      <c r="H158" s="252" t="s">
        <v>1318</v>
      </c>
      <c r="I158" s="252" t="s">
        <v>1280</v>
      </c>
      <c r="J158" s="252">
        <v>50</v>
      </c>
      <c r="K158" s="248"/>
    </row>
    <row r="159" spans="2:11" ht="15" customHeight="1">
      <c r="B159" s="227"/>
      <c r="C159" s="252" t="s">
        <v>98</v>
      </c>
      <c r="D159" s="204"/>
      <c r="E159" s="204"/>
      <c r="F159" s="253" t="s">
        <v>1278</v>
      </c>
      <c r="G159" s="204"/>
      <c r="H159" s="252" t="s">
        <v>1340</v>
      </c>
      <c r="I159" s="252" t="s">
        <v>1280</v>
      </c>
      <c r="J159" s="252" t="s">
        <v>1341</v>
      </c>
      <c r="K159" s="248"/>
    </row>
    <row r="160" spans="2:11" ht="15" customHeight="1">
      <c r="B160" s="227"/>
      <c r="C160" s="252" t="s">
        <v>1342</v>
      </c>
      <c r="D160" s="204"/>
      <c r="E160" s="204"/>
      <c r="F160" s="253" t="s">
        <v>1278</v>
      </c>
      <c r="G160" s="204"/>
      <c r="H160" s="252" t="s">
        <v>1343</v>
      </c>
      <c r="I160" s="252" t="s">
        <v>1313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13" t="s">
        <v>1344</v>
      </c>
      <c r="D165" s="313"/>
      <c r="E165" s="313"/>
      <c r="F165" s="313"/>
      <c r="G165" s="313"/>
      <c r="H165" s="313"/>
      <c r="I165" s="313"/>
      <c r="J165" s="313"/>
      <c r="K165" s="197"/>
    </row>
    <row r="166" spans="2:11" ht="17.25" customHeight="1">
      <c r="B166" s="196"/>
      <c r="C166" s="217" t="s">
        <v>1272</v>
      </c>
      <c r="D166" s="217"/>
      <c r="E166" s="217"/>
      <c r="F166" s="217" t="s">
        <v>1273</v>
      </c>
      <c r="G166" s="257"/>
      <c r="H166" s="258" t="s">
        <v>54</v>
      </c>
      <c r="I166" s="258" t="s">
        <v>57</v>
      </c>
      <c r="J166" s="217" t="s">
        <v>1274</v>
      </c>
      <c r="K166" s="197"/>
    </row>
    <row r="167" spans="2:11" ht="17.25" customHeight="1">
      <c r="B167" s="198"/>
      <c r="C167" s="219" t="s">
        <v>1275</v>
      </c>
      <c r="D167" s="219"/>
      <c r="E167" s="219"/>
      <c r="F167" s="220" t="s">
        <v>1276</v>
      </c>
      <c r="G167" s="259"/>
      <c r="H167" s="260"/>
      <c r="I167" s="260"/>
      <c r="J167" s="219" t="s">
        <v>1277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1281</v>
      </c>
      <c r="D169" s="204"/>
      <c r="E169" s="204"/>
      <c r="F169" s="225" t="s">
        <v>1278</v>
      </c>
      <c r="G169" s="204"/>
      <c r="H169" s="204" t="s">
        <v>1318</v>
      </c>
      <c r="I169" s="204" t="s">
        <v>1280</v>
      </c>
      <c r="J169" s="204">
        <v>120</v>
      </c>
      <c r="K169" s="248"/>
    </row>
    <row r="170" spans="2:11" ht="15" customHeight="1">
      <c r="B170" s="227"/>
      <c r="C170" s="204" t="s">
        <v>1327</v>
      </c>
      <c r="D170" s="204"/>
      <c r="E170" s="204"/>
      <c r="F170" s="225" t="s">
        <v>1278</v>
      </c>
      <c r="G170" s="204"/>
      <c r="H170" s="204" t="s">
        <v>1328</v>
      </c>
      <c r="I170" s="204" t="s">
        <v>1280</v>
      </c>
      <c r="J170" s="204" t="s">
        <v>1329</v>
      </c>
      <c r="K170" s="248"/>
    </row>
    <row r="171" spans="2:11" ht="15" customHeight="1">
      <c r="B171" s="227"/>
      <c r="C171" s="204" t="s">
        <v>1226</v>
      </c>
      <c r="D171" s="204"/>
      <c r="E171" s="204"/>
      <c r="F171" s="225" t="s">
        <v>1278</v>
      </c>
      <c r="G171" s="204"/>
      <c r="H171" s="204" t="s">
        <v>1345</v>
      </c>
      <c r="I171" s="204" t="s">
        <v>1280</v>
      </c>
      <c r="J171" s="204" t="s">
        <v>1329</v>
      </c>
      <c r="K171" s="248"/>
    </row>
    <row r="172" spans="2:11" ht="15" customHeight="1">
      <c r="B172" s="227"/>
      <c r="C172" s="204" t="s">
        <v>1283</v>
      </c>
      <c r="D172" s="204"/>
      <c r="E172" s="204"/>
      <c r="F172" s="225" t="s">
        <v>1284</v>
      </c>
      <c r="G172" s="204"/>
      <c r="H172" s="204" t="s">
        <v>1345</v>
      </c>
      <c r="I172" s="204" t="s">
        <v>1280</v>
      </c>
      <c r="J172" s="204">
        <v>50</v>
      </c>
      <c r="K172" s="248"/>
    </row>
    <row r="173" spans="2:11" ht="15" customHeight="1">
      <c r="B173" s="227"/>
      <c r="C173" s="204" t="s">
        <v>1286</v>
      </c>
      <c r="D173" s="204"/>
      <c r="E173" s="204"/>
      <c r="F173" s="225" t="s">
        <v>1278</v>
      </c>
      <c r="G173" s="204"/>
      <c r="H173" s="204" t="s">
        <v>1345</v>
      </c>
      <c r="I173" s="204" t="s">
        <v>1288</v>
      </c>
      <c r="J173" s="204"/>
      <c r="K173" s="248"/>
    </row>
    <row r="174" spans="2:11" ht="15" customHeight="1">
      <c r="B174" s="227"/>
      <c r="C174" s="204" t="s">
        <v>1297</v>
      </c>
      <c r="D174" s="204"/>
      <c r="E174" s="204"/>
      <c r="F174" s="225" t="s">
        <v>1284</v>
      </c>
      <c r="G174" s="204"/>
      <c r="H174" s="204" t="s">
        <v>1345</v>
      </c>
      <c r="I174" s="204" t="s">
        <v>1280</v>
      </c>
      <c r="J174" s="204">
        <v>50</v>
      </c>
      <c r="K174" s="248"/>
    </row>
    <row r="175" spans="2:11" ht="15" customHeight="1">
      <c r="B175" s="227"/>
      <c r="C175" s="204" t="s">
        <v>1305</v>
      </c>
      <c r="D175" s="204"/>
      <c r="E175" s="204"/>
      <c r="F175" s="225" t="s">
        <v>1284</v>
      </c>
      <c r="G175" s="204"/>
      <c r="H175" s="204" t="s">
        <v>1345</v>
      </c>
      <c r="I175" s="204" t="s">
        <v>1280</v>
      </c>
      <c r="J175" s="204">
        <v>50</v>
      </c>
      <c r="K175" s="248"/>
    </row>
    <row r="176" spans="2:11" ht="15" customHeight="1">
      <c r="B176" s="227"/>
      <c r="C176" s="204" t="s">
        <v>1303</v>
      </c>
      <c r="D176" s="204"/>
      <c r="E176" s="204"/>
      <c r="F176" s="225" t="s">
        <v>1284</v>
      </c>
      <c r="G176" s="204"/>
      <c r="H176" s="204" t="s">
        <v>1345</v>
      </c>
      <c r="I176" s="204" t="s">
        <v>1280</v>
      </c>
      <c r="J176" s="204">
        <v>50</v>
      </c>
      <c r="K176" s="248"/>
    </row>
    <row r="177" spans="2:11" ht="15" customHeight="1">
      <c r="B177" s="227"/>
      <c r="C177" s="204" t="s">
        <v>106</v>
      </c>
      <c r="D177" s="204"/>
      <c r="E177" s="204"/>
      <c r="F177" s="225" t="s">
        <v>1278</v>
      </c>
      <c r="G177" s="204"/>
      <c r="H177" s="204" t="s">
        <v>1346</v>
      </c>
      <c r="I177" s="204" t="s">
        <v>1347</v>
      </c>
      <c r="J177" s="204"/>
      <c r="K177" s="248"/>
    </row>
    <row r="178" spans="2:11" ht="15" customHeight="1">
      <c r="B178" s="227"/>
      <c r="C178" s="204" t="s">
        <v>57</v>
      </c>
      <c r="D178" s="204"/>
      <c r="E178" s="204"/>
      <c r="F178" s="225" t="s">
        <v>1278</v>
      </c>
      <c r="G178" s="204"/>
      <c r="H178" s="204" t="s">
        <v>1348</v>
      </c>
      <c r="I178" s="204" t="s">
        <v>1349</v>
      </c>
      <c r="J178" s="204">
        <v>1</v>
      </c>
      <c r="K178" s="248"/>
    </row>
    <row r="179" spans="2:11" ht="15" customHeight="1">
      <c r="B179" s="227"/>
      <c r="C179" s="204" t="s">
        <v>53</v>
      </c>
      <c r="D179" s="204"/>
      <c r="E179" s="204"/>
      <c r="F179" s="225" t="s">
        <v>1278</v>
      </c>
      <c r="G179" s="204"/>
      <c r="H179" s="204" t="s">
        <v>1350</v>
      </c>
      <c r="I179" s="204" t="s">
        <v>1280</v>
      </c>
      <c r="J179" s="204">
        <v>20</v>
      </c>
      <c r="K179" s="248"/>
    </row>
    <row r="180" spans="2:11" ht="15" customHeight="1">
      <c r="B180" s="227"/>
      <c r="C180" s="204" t="s">
        <v>54</v>
      </c>
      <c r="D180" s="204"/>
      <c r="E180" s="204"/>
      <c r="F180" s="225" t="s">
        <v>1278</v>
      </c>
      <c r="G180" s="204"/>
      <c r="H180" s="204" t="s">
        <v>1351</v>
      </c>
      <c r="I180" s="204" t="s">
        <v>1280</v>
      </c>
      <c r="J180" s="204">
        <v>255</v>
      </c>
      <c r="K180" s="248"/>
    </row>
    <row r="181" spans="2:11" ht="15" customHeight="1">
      <c r="B181" s="227"/>
      <c r="C181" s="204" t="s">
        <v>107</v>
      </c>
      <c r="D181" s="204"/>
      <c r="E181" s="204"/>
      <c r="F181" s="225" t="s">
        <v>1278</v>
      </c>
      <c r="G181" s="204"/>
      <c r="H181" s="204" t="s">
        <v>1242</v>
      </c>
      <c r="I181" s="204" t="s">
        <v>1280</v>
      </c>
      <c r="J181" s="204">
        <v>10</v>
      </c>
      <c r="K181" s="248"/>
    </row>
    <row r="182" spans="2:11" ht="15" customHeight="1">
      <c r="B182" s="227"/>
      <c r="C182" s="204" t="s">
        <v>108</v>
      </c>
      <c r="D182" s="204"/>
      <c r="E182" s="204"/>
      <c r="F182" s="225" t="s">
        <v>1278</v>
      </c>
      <c r="G182" s="204"/>
      <c r="H182" s="204" t="s">
        <v>1352</v>
      </c>
      <c r="I182" s="204" t="s">
        <v>1313</v>
      </c>
      <c r="J182" s="204"/>
      <c r="K182" s="248"/>
    </row>
    <row r="183" spans="2:11" ht="15" customHeight="1">
      <c r="B183" s="227"/>
      <c r="C183" s="204" t="s">
        <v>1353</v>
      </c>
      <c r="D183" s="204"/>
      <c r="E183" s="204"/>
      <c r="F183" s="225" t="s">
        <v>1278</v>
      </c>
      <c r="G183" s="204"/>
      <c r="H183" s="204" t="s">
        <v>1354</v>
      </c>
      <c r="I183" s="204" t="s">
        <v>1313</v>
      </c>
      <c r="J183" s="204"/>
      <c r="K183" s="248"/>
    </row>
    <row r="184" spans="2:11" ht="15" customHeight="1">
      <c r="B184" s="227"/>
      <c r="C184" s="204" t="s">
        <v>1342</v>
      </c>
      <c r="D184" s="204"/>
      <c r="E184" s="204"/>
      <c r="F184" s="225" t="s">
        <v>1278</v>
      </c>
      <c r="G184" s="204"/>
      <c r="H184" s="204" t="s">
        <v>1355</v>
      </c>
      <c r="I184" s="204" t="s">
        <v>1313</v>
      </c>
      <c r="J184" s="204"/>
      <c r="K184" s="248"/>
    </row>
    <row r="185" spans="2:11" ht="15" customHeight="1">
      <c r="B185" s="227"/>
      <c r="C185" s="204" t="s">
        <v>110</v>
      </c>
      <c r="D185" s="204"/>
      <c r="E185" s="204"/>
      <c r="F185" s="225" t="s">
        <v>1284</v>
      </c>
      <c r="G185" s="204"/>
      <c r="H185" s="204" t="s">
        <v>1356</v>
      </c>
      <c r="I185" s="204" t="s">
        <v>1280</v>
      </c>
      <c r="J185" s="204">
        <v>50</v>
      </c>
      <c r="K185" s="248"/>
    </row>
    <row r="186" spans="2:11" ht="15" customHeight="1">
      <c r="B186" s="227"/>
      <c r="C186" s="204" t="s">
        <v>1357</v>
      </c>
      <c r="D186" s="204"/>
      <c r="E186" s="204"/>
      <c r="F186" s="225" t="s">
        <v>1284</v>
      </c>
      <c r="G186" s="204"/>
      <c r="H186" s="204" t="s">
        <v>1358</v>
      </c>
      <c r="I186" s="204" t="s">
        <v>1359</v>
      </c>
      <c r="J186" s="204"/>
      <c r="K186" s="248"/>
    </row>
    <row r="187" spans="2:11" ht="15" customHeight="1">
      <c r="B187" s="227"/>
      <c r="C187" s="204" t="s">
        <v>1360</v>
      </c>
      <c r="D187" s="204"/>
      <c r="E187" s="204"/>
      <c r="F187" s="225" t="s">
        <v>1284</v>
      </c>
      <c r="G187" s="204"/>
      <c r="H187" s="204" t="s">
        <v>1361</v>
      </c>
      <c r="I187" s="204" t="s">
        <v>1359</v>
      </c>
      <c r="J187" s="204"/>
      <c r="K187" s="248"/>
    </row>
    <row r="188" spans="2:11" ht="15" customHeight="1">
      <c r="B188" s="227"/>
      <c r="C188" s="204" t="s">
        <v>1362</v>
      </c>
      <c r="D188" s="204"/>
      <c r="E188" s="204"/>
      <c r="F188" s="225" t="s">
        <v>1284</v>
      </c>
      <c r="G188" s="204"/>
      <c r="H188" s="204" t="s">
        <v>1363</v>
      </c>
      <c r="I188" s="204" t="s">
        <v>1359</v>
      </c>
      <c r="J188" s="204"/>
      <c r="K188" s="248"/>
    </row>
    <row r="189" spans="2:11" ht="15" customHeight="1">
      <c r="B189" s="227"/>
      <c r="C189" s="261" t="s">
        <v>1364</v>
      </c>
      <c r="D189" s="204"/>
      <c r="E189" s="204"/>
      <c r="F189" s="225" t="s">
        <v>1284</v>
      </c>
      <c r="G189" s="204"/>
      <c r="H189" s="204" t="s">
        <v>1365</v>
      </c>
      <c r="I189" s="204" t="s">
        <v>1366</v>
      </c>
      <c r="J189" s="262" t="s">
        <v>1367</v>
      </c>
      <c r="K189" s="248"/>
    </row>
    <row r="190" spans="2:11" ht="15" customHeight="1">
      <c r="B190" s="227"/>
      <c r="C190" s="261" t="s">
        <v>42</v>
      </c>
      <c r="D190" s="204"/>
      <c r="E190" s="204"/>
      <c r="F190" s="225" t="s">
        <v>1278</v>
      </c>
      <c r="G190" s="204"/>
      <c r="H190" s="201" t="s">
        <v>1368</v>
      </c>
      <c r="I190" s="204" t="s">
        <v>1369</v>
      </c>
      <c r="J190" s="204"/>
      <c r="K190" s="248"/>
    </row>
    <row r="191" spans="2:11" ht="15" customHeight="1">
      <c r="B191" s="227"/>
      <c r="C191" s="261" t="s">
        <v>1370</v>
      </c>
      <c r="D191" s="204"/>
      <c r="E191" s="204"/>
      <c r="F191" s="225" t="s">
        <v>1278</v>
      </c>
      <c r="G191" s="204"/>
      <c r="H191" s="204" t="s">
        <v>1371</v>
      </c>
      <c r="I191" s="204" t="s">
        <v>1313</v>
      </c>
      <c r="J191" s="204"/>
      <c r="K191" s="248"/>
    </row>
    <row r="192" spans="2:11" ht="15" customHeight="1">
      <c r="B192" s="227"/>
      <c r="C192" s="261" t="s">
        <v>1372</v>
      </c>
      <c r="D192" s="204"/>
      <c r="E192" s="204"/>
      <c r="F192" s="225" t="s">
        <v>1278</v>
      </c>
      <c r="G192" s="204"/>
      <c r="H192" s="204" t="s">
        <v>1373</v>
      </c>
      <c r="I192" s="204" t="s">
        <v>1313</v>
      </c>
      <c r="J192" s="204"/>
      <c r="K192" s="248"/>
    </row>
    <row r="193" spans="2:11" ht="15" customHeight="1">
      <c r="B193" s="227"/>
      <c r="C193" s="261" t="s">
        <v>1374</v>
      </c>
      <c r="D193" s="204"/>
      <c r="E193" s="204"/>
      <c r="F193" s="225" t="s">
        <v>1284</v>
      </c>
      <c r="G193" s="204"/>
      <c r="H193" s="204" t="s">
        <v>1375</v>
      </c>
      <c r="I193" s="204" t="s">
        <v>1313</v>
      </c>
      <c r="J193" s="204"/>
      <c r="K193" s="248"/>
    </row>
    <row r="194" spans="2:1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ht="21">
      <c r="B199" s="196"/>
      <c r="C199" s="313" t="s">
        <v>1376</v>
      </c>
      <c r="D199" s="313"/>
      <c r="E199" s="313"/>
      <c r="F199" s="313"/>
      <c r="G199" s="313"/>
      <c r="H199" s="313"/>
      <c r="I199" s="313"/>
      <c r="J199" s="313"/>
      <c r="K199" s="197"/>
    </row>
    <row r="200" spans="2:11" ht="25.5" customHeight="1">
      <c r="B200" s="196"/>
      <c r="C200" s="264" t="s">
        <v>1377</v>
      </c>
      <c r="D200" s="264"/>
      <c r="E200" s="264"/>
      <c r="F200" s="264" t="s">
        <v>1378</v>
      </c>
      <c r="G200" s="265"/>
      <c r="H200" s="314" t="s">
        <v>1379</v>
      </c>
      <c r="I200" s="314"/>
      <c r="J200" s="314"/>
      <c r="K200" s="197"/>
    </row>
    <row r="201" spans="2:11" ht="5.25" customHeight="1">
      <c r="B201" s="227"/>
      <c r="C201" s="222"/>
      <c r="D201" s="222"/>
      <c r="E201" s="222"/>
      <c r="F201" s="222"/>
      <c r="G201" s="246"/>
      <c r="H201" s="222"/>
      <c r="I201" s="222"/>
      <c r="J201" s="222"/>
      <c r="K201" s="248"/>
    </row>
    <row r="202" spans="2:11" ht="15" customHeight="1">
      <c r="B202" s="227"/>
      <c r="C202" s="204" t="s">
        <v>1369</v>
      </c>
      <c r="D202" s="204"/>
      <c r="E202" s="204"/>
      <c r="F202" s="225" t="s">
        <v>43</v>
      </c>
      <c r="G202" s="204"/>
      <c r="H202" s="315" t="s">
        <v>1380</v>
      </c>
      <c r="I202" s="315"/>
      <c r="J202" s="315"/>
      <c r="K202" s="248"/>
    </row>
    <row r="203" spans="2:11" ht="15" customHeight="1">
      <c r="B203" s="227"/>
      <c r="C203" s="204"/>
      <c r="D203" s="204"/>
      <c r="E203" s="204"/>
      <c r="F203" s="225" t="s">
        <v>44</v>
      </c>
      <c r="G203" s="204"/>
      <c r="H203" s="315" t="s">
        <v>1381</v>
      </c>
      <c r="I203" s="315"/>
      <c r="J203" s="315"/>
      <c r="K203" s="248"/>
    </row>
    <row r="204" spans="2:11" ht="15" customHeight="1">
      <c r="B204" s="227"/>
      <c r="C204" s="204"/>
      <c r="D204" s="204"/>
      <c r="E204" s="204"/>
      <c r="F204" s="225" t="s">
        <v>47</v>
      </c>
      <c r="G204" s="204"/>
      <c r="H204" s="315" t="s">
        <v>1382</v>
      </c>
      <c r="I204" s="315"/>
      <c r="J204" s="315"/>
      <c r="K204" s="248"/>
    </row>
    <row r="205" spans="2:11" ht="15" customHeight="1">
      <c r="B205" s="227"/>
      <c r="C205" s="204"/>
      <c r="D205" s="204"/>
      <c r="E205" s="204"/>
      <c r="F205" s="225" t="s">
        <v>45</v>
      </c>
      <c r="G205" s="204"/>
      <c r="H205" s="315" t="s">
        <v>1383</v>
      </c>
      <c r="I205" s="315"/>
      <c r="J205" s="315"/>
      <c r="K205" s="248"/>
    </row>
    <row r="206" spans="2:11" ht="15" customHeight="1">
      <c r="B206" s="227"/>
      <c r="C206" s="204"/>
      <c r="D206" s="204"/>
      <c r="E206" s="204"/>
      <c r="F206" s="225" t="s">
        <v>46</v>
      </c>
      <c r="G206" s="204"/>
      <c r="H206" s="315" t="s">
        <v>1384</v>
      </c>
      <c r="I206" s="315"/>
      <c r="J206" s="315"/>
      <c r="K206" s="248"/>
    </row>
    <row r="207" spans="2:1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48"/>
    </row>
    <row r="208" spans="2:11" ht="15" customHeight="1">
      <c r="B208" s="227"/>
      <c r="C208" s="204" t="s">
        <v>1325</v>
      </c>
      <c r="D208" s="204"/>
      <c r="E208" s="204"/>
      <c r="F208" s="225" t="s">
        <v>78</v>
      </c>
      <c r="G208" s="204"/>
      <c r="H208" s="315" t="s">
        <v>1385</v>
      </c>
      <c r="I208" s="315"/>
      <c r="J208" s="315"/>
      <c r="K208" s="248"/>
    </row>
    <row r="209" spans="2:11" ht="15" customHeight="1">
      <c r="B209" s="227"/>
      <c r="C209" s="204"/>
      <c r="D209" s="204"/>
      <c r="E209" s="204"/>
      <c r="F209" s="225" t="s">
        <v>1220</v>
      </c>
      <c r="G209" s="204"/>
      <c r="H209" s="315" t="s">
        <v>1221</v>
      </c>
      <c r="I209" s="315"/>
      <c r="J209" s="315"/>
      <c r="K209" s="248"/>
    </row>
    <row r="210" spans="2:11" ht="15" customHeight="1">
      <c r="B210" s="227"/>
      <c r="C210" s="204"/>
      <c r="D210" s="204"/>
      <c r="E210" s="204"/>
      <c r="F210" s="225" t="s">
        <v>1218</v>
      </c>
      <c r="G210" s="204"/>
      <c r="H210" s="315" t="s">
        <v>1386</v>
      </c>
      <c r="I210" s="315"/>
      <c r="J210" s="315"/>
      <c r="K210" s="248"/>
    </row>
    <row r="211" spans="2:11" ht="15" customHeight="1">
      <c r="B211" s="266"/>
      <c r="C211" s="204"/>
      <c r="D211" s="204"/>
      <c r="E211" s="204"/>
      <c r="F211" s="225" t="s">
        <v>1222</v>
      </c>
      <c r="G211" s="261"/>
      <c r="H211" s="316" t="s">
        <v>1223</v>
      </c>
      <c r="I211" s="316"/>
      <c r="J211" s="316"/>
      <c r="K211" s="267"/>
    </row>
    <row r="212" spans="2:11" ht="15" customHeight="1">
      <c r="B212" s="266"/>
      <c r="C212" s="204"/>
      <c r="D212" s="204"/>
      <c r="E212" s="204"/>
      <c r="F212" s="225" t="s">
        <v>1224</v>
      </c>
      <c r="G212" s="261"/>
      <c r="H212" s="316" t="s">
        <v>1387</v>
      </c>
      <c r="I212" s="316"/>
      <c r="J212" s="316"/>
      <c r="K212" s="267"/>
    </row>
    <row r="213" spans="2:11" ht="15" customHeight="1">
      <c r="B213" s="266"/>
      <c r="C213" s="204"/>
      <c r="D213" s="204"/>
      <c r="E213" s="204"/>
      <c r="F213" s="225"/>
      <c r="G213" s="261"/>
      <c r="H213" s="252"/>
      <c r="I213" s="252"/>
      <c r="J213" s="252"/>
      <c r="K213" s="267"/>
    </row>
    <row r="214" spans="2:11" ht="15" customHeight="1">
      <c r="B214" s="266"/>
      <c r="C214" s="204" t="s">
        <v>1349</v>
      </c>
      <c r="D214" s="204"/>
      <c r="E214" s="204"/>
      <c r="F214" s="225">
        <v>1</v>
      </c>
      <c r="G214" s="261"/>
      <c r="H214" s="316" t="s">
        <v>1388</v>
      </c>
      <c r="I214" s="316"/>
      <c r="J214" s="316"/>
      <c r="K214" s="267"/>
    </row>
    <row r="215" spans="2:11" ht="15" customHeight="1">
      <c r="B215" s="266"/>
      <c r="C215" s="204"/>
      <c r="D215" s="204"/>
      <c r="E215" s="204"/>
      <c r="F215" s="225">
        <v>2</v>
      </c>
      <c r="G215" s="261"/>
      <c r="H215" s="316" t="s">
        <v>1389</v>
      </c>
      <c r="I215" s="316"/>
      <c r="J215" s="316"/>
      <c r="K215" s="267"/>
    </row>
    <row r="216" spans="2:11" ht="15" customHeight="1">
      <c r="B216" s="266"/>
      <c r="C216" s="204"/>
      <c r="D216" s="204"/>
      <c r="E216" s="204"/>
      <c r="F216" s="225">
        <v>3</v>
      </c>
      <c r="G216" s="261"/>
      <c r="H216" s="316" t="s">
        <v>1390</v>
      </c>
      <c r="I216" s="316"/>
      <c r="J216" s="316"/>
      <c r="K216" s="267"/>
    </row>
    <row r="217" spans="2:11" ht="15" customHeight="1">
      <c r="B217" s="266"/>
      <c r="C217" s="204"/>
      <c r="D217" s="204"/>
      <c r="E217" s="204"/>
      <c r="F217" s="225">
        <v>4</v>
      </c>
      <c r="G217" s="261"/>
      <c r="H217" s="316" t="s">
        <v>1391</v>
      </c>
      <c r="I217" s="316"/>
      <c r="J217" s="316"/>
      <c r="K217" s="267"/>
    </row>
    <row r="218" spans="2:1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2023-04-17T07:12:59Z</dcterms:created>
  <dcterms:modified xsi:type="dcterms:W3CDTF">2023-04-17T07:14:16Z</dcterms:modified>
  <cp:category/>
  <cp:version/>
  <cp:contentType/>
  <cp:contentStatus/>
</cp:coreProperties>
</file>