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Objekty pozemních kom..." sheetId="2" r:id="rId2"/>
    <sheet name="2 - Objekty veřejného osv..." sheetId="3" r:id="rId3"/>
    <sheet name="3 - Dešťová kanalizace a ..." sheetId="4" r:id="rId4"/>
    <sheet name="4 - Vedlejší rozpočtové n..." sheetId="5" r:id="rId5"/>
  </sheets>
  <definedNames>
    <definedName name="_xlnm.Print_Area" localSheetId="0">'Rekapitulace stavby'!$D$4:$AO$76,'Rekapitulace stavby'!$C$82:$AQ$99</definedName>
    <definedName name="_xlnm._FilterDatabase" localSheetId="1" hidden="1">'1 - Objekty pozemních kom...'!$C$128:$K$460</definedName>
    <definedName name="_xlnm.Print_Area" localSheetId="1">'1 - Objekty pozemních kom...'!$C$4:$J$39,'1 - Objekty pozemních kom...'!$C$50:$J$76,'1 - Objekty pozemních kom...'!$C$82:$J$110,'1 - Objekty pozemních kom...'!$C$116:$K$460</definedName>
    <definedName name="_xlnm._FilterDatabase" localSheetId="2" hidden="1">'2 - Objekty veřejného osv...'!$C$124:$K$260</definedName>
    <definedName name="_xlnm.Print_Area" localSheetId="2">'2 - Objekty veřejného osv...'!$C$4:$J$39,'2 - Objekty veřejného osv...'!$C$50:$J$76,'2 - Objekty veřejného osv...'!$C$82:$J$106,'2 - Objekty veřejného osv...'!$C$112:$K$260</definedName>
    <definedName name="_xlnm._FilterDatabase" localSheetId="3" hidden="1">'3 - Dešťová kanalizace a ...'!$C$127:$K$318</definedName>
    <definedName name="_xlnm.Print_Area" localSheetId="3">'3 - Dešťová kanalizace a ...'!$C$4:$J$39,'3 - Dešťová kanalizace a ...'!$C$50:$J$76,'3 - Dešťová kanalizace a ...'!$C$82:$J$109,'3 - Dešťová kanalizace a ...'!$C$115:$K$318</definedName>
    <definedName name="_xlnm._FilterDatabase" localSheetId="4" hidden="1">'4 - Vedlejší rozpočtové n...'!$C$121:$K$151</definedName>
    <definedName name="_xlnm.Print_Area" localSheetId="4">'4 - Vedlejší rozpočtové n...'!$C$4:$J$39,'4 - Vedlejší rozpočtové n...'!$C$50:$J$76,'4 - Vedlejší rozpočtové n...'!$C$82:$J$103,'4 - Vedlejší rozpočtové n...'!$C$109:$K$151</definedName>
    <definedName name="_xlnm.Print_Titles" localSheetId="0">'Rekapitulace stavby'!$92:$92</definedName>
    <definedName name="_xlnm.Print_Titles" localSheetId="1">'1 - Objekty pozemních kom...'!$128:$128</definedName>
    <definedName name="_xlnm.Print_Titles" localSheetId="2">'2 - Objekty veřejného osv...'!$124:$124</definedName>
    <definedName name="_xlnm.Print_Titles" localSheetId="3">'3 - Dešťová kanalizace a ...'!$127:$127</definedName>
    <definedName name="_xlnm.Print_Titles" localSheetId="4">'4 - Vedlejší rozpočtové n...'!$121:$121</definedName>
  </definedNames>
  <calcPr fullCalcOnLoad="1"/>
</workbook>
</file>

<file path=xl/sharedStrings.xml><?xml version="1.0" encoding="utf-8"?>
<sst xmlns="http://schemas.openxmlformats.org/spreadsheetml/2006/main" count="6936" uniqueCount="1082">
  <si>
    <t>Export Komplet</t>
  </si>
  <si>
    <t/>
  </si>
  <si>
    <t>2.0</t>
  </si>
  <si>
    <t>ZAMOK</t>
  </si>
  <si>
    <t>False</t>
  </si>
  <si>
    <t>{c0a0cd9d-6661-4376-9e78-21823b321482}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</si>
  <si>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</si>
  <si>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</si>
  <si>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</si>
  <si>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</si>
  <si>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</si>
  <si>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</si>
  <si>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</si>
  <si>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</si>
  <si>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22051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</si>
  <si>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</si>
  <si>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</si>
  <si>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Křižovatky Slovenská - Lipová - Závodu míru</t>
  </si>
  <si>
    <t>KSO:</t>
  </si>
  <si>
    <t>CC-CZ:</t>
  </si>
  <si>
    <t>Místo:</t>
  </si>
  <si>
    <t>Sokolov</t>
  </si>
  <si>
    <t>Datum:</t>
  </si>
  <si>
    <t>1. 12. 2023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</si>
  <si>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</si>
  <si>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</si>
  <si>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</si>
  <si>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</si>
  <si>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</si>
  <si>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</si>
  <si>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</si>
  <si>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</si>
  <si>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</si>
  <si>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 xml:space="preserve">Vladimír Čechura </t>
  </si>
  <si>
    <t>True</t>
  </si>
  <si>
    <t>Zpracovatel:</t>
  </si>
  <si>
    <t>28738217</t>
  </si>
  <si>
    <t>Vladimír Čechura - 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</si>
  <si>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</si>
  <si>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</si>
  <si>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</si>
  <si>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</si>
  <si>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</si>
  <si>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</si>
  <si>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</si>
  <si>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</si>
  <si>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</si>
  <si>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</si>
  <si>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</si>
  <si>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</si>
  <si>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</si>
  <si>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</si>
  <si>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</si>
  <si>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</si>
  <si>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</si>
  <si>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</si>
  <si>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</si>
  <si>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</si>
  <si>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</si>
  <si>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</si>
  <si>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</si>
  <si>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</si>
  <si>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</si>
  <si>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</si>
  <si>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</si>
  <si>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</si>
  <si>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</si>
  <si>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</si>
  <si>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</si>
  <si>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</si>
  <si>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</si>
  <si>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</si>
  <si>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</si>
  <si>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</si>
  <si>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</si>
  <si>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</si>
  <si>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</si>
  <si>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</si>
  <si>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</si>
  <si>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</si>
  <si>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</si>
  <si>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</si>
  <si>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</si>
  <si>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</si>
  <si>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</si>
  <si>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</si>
  <si>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Objekty pozemních komunikací</t>
  </si>
  <si>
    <t>STA</t>
  </si>
  <si>
    <t>{3ef2c558-5e7e-4497-af7d-32ef54036b3c}</t>
  </si>
  <si>
    <t>2</t>
  </si>
  <si>
    <t>Objekty veřejného osvětlení</t>
  </si>
  <si>
    <t>{fa6d0726-8cf4-4e70-a2f3-7592918d624b}</t>
  </si>
  <si>
    <t>3</t>
  </si>
  <si>
    <t>Dešťová kanalizace a přípojky k UV</t>
  </si>
  <si>
    <t>{6f7d9e6e-ed26-4311-b882-3f4a39f7325a}</t>
  </si>
  <si>
    <t>4</t>
  </si>
  <si>
    <t>Vedlejší rozpočtové náklady</t>
  </si>
  <si>
    <t>{fa505214-b7d9-4236-8431-f3434d3a4dde}</t>
  </si>
  <si>
    <t>KRYCÍ LIST SOUPISU PRACÍ</t>
  </si>
  <si>
    <t>Objekt:</t>
  </si>
  <si>
    <t>1 - Objekty pozemních komunikací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</si>
  <si>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</si>
  <si>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</si>
  <si>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</si>
  <si>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</si>
  <si>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</si>
  <si>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</si>
  <si>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</si>
  <si>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</si>
  <si>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</si>
  <si>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</si>
  <si>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</si>
  <si>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</si>
  <si>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</si>
  <si>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</si>
  <si>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</si>
  <si>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</si>
  <si>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</si>
  <si>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</si>
  <si>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</si>
  <si>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</si>
  <si>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</si>
  <si>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</si>
  <si>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</si>
  <si>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</si>
  <si>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</si>
  <si>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</si>
  <si>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</si>
  <si>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</si>
  <si>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</si>
  <si>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</si>
  <si>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</si>
  <si>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</si>
  <si>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</si>
  <si>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</si>
  <si>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</si>
  <si>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</si>
  <si>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113107130</t>
  </si>
  <si>
    <t>Odstranění podkladu z betonu prostého tl do 100 mm ručně</t>
  </si>
  <si>
    <t>m2</t>
  </si>
  <si>
    <t>CS ÚRS 2023 02</t>
  </si>
  <si>
    <t>-1000016232</t>
  </si>
  <si>
    <t>PP</t>
  </si>
  <si>
    <t>Odstranění podkladů nebo krytů ručně s přemístěním hmot na skládku na vzdálenost do 3 m nebo s naložením na dopravní prostředek z betonu prostého, o tl. vrstvy do 100 mm</t>
  </si>
  <si>
    <t>VV</t>
  </si>
  <si>
    <t>Výkres C4b</t>
  </si>
  <si>
    <t>"podkladní beton podél obrub (tloušťka betonu 88mm)"29,5+23,5+5,5+14,75</t>
  </si>
  <si>
    <t>113107142</t>
  </si>
  <si>
    <t>Odstranění podkladu živičného tl přes 50 do 100 mm ručně</t>
  </si>
  <si>
    <t>-1055896270</t>
  </si>
  <si>
    <t>Odstranění podkladů nebo krytů ručně s přemístěním hmot na skládku na vzdálenost do 3 m nebo s naložením na dopravní prostředek živičných, o tl. vrstvy přes 50 do 100 mm</t>
  </si>
  <si>
    <t>"asfalt podél obrub (tloušťka asfaltu 66mm)"29,5+23,5+5,5+14,75</t>
  </si>
  <si>
    <t>113107171</t>
  </si>
  <si>
    <t>Odstranění podkladu z betonu prostého tl přes 100 do 150 mm strojně pl přes 50 do 200 m2</t>
  </si>
  <si>
    <t>776707152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</si>
  <si>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</si>
  <si>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"asfaltové chodníky"172</t>
  </si>
  <si>
    <t>113107181</t>
  </si>
  <si>
    <t>Odstranění podkladu živičného tl do 50 mm strojně pl přes 50 do 200 m2</t>
  </si>
  <si>
    <t>185070059</t>
  </si>
  <si>
    <t>Odstranění podkladů nebo krytů strojně plochy jednotlivě přes 50 m2 do 200 m2 s přemístěním hmot na skládku na vzdálenost do 20 m nebo s naložením na dopravní prostředek živičných, o tl. vrstvy do 50 mm</t>
  </si>
  <si>
    <t>5</t>
  </si>
  <si>
    <t>113107223</t>
  </si>
  <si>
    <t>Odstranění podkladu z kameniva drceného tl přes 200 do 300 mm strojně pl přes 200 m2</t>
  </si>
  <si>
    <t>-883660021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</si>
  <si>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</si>
  <si>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" v trase dešťové kanalizace"123</t>
  </si>
  <si>
    <t>"odstranění konstrukčních vrstev na úroveň pláně - předpoklad 30cm"480</t>
  </si>
  <si>
    <t>Součet</t>
  </si>
  <si>
    <t>6</t>
  </si>
  <si>
    <t>113154264</t>
  </si>
  <si>
    <t>Frézování živičného krytu tl 100 mm pruh š přes 1 do 2 m pl přes 500 do 1000 m2 s překážkami v trase</t>
  </si>
  <si>
    <t>2105622219</t>
  </si>
  <si>
    <t>Frézování živičného podkladu nebo krytu s naložením na dopravní prostředek plochy přes 500 do 1 000 m2 s překážkami v trase pruhu šířky přes 1 m do 2 m, tloušťky vrstvy 100 mm</t>
  </si>
  <si>
    <t>"frézování v trase dešťové kanalizace"123</t>
  </si>
  <si>
    <t>"frézování asfaltu v ploše křižovatky (tloušťka 66mm)"577,75</t>
  </si>
  <si>
    <t>7</t>
  </si>
  <si>
    <t>113155264</t>
  </si>
  <si>
    <t>Frézování betonového krytu tl 100 mm pruh š přes 1 do 2 m pl přes 500 do 1000 m2 s překážkami v trase</t>
  </si>
  <si>
    <t>-89674990</t>
  </si>
  <si>
    <t>Frézování betonového podkladu nebo krytu s naložením na dopravní prostředek plochy přes 500 do 1 000 m2 s překážkami v trase pruhu šířky přes 1 m do 2 m, tloušťky vrstvy 100 mm</t>
  </si>
  <si>
    <t>"frézování betonového podkladu v ploše křižovatky (tloušťka 88mm)"577,75</t>
  </si>
  <si>
    <t>8</t>
  </si>
  <si>
    <t>113202111</t>
  </si>
  <si>
    <t>Vytrhání obrub krajníků obrubníků stojatých</t>
  </si>
  <si>
    <t>m</t>
  </si>
  <si>
    <t>1353863186</t>
  </si>
  <si>
    <t>Vytrhání obrub s vybouráním lože, s přemístěním hmot na skládku na vzdálenost do 3 m nebo s naložením na dopravní prostředek z krajníků nebo obrubníků stojatých</t>
  </si>
  <si>
    <t>"obrubníky silniční" 59+66+16+23</t>
  </si>
  <si>
    <t>"obrubníky chodníkové"70+6++6+6</t>
  </si>
  <si>
    <t>9</t>
  </si>
  <si>
    <t>122452203</t>
  </si>
  <si>
    <t>Odkopávky a prokopávky nezapažené pro silnice a dálnice v hornině třídy těžitelnosti II objem do 100 m3 strojně</t>
  </si>
  <si>
    <t>m3</t>
  </si>
  <si>
    <t>658513010</t>
  </si>
  <si>
    <t>Odkopávky a prokopávky nezapažené pro silnice a dálnice strojně v hornině třídy těžitelnosti II do 100 m3</t>
  </si>
  <si>
    <t>"odkopávky pro konstrukci chodníků"100*0,25</t>
  </si>
  <si>
    <t>"sanace vozovkových konstrukčních vrstvev (fakturace dle skutečného stavu zemní pláně)"230*0,25</t>
  </si>
  <si>
    <t>10</t>
  </si>
  <si>
    <t>131212501</t>
  </si>
  <si>
    <t>Hloubení jamek pro sloupky, zábradlí, značky objem do 0,5 m3 v soudržných horninách třídy těžitelnosti I skupiny 3 ručně</t>
  </si>
  <si>
    <t>-396573333</t>
  </si>
  <si>
    <t>Hloubení jamek pro spodní stavbu železnic ručně pro sloupky zábradlí, značky, apod. objemu do 0,5 m3 s odhozením výkopku nebo naložením na dopravní prostředek v hornině třídy těžitelnosti I skupiny 3 soudržných</t>
  </si>
  <si>
    <t>"základ sloupků zábradlí"12*(0,5*0,5*0,8)</t>
  </si>
  <si>
    <t>11</t>
  </si>
  <si>
    <t>132251103</t>
  </si>
  <si>
    <t>Hloubení rýh nezapažených š do 800 mm v hornině třídy těžitelnosti I skupiny 3 objem do 100 m3 strojně</t>
  </si>
  <si>
    <t>-1556818643</t>
  </si>
  <si>
    <t>Hloubení nezapažených rýh šířky do 800 mm strojně s urovnáním dna do předepsaného profilu a spádu v hornině třídy těžitelnosti I skupiny 3 přes 50 do 100 m3</t>
  </si>
  <si>
    <t>rýha pro osazení palisád</t>
  </si>
  <si>
    <t>36,6*0,3</t>
  </si>
  <si>
    <t>12</t>
  </si>
  <si>
    <t>167151111</t>
  </si>
  <si>
    <t>Nakládání výkopku z hornin třídy těžitelnosti I skupiny 1 až 3 přes 100 m3</t>
  </si>
  <si>
    <t>-1798164975</t>
  </si>
  <si>
    <t>Nakládání, skládání a překládání neulehlého výkopku nebo sypaniny strojně nakládání, množství přes 100 m3, z hornin třídy těžitelnosti I, skupiny 1 až 3</t>
  </si>
  <si>
    <t>10,98+2,4+82,5</t>
  </si>
  <si>
    <t>13</t>
  </si>
  <si>
    <t>162751137</t>
  </si>
  <si>
    <t>Vodorovné přemístění přes 9 000 do 10000 m výkopku/sypaniny z horniny třídy těžitelnosti II skupiny 4 a 5</t>
  </si>
  <si>
    <t>-579305581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</si>
  <si>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</si>
  <si>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14</t>
  </si>
  <si>
    <t>162751139</t>
  </si>
  <si>
    <t>Příplatek k vodorovnému přemístění výkopku/sypaniny z horniny třídy těžitelnosti II skupiny 4 a 5 ZKD 1000 m přes 10000 m</t>
  </si>
  <si>
    <t>-2138311966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</si>
  <si>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</si>
  <si>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95,88*15 'Přepočtené koeficientem množství</t>
  </si>
  <si>
    <t>171152101</t>
  </si>
  <si>
    <t>Uložení sypaniny z hornin soudržných do násypů zhutněných silnic a dálnic</t>
  </si>
  <si>
    <t>1163372871</t>
  </si>
  <si>
    <t>Uložení sypaniny do zhutněných násypů pro silnice, dálnice a letiště s rozprostřením sypaniny ve vrstvách, s hrubým urovnáním a uzavřením povrchu násypu z hornin soudržných</t>
  </si>
  <si>
    <t>Výkres D112a/D112c1</t>
  </si>
  <si>
    <t>"násyp chodníku u palisády"0,35*19,6</t>
  </si>
  <si>
    <t>16</t>
  </si>
  <si>
    <t>M</t>
  </si>
  <si>
    <t>58337302</t>
  </si>
  <si>
    <t>štěrkopísek frakce 0/16</t>
  </si>
  <si>
    <t>t</t>
  </si>
  <si>
    <t>-1500501478</t>
  </si>
  <si>
    <t>6,86*1,8</t>
  </si>
  <si>
    <t>17</t>
  </si>
  <si>
    <t>171201231</t>
  </si>
  <si>
    <t>Poplatek za uložení zeminy a kamení na recyklační skládce (skládkovné) kód odpadu 17 05 04</t>
  </si>
  <si>
    <t>-1902614900</t>
  </si>
  <si>
    <t>Poplatek za uložení stavebního odpadu na recyklační skládce (skládkovné) zeminy a kamení zatříděného do Katalogu odpadů pod kódem 17 05 04</t>
  </si>
  <si>
    <t>95,88*1,9</t>
  </si>
  <si>
    <t>18</t>
  </si>
  <si>
    <t>181152302</t>
  </si>
  <si>
    <t>Úprava pláně pro silnice a dálnice v zářezech se zhutněním</t>
  </si>
  <si>
    <t>-1852424287</t>
  </si>
  <si>
    <t>Úprava pláně na stavbách silnic a dálnic strojně v zářezech mimo skalních se zhutněním</t>
  </si>
  <si>
    <t>"sanace vozovkových konstrukčních vrstvev (fakturace dle skutečného stavu zemní pláně)"230</t>
  </si>
  <si>
    <t>"úprava pláně pro konstrukci chodníků"100</t>
  </si>
  <si>
    <t>19</t>
  </si>
  <si>
    <t>181351103</t>
  </si>
  <si>
    <t>Rozprostření ornice tl vrstvy do 200 mm pl přes 100 do 500 m2 v rovině nebo ve svahu do 1:5 strojně</t>
  </si>
  <si>
    <t>85333242</t>
  </si>
  <si>
    <t>Rozprostření a urovnání ornice v rovině nebo ve svahu sklonu do 1:5 strojně při souvislé ploše přes 100 do 500 m2, tl. vrstvy do 200 mm</t>
  </si>
  <si>
    <t>Regenerace ploch dotčených stavbou + nové zelené plochy</t>
  </si>
  <si>
    <t>53+267+100</t>
  </si>
  <si>
    <t>20</t>
  </si>
  <si>
    <t>10364101</t>
  </si>
  <si>
    <t>zemina pro terénní úpravy - ornice</t>
  </si>
  <si>
    <t>303546478</t>
  </si>
  <si>
    <t>421*0,2*1,8</t>
  </si>
  <si>
    <t>181111131</t>
  </si>
  <si>
    <t>Plošná úprava terénu do 500 m2 zemina skupiny 1 až 4 nerovnosti přes 150 do 200 mm v rovinně a svahu do 1:5</t>
  </si>
  <si>
    <t>259962340</t>
  </si>
  <si>
    <t>Plošná úprava terénu v zemině skupiny 1 až 4 s urovnáním povrchu bez doplnění ornice souvislé plochy do 500 m2 při nerovnostech terénu přes 150 do 200 mm v rovině nebo na svahu do 1:5</t>
  </si>
  <si>
    <t>22</t>
  </si>
  <si>
    <t>181411131</t>
  </si>
  <si>
    <t>Založení parkového trávníku výsevem pl do 1000 m2 v rovině a ve svahu do 1:5</t>
  </si>
  <si>
    <t>-725802611</t>
  </si>
  <si>
    <t>Založení trávníku na půdě předem připravené plochy do 1000 m2 výsevem včetně utažení parkového v rovině nebo na svahu do 1:5</t>
  </si>
  <si>
    <t>53+267+101</t>
  </si>
  <si>
    <t>23</t>
  </si>
  <si>
    <t>00572410</t>
  </si>
  <si>
    <t>osivo směs travní parková</t>
  </si>
  <si>
    <t>kg</t>
  </si>
  <si>
    <t>592295413</t>
  </si>
  <si>
    <t>421*0,02 'Přepočtené koeficientem množství</t>
  </si>
  <si>
    <t>24</t>
  </si>
  <si>
    <t>08211320</t>
  </si>
  <si>
    <t>voda pitná pro smluvní odběratele</t>
  </si>
  <si>
    <t>1890418410</t>
  </si>
  <si>
    <t>"trávník 5l/m2 3x zalití"421*5*3/1000</t>
  </si>
  <si>
    <t>25</t>
  </si>
  <si>
    <t>184853511</t>
  </si>
  <si>
    <t>Chemické odplevelení před založením kultury přes 20 m2 postřikem na široko v rovině a svahu do 1:5 strojně</t>
  </si>
  <si>
    <t>1407808829</t>
  </si>
  <si>
    <t>Chemické odplevelení půdy před založením kultury, trávníku nebo zpevněných ploch strojně o výměře jednotlivě přes 20 m2 postřikem na široko v rovině nebo na svahu do 1:5</t>
  </si>
  <si>
    <t>Svislé a kompletní konstrukce</t>
  </si>
  <si>
    <t>26</t>
  </si>
  <si>
    <t>339921131</t>
  </si>
  <si>
    <t>Osazování betonových palisád do betonového základu v řadě výšky prvku do 0,5 m</t>
  </si>
  <si>
    <t>320834324</t>
  </si>
  <si>
    <t>Osazování palisád betonových v řadě se zabetonováním výšky palisády do 500 mm</t>
  </si>
  <si>
    <t>Výkres D112a/D112c3</t>
  </si>
  <si>
    <t>1,3+1,6</t>
  </si>
  <si>
    <t>27</t>
  </si>
  <si>
    <t>BET.P40U01.1</t>
  </si>
  <si>
    <t>BEST-PALISÁDA URIKO, VÝŠKA 40CM, PŘÍRODNÍ</t>
  </si>
  <si>
    <t>kus</t>
  </si>
  <si>
    <t>779863257</t>
  </si>
  <si>
    <t>2,9*1,1</t>
  </si>
  <si>
    <t>3,19*6,25 'Přepočtené koeficientem množství</t>
  </si>
  <si>
    <t>28</t>
  </si>
  <si>
    <t>339921132</t>
  </si>
  <si>
    <t>Osazování betonových palisád do betonového základu v řadě výšky prvku přes 0,5 do 1 m</t>
  </si>
  <si>
    <t>1337506661</t>
  </si>
  <si>
    <t>Osazování palisád betonových v řadě se zabetonováním výšky palisády přes 500 do 1000 mm</t>
  </si>
  <si>
    <t>2,4+9,3+7,05</t>
  </si>
  <si>
    <t>29</t>
  </si>
  <si>
    <t>BET.P60U01.1</t>
  </si>
  <si>
    <t>BEST-PALISÁDA URIKO, VÝŠKA 60CM, PŘÍRODNÍ</t>
  </si>
  <si>
    <t>821718571</t>
  </si>
  <si>
    <t>(2,4+7,05)*1,1</t>
  </si>
  <si>
    <t>10,395*6,25 'Přepočtené koeficientem množství</t>
  </si>
  <si>
    <t>30</t>
  </si>
  <si>
    <t>BET.P10U01.1</t>
  </si>
  <si>
    <t>BEST-PALISÁDA URIKO, VÝŠKA 100CM, PŘÍRODNÍ</t>
  </si>
  <si>
    <t>788358442</t>
  </si>
  <si>
    <t>9,3*1,1</t>
  </si>
  <si>
    <t>10,23*6,25 'Přepočtené koeficientem množství</t>
  </si>
  <si>
    <t>Komunikace pozemní</t>
  </si>
  <si>
    <t>31</t>
  </si>
  <si>
    <t>564851111</t>
  </si>
  <si>
    <t>Podklad ze štěrkodrtě ŠD plochy přes 100 m2 tl 150 mm</t>
  </si>
  <si>
    <t>1617726542</t>
  </si>
  <si>
    <t>Podklad ze štěrkodrti ŠD s rozprostřením a zhutněním plochy přes 100 m2, po zhutnění tl. 150 mm</t>
  </si>
  <si>
    <t>"podklad rozšířených asf. vozovek fr. 0-63mm"(220+50,6)*1,15</t>
  </si>
  <si>
    <t>"podklad asf. vozovek fr. 0-63mm v trase dešťové kanalizace"123*1,15</t>
  </si>
  <si>
    <t>"podklad rozšířených asf. vozovek fr. 0-32mm"(220+50,6)*1,1</t>
  </si>
  <si>
    <t>"podklad asf. vozovek fr. 0-32mm v trase dešťové kanalizace"123*1,1</t>
  </si>
  <si>
    <t>"podklad asf. vozovek fr. 0-32mm v trase chodníku"(2,2+75,4+2,4+2,4+160,3+2,9+4,5)*1,1</t>
  </si>
  <si>
    <t>32</t>
  </si>
  <si>
    <t>564871111</t>
  </si>
  <si>
    <t>Podklad ze štěrkodrtě ŠD plochy přes 100 m2 tl 250 mm</t>
  </si>
  <si>
    <t>-1589647328</t>
  </si>
  <si>
    <t>Podklad ze štěrkodrti ŠD s rozprostřením a zhutněním plochy přes 100 m2, po zhutnění tl. 250 mm</t>
  </si>
  <si>
    <t>"rozšířený křižovatkový obloul"26,3*1,15</t>
  </si>
  <si>
    <t>33</t>
  </si>
  <si>
    <t>564921511</t>
  </si>
  <si>
    <t>Podklad z R-materiálu plochy přes 100 m2 tl 60 mm</t>
  </si>
  <si>
    <t>-10014207</t>
  </si>
  <si>
    <t>Podklad nebo podsyp z R-materiálu s rozprostřením a zhutněním plochy přes 100 m2, po zhutnění tl. 60 mm</t>
  </si>
  <si>
    <t>"podklad asf. chodníků"160,2+75,37+2,3+2,2+3,3+2,9</t>
  </si>
  <si>
    <t>34</t>
  </si>
  <si>
    <t>564970315</t>
  </si>
  <si>
    <t>Podklad z betonového recyklátu plochy do 100 m2 tl 250 mm</t>
  </si>
  <si>
    <t>1343326598</t>
  </si>
  <si>
    <t>Podklad nebo podsyp z betonového recyklátu s rozprostřením a zhutněním plochy jednotlivě do 100 m2, po zhutnění tl. 250 mm</t>
  </si>
  <si>
    <t>"sanace vozovkových konstrukčních vrstvev v ploše dešťové kanaliace (fakturace dle skutečného stavu zemní pláně)"150</t>
  </si>
  <si>
    <t>"sanace vozovkových konstrukčních vrstvev  (fakturace dle skutečného stavu zemní pláně)"230</t>
  </si>
  <si>
    <t>35</t>
  </si>
  <si>
    <t>565155111</t>
  </si>
  <si>
    <t>Asfaltový beton vrstva podkladní ACP 16 (obalované kamenivo OKS) tl 70 mm š do 3 m</t>
  </si>
  <si>
    <t>372693245</t>
  </si>
  <si>
    <t>Asfaltový beton vrstva podkladní ACP 16 (obalované kamenivo střednězrnné - OKS) s rozprostřením a zhutněním v pruhu šířky přes 1,5 do 3 m, po zhutnění tl. 70 mm</t>
  </si>
  <si>
    <t>"vzovka rozšíření"218</t>
  </si>
  <si>
    <t>"vozovka v ploše dešťové kanalizace"123</t>
  </si>
  <si>
    <t>36</t>
  </si>
  <si>
    <t>573211107</t>
  </si>
  <si>
    <t>Postřik živičný spojovací z asfaltu v množství 0,30 kg/m2</t>
  </si>
  <si>
    <t>2104407808</t>
  </si>
  <si>
    <t>Postřik spojovací PS bez posypu kamenivem z asfaltu silničního, v množství 0,30 kg/m2</t>
  </si>
  <si>
    <t>"vozovky asfaltové - v ploše křižovatky + v trase dešťové kanalizace"343+50,52+123</t>
  </si>
  <si>
    <t>37</t>
  </si>
  <si>
    <t>577134121</t>
  </si>
  <si>
    <t>Asfaltový beton vrstva obrusná ACO 11 (ABS) tř. I tl 40 mm š přes 3 m z nemodifikovaného asfaltu</t>
  </si>
  <si>
    <t>723273399</t>
  </si>
  <si>
    <t>Asfaltový beton vrstva obrusná ACO 11 (ABS) s rozprostřením a se zhutněním z nemodifikovaného asfaltu v pruhu šířky přes 3 m tř. I, po zhutnění tl. 40 mm</t>
  </si>
  <si>
    <t>"asfaltové chodníky"75,4+2,2+160,5</t>
  </si>
  <si>
    <t>38</t>
  </si>
  <si>
    <t>577144121</t>
  </si>
  <si>
    <t>Asfaltový beton vrstva obrusná ACO 11 (ABS) tř. I tl 50 mm š přes 3 m z nemodifikovaného asfaltu</t>
  </si>
  <si>
    <t>-784155603</t>
  </si>
  <si>
    <t>Asfaltový beton vrstva obrusná ACO 11 (ABS) s rozprostřením a se zhutněním z nemodifikovaného asfaltu v pruhu šířky přes 3 m tř. I, po zhutnění tl. 50 mm</t>
  </si>
  <si>
    <t>39</t>
  </si>
  <si>
    <t>594411112</t>
  </si>
  <si>
    <t>Kladení dlažby z lomového kamene tl do 100 mm s provedením lože z MC</t>
  </si>
  <si>
    <t>-257948048</t>
  </si>
  <si>
    <t>Kladení dlažby z lomového kamene lomařsky upraveného v ploše vodorovné nebo ve sklonu na plocho tl. do 100 mm, bez vyplnění spár, s provedením lože tl. 50 mm z cementové malty</t>
  </si>
  <si>
    <t>"rozšíření vozovky v oblouku"26,3</t>
  </si>
  <si>
    <t>40</t>
  </si>
  <si>
    <t>58381008</t>
  </si>
  <si>
    <t>kostka štípaná dlažební žula velká 15/17</t>
  </si>
  <si>
    <t>-941051230</t>
  </si>
  <si>
    <t>26,3*1,05 'Přepočtené koeficientem množství</t>
  </si>
  <si>
    <t>41</t>
  </si>
  <si>
    <t>596211110</t>
  </si>
  <si>
    <t>Kladení zámkové dlažby komunikací pro pěší ručně tl 60 mm skupiny A pl do 50 m2</t>
  </si>
  <si>
    <t>-657808261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</si>
  <si>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</si>
  <si>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Výkres C4a</t>
  </si>
  <si>
    <t>"vstupy do vozovek"0,84+2,34+3,2+2,9+4,5</t>
  </si>
  <si>
    <t>42</t>
  </si>
  <si>
    <t>59245006</t>
  </si>
  <si>
    <t>dlažba tvar obdélník betonová pro nevidomé 200x100x60mm barevná</t>
  </si>
  <si>
    <t>-1193588834</t>
  </si>
  <si>
    <t>13,78*1,05 'Přepočtené koeficientem množství</t>
  </si>
  <si>
    <t>Trubní vedení</t>
  </si>
  <si>
    <t>43</t>
  </si>
  <si>
    <t>899301811_R02</t>
  </si>
  <si>
    <t>Výšková úprava uličního vstupu nebo vpusti do 200 mm zvýšením poklopu</t>
  </si>
  <si>
    <t>524793390</t>
  </si>
  <si>
    <t>Ostatní konstrukce a práce, bourání</t>
  </si>
  <si>
    <t>44</t>
  </si>
  <si>
    <t>914111112</t>
  </si>
  <si>
    <t>Montáž svislé dopravní značky do velikosti 1 m2 páskováním na sloup</t>
  </si>
  <si>
    <t>-620794036</t>
  </si>
  <si>
    <t>Montáž svislé dopravní značky základní velikosti do 1 m2 páskováním na sloupy</t>
  </si>
  <si>
    <t>Výkres D112g</t>
  </si>
  <si>
    <t>"montáž značek na sloupy VO"4</t>
  </si>
  <si>
    <t>45</t>
  </si>
  <si>
    <t>40445612</t>
  </si>
  <si>
    <t>značky upravující přednost P2, P3, P8 750mm</t>
  </si>
  <si>
    <t>1560999441</t>
  </si>
  <si>
    <t>"P2"1</t>
  </si>
  <si>
    <t>46</t>
  </si>
  <si>
    <t>40445608</t>
  </si>
  <si>
    <t>značky upravující přednost P1, P4 700mm</t>
  </si>
  <si>
    <t>277757390</t>
  </si>
  <si>
    <t>"P4"1</t>
  </si>
  <si>
    <t>47</t>
  </si>
  <si>
    <t>40445620</t>
  </si>
  <si>
    <t>zákazové, příkazové dopravní značky B1-B34, C1-15 700mm</t>
  </si>
  <si>
    <t>532177053</t>
  </si>
  <si>
    <t>"B17"1</t>
  </si>
  <si>
    <t>48</t>
  </si>
  <si>
    <t>40445648</t>
  </si>
  <si>
    <t>dodatkové tabulky E2c,d , E11 500x700mm</t>
  </si>
  <si>
    <t>961605574</t>
  </si>
  <si>
    <t>"E2d - tvar křižovatky"1</t>
  </si>
  <si>
    <t>49</t>
  </si>
  <si>
    <t>915111111</t>
  </si>
  <si>
    <t>Vodorovné dopravní značení dělící čáry souvislé š 125 mm základní bílá barva</t>
  </si>
  <si>
    <t>-1711031302</t>
  </si>
  <si>
    <t>Vodorovné dopravní značení stříkané barvou dělící čára šířky 125 mm souvislá bílá základní</t>
  </si>
  <si>
    <t>"V1a"18+9+39</t>
  </si>
  <si>
    <t>50</t>
  </si>
  <si>
    <t>915111121</t>
  </si>
  <si>
    <t>Vodorovné dopravní značení dělící čáry přerušované š 125 mm základní bílá barva</t>
  </si>
  <si>
    <t>264888323</t>
  </si>
  <si>
    <t>Vodorovné dopravní značení stříkané barvou dělící čára šířky 125 mm přerušovaná bílá základní</t>
  </si>
  <si>
    <t>"V2b"27+31</t>
  </si>
  <si>
    <t>51</t>
  </si>
  <si>
    <t>915121111</t>
  </si>
  <si>
    <t>Vodorovné dopravní značení vodící čáry souvislé š 250 mm základní bílá barva</t>
  </si>
  <si>
    <t>-946800823</t>
  </si>
  <si>
    <t>Vodorovné dopravní značení stříkané barvou vodící čára bílá šířky 250 mm souvislá základní</t>
  </si>
  <si>
    <t>"V4"20,5+40+72++18</t>
  </si>
  <si>
    <t>52</t>
  </si>
  <si>
    <t>915121121</t>
  </si>
  <si>
    <t>Vodorovné dopravní značení vodící čáry přerušované š 250 mm základní bílá barva</t>
  </si>
  <si>
    <t>-664768146</t>
  </si>
  <si>
    <t>Vodorovné dopravní značení stříkané barvou vodící čára bílá šířky 250 mm přerušovaná základní</t>
  </si>
  <si>
    <t>"V2b"25</t>
  </si>
  <si>
    <t>53</t>
  </si>
  <si>
    <t>915211111</t>
  </si>
  <si>
    <t>Vodorovné dopravní značení dělící čáry souvislé š 125 mm bílý plast</t>
  </si>
  <si>
    <t>1389322567</t>
  </si>
  <si>
    <t>Vodorovné dopravní značení stříkaným plastem dělící čára šířky 125 mm souvislá bílá základní</t>
  </si>
  <si>
    <t>54</t>
  </si>
  <si>
    <t>915211121</t>
  </si>
  <si>
    <t>Vodorovné dopravní značení dělící čáry přerušované š 125 mm bílý plast</t>
  </si>
  <si>
    <t>-622818671</t>
  </si>
  <si>
    <t>Vodorovné dopravní značení stříkaným plastem dělící čára šířky 125 mm přerušovaná bílá základní</t>
  </si>
  <si>
    <t>55</t>
  </si>
  <si>
    <t>915221111</t>
  </si>
  <si>
    <t>Vodorovné dopravní značení vodící čáry souvislé š 250 mm bílý plast</t>
  </si>
  <si>
    <t>1030587245</t>
  </si>
  <si>
    <t>Vodorovné dopravní značení stříkaným plastem vodící čára bílá šířky 250 mm souvislá základní</t>
  </si>
  <si>
    <t>56</t>
  </si>
  <si>
    <t>915221121</t>
  </si>
  <si>
    <t>Vodorovné dopravní značení vodící čáry přerušované š 250 mm bílý plast</t>
  </si>
  <si>
    <t>-2029148595</t>
  </si>
  <si>
    <t>Vodorovné dopravní značení stříkaným plastem vodící čára bílá šířky 250 mm přerušovaná základní</t>
  </si>
  <si>
    <t>57</t>
  </si>
  <si>
    <t>915611111</t>
  </si>
  <si>
    <t>Předznačení vodorovného liniového značení</t>
  </si>
  <si>
    <t>-602181157</t>
  </si>
  <si>
    <t>Předznačení pro vodorovné značení stříkané barvou nebo prováděné z nátěrových hmot liniové dělicí čáry, vodicí proužky</t>
  </si>
  <si>
    <t>"V2b"27+31+25</t>
  </si>
  <si>
    <t>58</t>
  </si>
  <si>
    <t>916131213</t>
  </si>
  <si>
    <t>Osazení silničního obrubníku betonového stojatého s boční opěrou do lože z betonu prostého</t>
  </si>
  <si>
    <t>-188311901</t>
  </si>
  <si>
    <t>Osazení silničního obrubníku betonového se zřízením lože, s vyplněním a zatřením spár cementovou maltou stojatého s boční opěrou z betonu prostého, do lože z betonu prostého</t>
  </si>
  <si>
    <t>"rovné/přechodové/nájezdové"54,25+89,35+15</t>
  </si>
  <si>
    <t>59</t>
  </si>
  <si>
    <t>59217031</t>
  </si>
  <si>
    <t>obrubník betonový silniční 1000x150x250mm</t>
  </si>
  <si>
    <t>1739464296</t>
  </si>
  <si>
    <t>158,6-9-30</t>
  </si>
  <si>
    <t>119,6*1,02 'Přepočtené koeficientem množství</t>
  </si>
  <si>
    <t>60</t>
  </si>
  <si>
    <t>59217029</t>
  </si>
  <si>
    <t>obrubník betonový silniční nájezdový 1000x150x150mm</t>
  </si>
  <si>
    <t>-1958678764</t>
  </si>
  <si>
    <t>"místa pro přecházení vjezdy"3+4+4+5+5+9</t>
  </si>
  <si>
    <t>30*1,03334 'Přepočtené koeficientem množství</t>
  </si>
  <si>
    <t>61</t>
  </si>
  <si>
    <t>59217030</t>
  </si>
  <si>
    <t>obrubník betonový silniční přechodový 1000x150x150-250mm</t>
  </si>
  <si>
    <t>-372415738</t>
  </si>
  <si>
    <t>"přechod na snížený obrubník v místě vstupů do vozovky"9</t>
  </si>
  <si>
    <t>62</t>
  </si>
  <si>
    <t>916133112</t>
  </si>
  <si>
    <t>Osazení silničního obrubníku betonového ke kruhovým objezdům do lože z betonu prostého s boční opěrou</t>
  </si>
  <si>
    <t>-1884300446</t>
  </si>
  <si>
    <t>Osazení silničního obrubníku ke kruhovým objezdům se zřízením lože tl. do 150 mm, s vyplněním a zatřením spár cementovou maltou betonového, do lože z betonu prostého s boční opěrou</t>
  </si>
  <si>
    <t>"rozšířený přejezdový oblouk"27,2</t>
  </si>
  <si>
    <t>63</t>
  </si>
  <si>
    <t>59217058</t>
  </si>
  <si>
    <t>obrubník betonový pro kruhový objezd přímý půlka 200x300x300mm</t>
  </si>
  <si>
    <t>827493908</t>
  </si>
  <si>
    <t>27,2*1,0294 'Přepočtené koeficientem množství</t>
  </si>
  <si>
    <t>64</t>
  </si>
  <si>
    <t>916231113</t>
  </si>
  <si>
    <t>Osazení chodníkového obrubníku betonového ležatého s boční opěrou do lože z betonu prostého</t>
  </si>
  <si>
    <t>1811953993</t>
  </si>
  <si>
    <t>Osazení chodníkového obrubníku betonového se zřízením lože, s vyplněním a zatřením spár cementovou maltou ležatého s boční opěrou z betonu prostého, do lože z betonu prostého</t>
  </si>
  <si>
    <t>"chodníky"17,3+67,5+48,8+5,3+9,2+8,4</t>
  </si>
  <si>
    <t>65</t>
  </si>
  <si>
    <t>59217016</t>
  </si>
  <si>
    <t>obrubník betonový chodníkový 1000x80x250mm</t>
  </si>
  <si>
    <t>-1458698248</t>
  </si>
  <si>
    <t>156,5*1,0224 'Přepočtené koeficientem množství</t>
  </si>
  <si>
    <t>66</t>
  </si>
  <si>
    <t>919731123</t>
  </si>
  <si>
    <t>Zarovnání styčné plochy podkladu nebo krytu živičného tl přes 100 do 200 mm</t>
  </si>
  <si>
    <t>-1674023543</t>
  </si>
  <si>
    <t>Zarovnání styčné plochy podkladu nebo krytu podél vybourané části komunikace nebo zpevněné plochy živičné tl. přes 100 do 200 mm</t>
  </si>
  <si>
    <t>86+2,5+14,5+3,5+7,5</t>
  </si>
  <si>
    <t>67</t>
  </si>
  <si>
    <t>919735114</t>
  </si>
  <si>
    <t>Řezání stávajícího živičného krytu hl přes 150 do 200 mm</t>
  </si>
  <si>
    <t>-128862301</t>
  </si>
  <si>
    <t>Řezání stávajícího živičného krytu nebo podkladu hloubky přes 150 do 200 mm</t>
  </si>
  <si>
    <t>997</t>
  </si>
  <si>
    <t>Přesun sutě</t>
  </si>
  <si>
    <t>68</t>
  </si>
  <si>
    <t>997006512</t>
  </si>
  <si>
    <t>Vodorovné doprava suti s naložením a složením na skládku přes 100 m do 1 km</t>
  </si>
  <si>
    <t>1764028984</t>
  </si>
  <si>
    <t>Vodorovná doprava suti na skládku s naložením na dopravní prostředek a složením přes 100 m do 1 km</t>
  </si>
  <si>
    <t>69</t>
  </si>
  <si>
    <t>997006519</t>
  </si>
  <si>
    <t>Příplatek k vodorovnému přemístění suti na skládku ZKD 1 km přes 1 km</t>
  </si>
  <si>
    <t>515620754</t>
  </si>
  <si>
    <t>Vodorovná doprava suti na skládku Příplatek k ceně -6512 za každý další i započatý 1 km</t>
  </si>
  <si>
    <t>764,196*24 'Přepočtené koeficientem množství</t>
  </si>
  <si>
    <t>70</t>
  </si>
  <si>
    <t>997013861</t>
  </si>
  <si>
    <t>Poplatek za uložení stavebního odpadu na recyklační skládce (skládkovné) z prostého betonu kód odpadu 17 01 01</t>
  </si>
  <si>
    <t>-1960825606</t>
  </si>
  <si>
    <t>Poplatek za uložení stavebního odpadu na recyklační skládce (skládkovné) z prostého betonu zatříděného do Katalogu odpadů pod kódem 17 01 01</t>
  </si>
  <si>
    <t>17,58+55,9+179,392+51,66+0,2</t>
  </si>
  <si>
    <t>71</t>
  </si>
  <si>
    <t>997013873</t>
  </si>
  <si>
    <t>145504749</t>
  </si>
  <si>
    <t>265,32</t>
  </si>
  <si>
    <t>72</t>
  </si>
  <si>
    <t>997013875</t>
  </si>
  <si>
    <t>Poplatek za uložení stavebního odpadu na recyklační skládce (skládkovné) asfaltového bez obsahu dehtu zatříděného do Katalogu odpadů pod kódem 17 03 02</t>
  </si>
  <si>
    <t>-1919984602</t>
  </si>
  <si>
    <t>16,115+16,856+161,173</t>
  </si>
  <si>
    <t>998</t>
  </si>
  <si>
    <t>Přesun hmot</t>
  </si>
  <si>
    <t>73</t>
  </si>
  <si>
    <t>998225111</t>
  </si>
  <si>
    <t>Přesun hmot pro pozemní komunikace s krytem z kamene, monolitickým betonovým nebo živičným</t>
  </si>
  <si>
    <t>316327214</t>
  </si>
  <si>
    <t>Přesun hmot pro komunikace s krytem z kameniva, monolitickým betonovým nebo živičným dopravní vzdálenost do 200 m jakékoliv délky objektu</t>
  </si>
  <si>
    <t>PSV</t>
  </si>
  <si>
    <t>Práce a dodávky PSV</t>
  </si>
  <si>
    <t>711</t>
  </si>
  <si>
    <t>Izolace proti vodě, vlhkosti a plynům</t>
  </si>
  <si>
    <t>74</t>
  </si>
  <si>
    <t>711161273</t>
  </si>
  <si>
    <t>Provedení izolace proti zemní vlhkosti svislé z nopové fólie</t>
  </si>
  <si>
    <t>2019996016</t>
  </si>
  <si>
    <t>Provedení izolace proti zemní vlhkosti nopovou fólií na ploše svislé S z nopové fólie</t>
  </si>
  <si>
    <t>"izolace za palisádovou zídkou" 19,6*1</t>
  </si>
  <si>
    <t>75</t>
  </si>
  <si>
    <t>28323005</t>
  </si>
  <si>
    <t>fólie profilovaná (nopová) drenážní HDPE s výškou nopů 8mm</t>
  </si>
  <si>
    <t>810638292</t>
  </si>
  <si>
    <t>19,6*1,15 'Přepočtené koeficientem množství</t>
  </si>
  <si>
    <t>767</t>
  </si>
  <si>
    <t>Konstrukce zámečnické</t>
  </si>
  <si>
    <t>76</t>
  </si>
  <si>
    <t>767161129</t>
  </si>
  <si>
    <t>Montáž zábradlí rovného z trubek do ocelové konstrukce hm přes 30 do 45 kg</t>
  </si>
  <si>
    <t>505147277</t>
  </si>
  <si>
    <t>Montáž zábradlí rovného z trubek nebo tenkostěnných profilů na ocelovou konstrukci, hmotnosti 1 m zábradlí přes 30 do 45 kg</t>
  </si>
  <si>
    <t>zábradlí podél palisády</t>
  </si>
  <si>
    <t>"vrchní madlo"22,5</t>
  </si>
  <si>
    <t>"prostřední madlo"11*2</t>
  </si>
  <si>
    <t>"spodní madlo"11*2</t>
  </si>
  <si>
    <t>"stojky"2*12</t>
  </si>
  <si>
    <t>77</t>
  </si>
  <si>
    <t>55283903</t>
  </si>
  <si>
    <t>trubka ocelová bezešvá hladká jakost 11 353 51x2,6mm</t>
  </si>
  <si>
    <t>-267975070</t>
  </si>
  <si>
    <t>90,5*1,05 'Přepočtené koeficientem množství</t>
  </si>
  <si>
    <t>78</t>
  </si>
  <si>
    <t>628613611_R01</t>
  </si>
  <si>
    <t>Žárové zinkování ponorem dílů ocelových konstrukcí hmotnosti nad 100 kg</t>
  </si>
  <si>
    <t>746319297</t>
  </si>
  <si>
    <t>Žárové zinkování ponorem dílů ocelových konstrukcí hmotnosti dílců nad 100 kg</t>
  </si>
  <si>
    <t>95,025*3,103</t>
  </si>
  <si>
    <t>79</t>
  </si>
  <si>
    <t>998767102</t>
  </si>
  <si>
    <t>Přesun hmot tonážní pro zámečnické konstrukce v objektech v přes 6 do 12 m</t>
  </si>
  <si>
    <t>100964838</t>
  </si>
  <si>
    <t>Přesun hmot pro zámečnické konstrukce stanovený z hmotnosti přesunovaného materiálu vodorovná dopravní vzdálenost do 50 m v objektech výšky přes 6 do 12 m</t>
  </si>
  <si>
    <t>VRN</t>
  </si>
  <si>
    <t>VRN4</t>
  </si>
  <si>
    <t>Inženýrská činnost</t>
  </si>
  <si>
    <t>80</t>
  </si>
  <si>
    <t>043134000</t>
  </si>
  <si>
    <t>Zkoušky zatěžovací</t>
  </si>
  <si>
    <t>ks</t>
  </si>
  <si>
    <t>1024</t>
  </si>
  <si>
    <t>729061765</t>
  </si>
  <si>
    <t>2 - Objekty veřejného osvětlení</t>
  </si>
  <si>
    <t xml:space="preserve">    2 - Zakládání</t>
  </si>
  <si>
    <t>M - Práce a dodávky M</t>
  </si>
  <si>
    <t xml:space="preserve">    21-M - Elektromontáže</t>
  </si>
  <si>
    <t xml:space="preserve">    46-M - Zemní práce při extr.mont.pracích</t>
  </si>
  <si>
    <t>131252502</t>
  </si>
  <si>
    <t>Hloubení jamek do 0,5 m3 v hornině třídy těžitelnosti I skupiny 1 až 3 strojně</t>
  </si>
  <si>
    <t>-755608659</t>
  </si>
  <si>
    <t>Hloubení jamek strojně objemu do 0,5 m3 s odhozením výkopku do 3 m nebo naložením na dopravní prostředek v hornině třídy těžitelnosti I, skupiny 1 až 3</t>
  </si>
  <si>
    <t>Výkres D142a/D142b</t>
  </si>
  <si>
    <t>"jamka pro základ stožáru VO"(0,6*0,6*0,9)*4</t>
  </si>
  <si>
    <t>132251102</t>
  </si>
  <si>
    <t>Hloubení rýh nezapažených š do 800 mm v hornině třídy těžitelnosti I skupiny 3 objem do 50 m3 strojně</t>
  </si>
  <si>
    <t>507174415</t>
  </si>
  <si>
    <t>Hloubení nezapažených rýh šířky do 800 mm strojně s urovnáním dna do předepsaného profilu a spádu v hornině třídy těžitelnosti I skupiny 3 přes 20 do 50 m3</t>
  </si>
  <si>
    <t>Výkres C4b/D142a</t>
  </si>
  <si>
    <t>"rýha pro kabel VO"(22,3+20,5+33+3)*0,5*1</t>
  </si>
  <si>
    <t>162751117</t>
  </si>
  <si>
    <t>Vodorovné přemístění přes 9 000 do 10000 m výkopku/sypaniny z horniny třídy těžitelnosti I skupiny 1 až 3</t>
  </si>
  <si>
    <t>788881948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</si>
  <si>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</si>
  <si>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162751119</t>
  </si>
  <si>
    <t>Příplatek k vodorovnému přemístění výkopku/sypaniny z horniny třídy těžitelnosti I skupiny 1 až 3 ZKD 1000 m přes 10000 m</t>
  </si>
  <si>
    <t>1745873123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</si>
  <si>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</si>
  <si>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40,696</t>
  </si>
  <si>
    <t>40,696*15 'Přepočtené koeficientem množství</t>
  </si>
  <si>
    <t>1204057984</t>
  </si>
  <si>
    <t>1524056550</t>
  </si>
  <si>
    <t>40,696*1,8</t>
  </si>
  <si>
    <t>174151101</t>
  </si>
  <si>
    <t>Zásyp jam, šachet rýh nebo kolem objektů sypaninou se zhutněním</t>
  </si>
  <si>
    <t>780758793</t>
  </si>
  <si>
    <t>Zásyp sypaninou z jakékoliv horniny strojně s uložením výkopku ve vrstvách se zhutněním jam, šachet, rýh nebo kolem objektů v těchto vykopávkách</t>
  </si>
  <si>
    <t>"rýha pro kabel VO"(22,3+20,5+33+3)*0,5*0,8</t>
  </si>
  <si>
    <t>58331200</t>
  </si>
  <si>
    <t>štěrkopísek netříděný</t>
  </si>
  <si>
    <t>-1935539626</t>
  </si>
  <si>
    <t>31,52*1,8 'Přepočtené koeficientem množství</t>
  </si>
  <si>
    <t>175151101</t>
  </si>
  <si>
    <t>Obsypání potrubí strojně sypaninou bez prohození, uloženou do 3 m</t>
  </si>
  <si>
    <t>1128357652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</si>
  <si>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</si>
  <si>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"rýha pro kabel VO"(22,3+20,5+33+3)*0,5*0,2</t>
  </si>
  <si>
    <t>58337310</t>
  </si>
  <si>
    <t>štěrkopísek frakce 0/4</t>
  </si>
  <si>
    <t>1750913280</t>
  </si>
  <si>
    <t>7,88*2 'Přepočtené koeficientem množství</t>
  </si>
  <si>
    <t>Zakládání</t>
  </si>
  <si>
    <t>275313711</t>
  </si>
  <si>
    <t>Základové patky z betonu tř. C 20/25</t>
  </si>
  <si>
    <t>-1977556053</t>
  </si>
  <si>
    <t>Základy z betonu prostého patky a bloky z betonu kamenem neprokládaného tř. C 20/25</t>
  </si>
  <si>
    <t>Výkres D142b</t>
  </si>
  <si>
    <t>"základ stožáru 4x"4*(0,6*0,6*0,9)</t>
  </si>
  <si>
    <t>460742113</t>
  </si>
  <si>
    <t>Osazení kabelových prostupů z trub plastových do rýhy bez obsypu průměru přes 15 do 20 cm</t>
  </si>
  <si>
    <t>1281545376</t>
  </si>
  <si>
    <t>Osazení kabelových prostupů včetně utěsnění a spárování z trub plastových do rýhy, bez výkopových prací bez obsypu, vnitřního průměru přes 15 do 20 cm</t>
  </si>
  <si>
    <t>"pouzdro stožáru VO"4</t>
  </si>
  <si>
    <t>28611143</t>
  </si>
  <si>
    <t>trubka kanalizační PVC DN 315x1000mm SN4</t>
  </si>
  <si>
    <t>128</t>
  </si>
  <si>
    <t>-1963352345</t>
  </si>
  <si>
    <t>388995211</t>
  </si>
  <si>
    <t>Chránička kabelů z trub HDPE v římse DN 80</t>
  </si>
  <si>
    <t>1015456751</t>
  </si>
  <si>
    <t>Chránička kabelů v římse z trub HDPE do DN 80</t>
  </si>
  <si>
    <t>chráničky pro prostup kabelu do stožáru</t>
  </si>
  <si>
    <t>4*0,8</t>
  </si>
  <si>
    <t>34571352</t>
  </si>
  <si>
    <t>trubka elektroinstalační ohebná dvouplášťová korugovaná (chránička) D 52/63mm, HDPE+LDPE</t>
  </si>
  <si>
    <t>759546841</t>
  </si>
  <si>
    <t>Práce a dodávky M</t>
  </si>
  <si>
    <t>21-M</t>
  </si>
  <si>
    <t>Elektromontáže</t>
  </si>
  <si>
    <t>210203901</t>
  </si>
  <si>
    <t>Montáž svítidel LED se zapojením vodičů průmyslových nebo venkovních na výložník nebo dřík</t>
  </si>
  <si>
    <t>1829759063</t>
  </si>
  <si>
    <t>Přechodové svítidlo 4x</t>
  </si>
  <si>
    <t>34774001_R04</t>
  </si>
  <si>
    <t>svítidlo veřejného osvětlení Philips LumiStreet pro gen2 mini  zdroj LED 33W 4968lm 4000K</t>
  </si>
  <si>
    <t>29611007</t>
  </si>
  <si>
    <t>svítidlo veřejného osvětlení Philips LumiStreet pro gen2 mini na výložník zdroj LED 33W 4968lm 4000K</t>
  </si>
  <si>
    <t>210204011</t>
  </si>
  <si>
    <t>Montáž stožárů osvětlení ocelových samostatně stojících délky do 12 m</t>
  </si>
  <si>
    <t>286969442</t>
  </si>
  <si>
    <t>Montáž stožárů osvětlení samostatně stojících ocelových, délky do 12 m</t>
  </si>
  <si>
    <t>"stožáry míst pro přecházení výška 6m 4ks"4</t>
  </si>
  <si>
    <t>10.042.125</t>
  </si>
  <si>
    <t>KOOPERATIVA Stožár K 6-133/89/60 ŽZ sadový bezpaticový</t>
  </si>
  <si>
    <t>256</t>
  </si>
  <si>
    <t>1671432494</t>
  </si>
  <si>
    <t>210204104</t>
  </si>
  <si>
    <t>Montáž výložníků osvětlení jednoramenných sloupových hmotnosti přes 35 kg</t>
  </si>
  <si>
    <t>798771623</t>
  </si>
  <si>
    <t>Montáž výložníků osvětlení jednoramenných sloupových, hmotnosti přes 35 kg</t>
  </si>
  <si>
    <t>31674003</t>
  </si>
  <si>
    <t>výložník rovný jednoduchý k osvětlovacím stožárům uličním vyložení 2000mm</t>
  </si>
  <si>
    <t>-1017568868</t>
  </si>
  <si>
    <t>210204202</t>
  </si>
  <si>
    <t>Montáž elektrovýzbroje stožárů osvětlení 2 okruhy</t>
  </si>
  <si>
    <t>736990580</t>
  </si>
  <si>
    <t>31674130</t>
  </si>
  <si>
    <t>výzbroj stožárová SV 6.10.4</t>
  </si>
  <si>
    <t>-2020415947</t>
  </si>
  <si>
    <t>4*4 'Přepočtené koeficientem množství</t>
  </si>
  <si>
    <t>210220001</t>
  </si>
  <si>
    <t>Montáž uzemňovacího vedení vodičů FeZn pomocí svorek na povrchu páskou do 120 mm2</t>
  </si>
  <si>
    <t>1460429858</t>
  </si>
  <si>
    <t>Montáž uzemňovacího vedení s upevněním, propojením a připojením pomocí svorek na povrchu vodičů FeZn páskou průřezu do 120 mm2</t>
  </si>
  <si>
    <t>Výkres D142a</t>
  </si>
  <si>
    <t>"trasa kabel VO"22,3+20,5+33+3</t>
  </si>
  <si>
    <t>35441875</t>
  </si>
  <si>
    <t>svorka křížová pro vodič D 6-10mm</t>
  </si>
  <si>
    <t>-1475406479</t>
  </si>
  <si>
    <t>35442062</t>
  </si>
  <si>
    <t>pás zemnící 30x4mm FeZn</t>
  </si>
  <si>
    <t>-1545709769</t>
  </si>
  <si>
    <t>210220002</t>
  </si>
  <si>
    <t>Montáž uzemňovacích vedení vodičů FeZn pomocí svorek na povrchu drátem nebo lanem do průměru 10 mm</t>
  </si>
  <si>
    <t>1382012902</t>
  </si>
  <si>
    <t>Montáž uzemňovacího vedení s upevněním, propojením a připojením pomocí svorek na povrchu vodičů FeZn drátem nebo lanem průměru do 10 mm</t>
  </si>
  <si>
    <t>4*(0,2+1+0,5)</t>
  </si>
  <si>
    <t>35441073</t>
  </si>
  <si>
    <t>drát D 10mm FeZn</t>
  </si>
  <si>
    <t>-2012462678</t>
  </si>
  <si>
    <t>"1m=0,61 kg"6,8*0,61*1,03</t>
  </si>
  <si>
    <t>10.624.493</t>
  </si>
  <si>
    <t>OBO BETTERMANN Uzemňovací svorka 951</t>
  </si>
  <si>
    <t>-492663528</t>
  </si>
  <si>
    <t>210812001</t>
  </si>
  <si>
    <t>Montáž kabelu Cu plného nebo laněného do 1 kV žíly 2x1,5 až 6 mm2 (např. CYKY) bez ukončení uloženého volně nebo v liště</t>
  </si>
  <si>
    <t>-548892178</t>
  </si>
  <si>
    <t>Montáž izolovaných kabelů měděných do 1 kV bez ukončení plných nebo laněných kulatých (např. CYKY, CHKE-R) uložených volně nebo v liště počtu a průřezu žil 2x1,5 až 6 mm2</t>
  </si>
  <si>
    <t>"kabel v stožáru h=6m"4*6</t>
  </si>
  <si>
    <t>"přívod"78,8+4*2+2</t>
  </si>
  <si>
    <t>34111080</t>
  </si>
  <si>
    <t>kabel instalační jádro Cu plné izolace PVC plášť PVC 450/750V (CYKY) 4x16mm2</t>
  </si>
  <si>
    <t>-1115563881</t>
  </si>
  <si>
    <t>88,8*1,05 'Přepočtené koeficientem množství</t>
  </si>
  <si>
    <t>10.652.904</t>
  </si>
  <si>
    <t>KOPOS Trubka KOPOFLEX  63 ohebná, černá, bezhalogenová UV stabilní, balení 50m</t>
  </si>
  <si>
    <t>165324167</t>
  </si>
  <si>
    <t>"chránička"78,8+4*2+2</t>
  </si>
  <si>
    <t>34111030</t>
  </si>
  <si>
    <t>kabel instalační jádro Cu plné izolace PVC plášť PVC 450/750V (CYKY) 3x1,5mm2</t>
  </si>
  <si>
    <t>-795906083</t>
  </si>
  <si>
    <t>741120201_R01</t>
  </si>
  <si>
    <t>Napojení kabel CYKY přívod na lampu VO</t>
  </si>
  <si>
    <t>soub</t>
  </si>
  <si>
    <t>-1721089123</t>
  </si>
  <si>
    <t>46-M</t>
  </si>
  <si>
    <t>Zemní práce při extr.mont.pracích</t>
  </si>
  <si>
    <t>460661114</t>
  </si>
  <si>
    <t>Kabelové lože z písku pro kabely nn bez zakrytí š lože přes 65 do 80 cm</t>
  </si>
  <si>
    <t>-1961963772</t>
  </si>
  <si>
    <t>Kabelové lože z písku včetně podsypu, zhutnění a urovnání povrchu pro kabely nn bez zakrytí, šířky přes 65 do 80 cm</t>
  </si>
  <si>
    <t>"rýha pro kabel VO"22,3+20,5+33+3</t>
  </si>
  <si>
    <t>460671112</t>
  </si>
  <si>
    <t>Výstražná fólie pro krytí kabelů šířky 25 cm</t>
  </si>
  <si>
    <t>-765594776</t>
  </si>
  <si>
    <t>Výstražná fólie z PVC pro krytí kabelů včetně vyrovnání povrchu rýhy, rozvinutí a uložení fólie šířky do 25 cm</t>
  </si>
  <si>
    <t>JTA.0013701.URS</t>
  </si>
  <si>
    <t>EXTRUNET - výstražná fólie z polyethylenu šíře 22cm s potiskem</t>
  </si>
  <si>
    <t>1745489323</t>
  </si>
  <si>
    <t>78,8*1,05 'Přepočtené koeficientem množství</t>
  </si>
  <si>
    <t>044002000</t>
  </si>
  <si>
    <t>Revize</t>
  </si>
  <si>
    <t>kpl</t>
  </si>
  <si>
    <t>911828644</t>
  </si>
  <si>
    <t>3 - Dešťová kanalizace a přípojky k UV</t>
  </si>
  <si>
    <t xml:space="preserve">    4 - Vodorovné konstrukce</t>
  </si>
  <si>
    <t xml:space="preserve">    23-M - Montáže potrubí</t>
  </si>
  <si>
    <t>111251102</t>
  </si>
  <si>
    <t>Odstranění křovin a stromů průměru kmene do 100 mm i s kořeny sklonu terénu do 1:5 z celkové plochy přes 100 do 500 m2 strojně</t>
  </si>
  <si>
    <t>-460949313</t>
  </si>
  <si>
    <t>Odstranění křovin a stromů s odstraněním kořenů strojně průměru kmene do 100 mm v rovině nebo ve svahu sklonu terénu do 1:5, při celkové ploše přes 100 do 500 m2</t>
  </si>
  <si>
    <t>"vyčištění příkopů od náletů"478</t>
  </si>
  <si>
    <t>111211232</t>
  </si>
  <si>
    <t>Snesení listnatého klestu D přes 30 cm ve svahu do 1:3</t>
  </si>
  <si>
    <t>-1214632002</t>
  </si>
  <si>
    <t>Snesení větví stromů na hromady nebo naložení na dopravní prostředek listnatých v rovině nebo ve svahu do 1:3, průměru kmene přes 30 cm</t>
  </si>
  <si>
    <t>115101201</t>
  </si>
  <si>
    <t>Čerpání vody na dopravní výšku do 10 m průměrný přítok do 500 l/min</t>
  </si>
  <si>
    <t>hod</t>
  </si>
  <si>
    <t>759066433</t>
  </si>
  <si>
    <t>Čerpání vody na dopravní výšku do 10 m s uvažovaným průměrným přítokem do 500 l/min</t>
  </si>
  <si>
    <t>"1,5 měsíce-fakturace dle skutečnosti/8 hodin denně"1,5*31*8</t>
  </si>
  <si>
    <t>115101302</t>
  </si>
  <si>
    <t>Pohotovost čerpací soupravy pro dopravní výšku do 10 m přítok přes 500 do 1 000 l/min</t>
  </si>
  <si>
    <t>den</t>
  </si>
  <si>
    <t>-1447344535</t>
  </si>
  <si>
    <t>Pohotovost záložní čerpací soupravy pro dopravní výšku do 10 m s uvažovaným průměrným přítokem přes 500 do 1 000 l/min</t>
  </si>
  <si>
    <t>"1,5 měsíce-fakturace dle skutečnosti"1,5*31</t>
  </si>
  <si>
    <t>119001421</t>
  </si>
  <si>
    <t>Dočasné zajištění kabelů a kabelových tratí ze 3 volně ložených kabelů</t>
  </si>
  <si>
    <t>-1493354026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</si>
  <si>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</si>
  <si>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"křížení CETIN  a kabel NN VO"2,5*2</t>
  </si>
  <si>
    <t>129001101</t>
  </si>
  <si>
    <t>Příplatek za ztížení odkopávky nebo prokopávky v blízkosti inženýrských sítí</t>
  </si>
  <si>
    <t>363130443</t>
  </si>
  <si>
    <t>Příplatek k cenám vykopávek za ztížení vykopávky v blízkosti podzemního vedení nebo výbušnin v horninách jakékoliv třídy</t>
  </si>
  <si>
    <t>"křížení voda a jednotná kanalizace"4*2,25*1,8*(1+1)</t>
  </si>
  <si>
    <t>132353101</t>
  </si>
  <si>
    <t>Hloubení rýh nezapažených š do 800 mm v hornině třídy těžitelnosti II skupiny 4 objem do 20 m3 strojně v omezeném prostoru</t>
  </si>
  <si>
    <t>702162713</t>
  </si>
  <si>
    <t>Hloubení nezapažených rýh šířky do 800 mm strojně s urovnáním dna do předepsaného profilu a spádu v omezeném prostoru v hornině třídy těžitelnosti II skupiny 4 do 20 m3</t>
  </si>
  <si>
    <t>"přípojky k UV"(0,8*1,3*5,6)+(0,8*1,3*7,9)</t>
  </si>
  <si>
    <t>132355204</t>
  </si>
  <si>
    <t>Hloubení zapažených rýh š do 2000 mm v hornině třídy těžitelnosti II skupiny 4 objem přes 100 m3 v omezeném prostoru</t>
  </si>
  <si>
    <t>-1308747743</t>
  </si>
  <si>
    <t>Hloubení zapažených rýh šířky přes 800 do 2 000 mm strojně s urovnáním dna do předepsaného profilu a spádu v omezeném prostoru v hornině třídy těžitelnosti II skupiny 4 přes 100 m3</t>
  </si>
  <si>
    <t>"rýha pro dešťovou kanalizaci DN1000 š.2,25m, dl. 81m"81*(2,1+2,19+2,45+2,74+2,65)/5*2,25</t>
  </si>
  <si>
    <t>"rozšíření v místě šachet 3ks"3*2,7*2</t>
  </si>
  <si>
    <t>151101102</t>
  </si>
  <si>
    <t>Zřízení příložného pažení a rozepření stěn rýh hl přes 2 do 4 m</t>
  </si>
  <si>
    <t>1396185174</t>
  </si>
  <si>
    <t>Zřízení pažení a rozepření stěn rýh pro podzemní vedení příložné pro jakoukoliv mezerovitost, hloubky přes 2 do 4 m</t>
  </si>
  <si>
    <t>"v trase dešťové kanalizace"81*(2,1+2,19+2,45+2,74+2,65)/5*2</t>
  </si>
  <si>
    <t>151101112</t>
  </si>
  <si>
    <t>Odstranění příložného pažení a rozepření stěn rýh hl přes 2 do 4 m</t>
  </si>
  <si>
    <t>555951589</t>
  </si>
  <si>
    <t>Odstranění pažení a rozepření stěn rýh pro podzemní vedení s uložením materiálu na vzdálenost do 3 m od kraje výkopu příložné, hloubky přes 2 do 4 m</t>
  </si>
  <si>
    <t>162351123</t>
  </si>
  <si>
    <t>Vodorovné přemístění přes 50 do 500 m výkopku/sypaniny z hornin třídy těžitelnosti II skupiny 4 a 5</t>
  </si>
  <si>
    <t>-2000035865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</si>
  <si>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</si>
  <si>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458,339+14,04</t>
  </si>
  <si>
    <t>1659035318</t>
  </si>
  <si>
    <t>-371481214</t>
  </si>
  <si>
    <t>472,379*10 'Přepočtené koeficientem množství</t>
  </si>
  <si>
    <t>167151112</t>
  </si>
  <si>
    <t>Nakládání výkopku z hornin třídy těžitelnosti II skupiny 4 a 5 přes 100 m3</t>
  </si>
  <si>
    <t>1816125183</t>
  </si>
  <si>
    <t>Nakládání, skládání a překládání neulehlého výkopku nebo sypaniny strojně nakládání, množství přes 100 m3, z hornin třídy těžitelnosti II, skupiny 4 a 5</t>
  </si>
  <si>
    <t>-942997689</t>
  </si>
  <si>
    <t>472,379*1,9</t>
  </si>
  <si>
    <t>-379134920</t>
  </si>
  <si>
    <t>"trasa dešťové kan."81*2,25*(2,65-0,42-0,3-0,3-1)</t>
  </si>
  <si>
    <t>"připojky UV"(5,6+7,9)*0,8*(1,3-0,42-0,13-0,15-0,3)</t>
  </si>
  <si>
    <t>1377946933</t>
  </si>
  <si>
    <t>134,258</t>
  </si>
  <si>
    <t>134,258*2 'Přepočtené koeficientem množství</t>
  </si>
  <si>
    <t>2045406168</t>
  </si>
  <si>
    <t>"dešťová kanalizace"1,83*81</t>
  </si>
  <si>
    <t>"přípojky UV"0,43*(5,6+7,9)</t>
  </si>
  <si>
    <t>622103970</t>
  </si>
  <si>
    <t>154,035*2 'Přepočtené koeficientem množství</t>
  </si>
  <si>
    <t>212752101</t>
  </si>
  <si>
    <t>Trativod z drenážních trubek korugovaných PE-HD SN 4 perforace 360° včetně lože otevřený výkop DN 100 pro liniové stavby</t>
  </si>
  <si>
    <t>-1866597397</t>
  </si>
  <si>
    <t>Trativody z drenážních trubek pro liniové stavby a komunikace se zřízením štěrkového lože pod trubky a s jejich obsypem v otevřeném výkopu trubka korugovaná sendvičová PE-HD SN 4 celoperforovaná 360° DN 100</t>
  </si>
  <si>
    <t>v délce kanalizace</t>
  </si>
  <si>
    <t>81</t>
  </si>
  <si>
    <t>359901211</t>
  </si>
  <si>
    <t>Monitoring stoky jakékoli výšky na nové kanalizaci</t>
  </si>
  <si>
    <t>2080544545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</si>
  <si>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</si>
  <si>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</si>
  <si>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</si>
  <si>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</si>
  <si>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284548117</t>
  </si>
  <si>
    <t>Lože pod potrubí, stoky a drobné objekty v otevřeném výkopu z kameniva drobného těženého 0 až 4 mm</t>
  </si>
  <si>
    <t>"lože pod potrubí"81*2,25*0,3</t>
  </si>
  <si>
    <t>"rozšíření v místě šachet"(2,5*2)*0,3*3</t>
  </si>
  <si>
    <t>"lože přípojky UV"(5,6+7,9)*0,8*0,13</t>
  </si>
  <si>
    <t>822492112</t>
  </si>
  <si>
    <t>Montáž potrubí z trub TZH s integrovaným pryžovým těsněním otevřený výkop sklon do 20 % DN 1000</t>
  </si>
  <si>
    <t>-550373800</t>
  </si>
  <si>
    <t>Montáž potrubí z trub železobetonových hrdlových v otevřeném výkopu ve sklonu do 20 % s integrovaným pryžovým těsněním DN 1000</t>
  </si>
  <si>
    <t>"dešťová kanalizace"81</t>
  </si>
  <si>
    <t>59222003</t>
  </si>
  <si>
    <t>trouba ŽB hrdlová DN 1000</t>
  </si>
  <si>
    <t>1083129629</t>
  </si>
  <si>
    <t>81*1,01852 'Přepočtené koeficientem množství</t>
  </si>
  <si>
    <t>871310310</t>
  </si>
  <si>
    <t>Montáž kanalizačního potrubí hladkého plnostěnného SN 10 z polypropylenu DN 150</t>
  </si>
  <si>
    <t>832047885</t>
  </si>
  <si>
    <t>Montáž kanalizačního potrubí z plastů z polypropylenu PP hladkého plnostěnného SN 10 DN 150</t>
  </si>
  <si>
    <t>"Přípojky UV"5,6+7,9</t>
  </si>
  <si>
    <t>28617003</t>
  </si>
  <si>
    <t>trubka kanalizační PP plnostěnná třívrstvá DN 150x1000mm SN10</t>
  </si>
  <si>
    <t>2098251664</t>
  </si>
  <si>
    <t>13,5*1,1111 'Přepočtené koeficientem množství</t>
  </si>
  <si>
    <t>837355_R01</t>
  </si>
  <si>
    <t>Otvory do šachet betonových s vyvrtáním otvoru v betonu DN 160</t>
  </si>
  <si>
    <t>-1217181201</t>
  </si>
  <si>
    <t xml:space="preserve">Otvory do šachet betonových s vyvrtáním otvoru v betonu DN 160
</t>
  </si>
  <si>
    <t>837355_R02</t>
  </si>
  <si>
    <t>Otvory do stok železobetonových s vyvrtáním otvoru v železobetonu DN 160</t>
  </si>
  <si>
    <t>-1388780834</t>
  </si>
  <si>
    <t>Výsek a montáž kameninové odbočné tvarovky na kameninovém potrubí DN 200</t>
  </si>
  <si>
    <t>877310310</t>
  </si>
  <si>
    <t>Montáž kolen na kanalizačním potrubí z PP nebo tvrdého PVC trub hladkých plnostěnných DN 150</t>
  </si>
  <si>
    <t>-2101653411</t>
  </si>
  <si>
    <t>Montáž tvarovek na kanalizačním plastovém potrubí z polypropylenu PP nebo tvrdého PVC hladkého plnostěnného kolen, víček nebo hrdlových uzávěrů DN 150</t>
  </si>
  <si>
    <t>2*2</t>
  </si>
  <si>
    <t>28617192</t>
  </si>
  <si>
    <t>koleno kanalizační PP SN16 87° DN 150</t>
  </si>
  <si>
    <t>-2032265836</t>
  </si>
  <si>
    <t>877310330</t>
  </si>
  <si>
    <t>Montáž spojek na kanalizačním potrubí z PP nebo tvrdého PVC trub hladkých plnostěnných DN 150</t>
  </si>
  <si>
    <t>143138991</t>
  </si>
  <si>
    <t>Montáž tvarovek na kanalizačním plastovém potrubí z polypropylenu PP nebo tvrdého PVC hladkého plnostěnného spojek nebo redukcí DN 150</t>
  </si>
  <si>
    <t>"2 x UV "2</t>
  </si>
  <si>
    <t>28617235</t>
  </si>
  <si>
    <t>spojka přesuvná kanalizační PP DN 150</t>
  </si>
  <si>
    <t>414260161</t>
  </si>
  <si>
    <t>892492121</t>
  </si>
  <si>
    <t>Tlaková zkouška vzduchem potrubí DN 1000 těsnícím vakem ucpávkovým</t>
  </si>
  <si>
    <t>úsek</t>
  </si>
  <si>
    <t>-717433847</t>
  </si>
  <si>
    <t>Tlakové zkoušky vzduchem těsnícími vaky ucpávkovými DN 1000</t>
  </si>
  <si>
    <t>894410114</t>
  </si>
  <si>
    <t>Osazení betonových dílců pro kanalizační šachty DN 1200 šachtové dno výšky 1200 mm</t>
  </si>
  <si>
    <t>523288891</t>
  </si>
  <si>
    <t>Osazení betonových dílců šachet kanalizačních dno DN 1200, výšky 1200 mm</t>
  </si>
  <si>
    <t>3ks šachet viz výpis šachet</t>
  </si>
  <si>
    <t>59224427_R03</t>
  </si>
  <si>
    <t>dno betonové šachty TBZ-Q.1 150/1388 KOM</t>
  </si>
  <si>
    <t>-1038258312</t>
  </si>
  <si>
    <t>1+1+1</t>
  </si>
  <si>
    <t>59224051_R04</t>
  </si>
  <si>
    <t>deska TZK-Q.1 150-63/17</t>
  </si>
  <si>
    <t>1565223554</t>
  </si>
  <si>
    <t>59224051</t>
  </si>
  <si>
    <t>skruž pro kanalizační šachty TBS-Q.1 150/50</t>
  </si>
  <si>
    <t>161156470</t>
  </si>
  <si>
    <t>skruž pro kanalizační šachty se zabudovanými stupadly 100x50x12cm</t>
  </si>
  <si>
    <t>59224052_R05</t>
  </si>
  <si>
    <t>vyrovnávací prstenec TBW-Q.1 63/12</t>
  </si>
  <si>
    <t>-1491857638</t>
  </si>
  <si>
    <t>59224052_R08</t>
  </si>
  <si>
    <t>vyrovnávací prstenec TBW-Q.1 63/8</t>
  </si>
  <si>
    <t>-556266716</t>
  </si>
  <si>
    <t>1+2</t>
  </si>
  <si>
    <t>59224081_R06</t>
  </si>
  <si>
    <t>vyrovnávací prstenec TBW-Q.1 63/10</t>
  </si>
  <si>
    <t>1504340657</t>
  </si>
  <si>
    <t>1+1</t>
  </si>
  <si>
    <t>59224054_R07</t>
  </si>
  <si>
    <t>poklop D400 GU-B-1 D400</t>
  </si>
  <si>
    <t>-1402995877</t>
  </si>
  <si>
    <t>59224342</t>
  </si>
  <si>
    <t>těsnění elastomerové pro spojení šachetních dílů DN 1500</t>
  </si>
  <si>
    <t>-505503902</t>
  </si>
  <si>
    <t>1+2+2</t>
  </si>
  <si>
    <t>895941302</t>
  </si>
  <si>
    <t>Osazení vpusti uliční DN 450 z betonových dílců dno s kalištěm</t>
  </si>
  <si>
    <t>255968264</t>
  </si>
  <si>
    <t>Osazení vpusti uliční z betonových dílců DN 450 dno s kalištěm</t>
  </si>
  <si>
    <t>59224495</t>
  </si>
  <si>
    <t>vpusť uliční DN 450 kaliště nízké 450/240x50mm</t>
  </si>
  <si>
    <t>284366277</t>
  </si>
  <si>
    <t>895941314</t>
  </si>
  <si>
    <t>Osazení vpusti uliční DN 450 z betonových dílců skruž horní 570 mm</t>
  </si>
  <si>
    <t>-597708756</t>
  </si>
  <si>
    <t>Osazení vpusti uliční z betonových dílců DN 450 skruž horní 570 mm</t>
  </si>
  <si>
    <t>BTL.0006314.URS</t>
  </si>
  <si>
    <t>koš pozink. C3 DIN 4052, vysoký, pro rám 500/300</t>
  </si>
  <si>
    <t>843736954</t>
  </si>
  <si>
    <t>59223864</t>
  </si>
  <si>
    <t>prstenec pro uliční vpusť vyrovnávací betonový 390x60x130mm</t>
  </si>
  <si>
    <t>-1887258309</t>
  </si>
  <si>
    <t>59223858</t>
  </si>
  <si>
    <t>skruž betonová horní pro uliční vpusť 450x570x50mm</t>
  </si>
  <si>
    <t>976969575</t>
  </si>
  <si>
    <t>895941323</t>
  </si>
  <si>
    <t>Osazení vpusti uliční DN 450 z betonových dílců skruž středová 570 mm</t>
  </si>
  <si>
    <t>1787364247</t>
  </si>
  <si>
    <t>Osazení vpusti uliční z betonových dílců DN 450 skruž středová 570 mm</t>
  </si>
  <si>
    <t>59224488</t>
  </si>
  <si>
    <t>skruž betonová středová pro uliční vpusť 450x570x50mm</t>
  </si>
  <si>
    <t>1476908191</t>
  </si>
  <si>
    <t>895941332</t>
  </si>
  <si>
    <t>Osazení vpusti uliční DN 450 z betonových dílců skruž průběžná se zápachovou uzávěrkou</t>
  </si>
  <si>
    <t>1897615597</t>
  </si>
  <si>
    <t>Osazení vpusti uliční z betonových dílců DN 450 skruž průběžná se zápachovou uzávěrkou</t>
  </si>
  <si>
    <t>59224493</t>
  </si>
  <si>
    <t>skruž betonová průběžná se zápachovou uzávěrkou 150mm PVC pro uliční vpusť 450x645x50mm</t>
  </si>
  <si>
    <t>-1549035961</t>
  </si>
  <si>
    <t>899104112</t>
  </si>
  <si>
    <t>Osazení poklopů litinových, ocelových nebo železobetonových včetně rámů pro třídu zatížení D400, E600</t>
  </si>
  <si>
    <t>-248509927</t>
  </si>
  <si>
    <t>899204112</t>
  </si>
  <si>
    <t>Osazení mříží litinových včetně rámů a košů na bahno pro třídu zatížení D400, E600</t>
  </si>
  <si>
    <t>356637035</t>
  </si>
  <si>
    <t>55242330</t>
  </si>
  <si>
    <t>mříž D 400 - konkávní 600x600 4-stranný rám</t>
  </si>
  <si>
    <t>-1612053929</t>
  </si>
  <si>
    <t>919441221_R09</t>
  </si>
  <si>
    <t>Čelo propustku z lomového kamene pro propustek z trub DN 1000</t>
  </si>
  <si>
    <t>-952621990</t>
  </si>
  <si>
    <t>Čelo propustku včetně římsy ze zdiva z lomového kamene, pro propustek z trub DN 600 až 800 mm</t>
  </si>
  <si>
    <t>938902112</t>
  </si>
  <si>
    <t>Čištění příkopů komunikací příkopovým rypadlem objem nánosu přes 0,15 do 0,3 m3/m</t>
  </si>
  <si>
    <t>-1867589776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</si>
  <si>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</si>
  <si>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998274101</t>
  </si>
  <si>
    <t>Přesun hmot pro trubní vedení z trub betonových otevřený výkop</t>
  </si>
  <si>
    <t>1457422792</t>
  </si>
  <si>
    <t>Přesun hmot pro trubní vedení hloubené z trub betonových nebo železobetonových pro vodovody nebo kanalizace v otevřeném výkopu dopravní vzdálenost do 15 m</t>
  </si>
  <si>
    <t>23-M</t>
  </si>
  <si>
    <t>Montáže potrubí</t>
  </si>
  <si>
    <t>230120048</t>
  </si>
  <si>
    <t>Čištění potrubí profukováním nebo proplachováním DN 150</t>
  </si>
  <si>
    <t>-1946423551</t>
  </si>
  <si>
    <t>5,6+7,9</t>
  </si>
  <si>
    <t>1816813742</t>
  </si>
  <si>
    <t>4 -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</si>
  <si>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</si>
  <si>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</si>
  <si>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</si>
  <si>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-1258216542</t>
  </si>
  <si>
    <t>VRN1</t>
  </si>
  <si>
    <t>Průzkumné, geodetické a projektové práce</t>
  </si>
  <si>
    <t>012203000</t>
  </si>
  <si>
    <t>Geodetické práce při provádění stavby</t>
  </si>
  <si>
    <t>CS ÚRS 2022 01</t>
  </si>
  <si>
    <t>-1921570655</t>
  </si>
  <si>
    <t>012303000</t>
  </si>
  <si>
    <t>Geodetické práce po výstavbě</t>
  </si>
  <si>
    <t>-1029765927</t>
  </si>
  <si>
    <t>"geometrický plán"1</t>
  </si>
  <si>
    <t>"skutečné zaměření"1</t>
  </si>
  <si>
    <t>013254000</t>
  </si>
  <si>
    <t>Dokumentace skutečného provedení stavby</t>
  </si>
  <si>
    <t>kompl</t>
  </si>
  <si>
    <t>-2075304377</t>
  </si>
  <si>
    <t>"knanalizace + komunikace"1+1</t>
  </si>
  <si>
    <t>VRN3</t>
  </si>
  <si>
    <t>Zařízení staveniště</t>
  </si>
  <si>
    <t>030001000</t>
  </si>
  <si>
    <t>1863468319</t>
  </si>
  <si>
    <t>034103000</t>
  </si>
  <si>
    <t>Oplocení staveniště</t>
  </si>
  <si>
    <t>m/měsíc</t>
  </si>
  <si>
    <t>CS ÚRS 2019 01</t>
  </si>
  <si>
    <t>838811093</t>
  </si>
  <si>
    <t>"délka plotu*počet měsíců"200*1,5</t>
  </si>
  <si>
    <t>VRN7</t>
  </si>
  <si>
    <t>Provozní vlivy</t>
  </si>
  <si>
    <t>071103000</t>
  </si>
  <si>
    <t>Provoz investora</t>
  </si>
  <si>
    <t>-1414414109</t>
  </si>
  <si>
    <t>072103001</t>
  </si>
  <si>
    <t>Projednání DIO a zajištění DIR komunikace II.a III. třídy</t>
  </si>
  <si>
    <t>CS ÚRS 2023 01</t>
  </si>
  <si>
    <t>1667311018</t>
  </si>
  <si>
    <t>072103012</t>
  </si>
  <si>
    <t>Zajištění DIO komunikace II. a III. třídy - zdvojené el. vedení</t>
  </si>
  <si>
    <t>1335208664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</si>
</sst>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36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38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22051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Úprava Křižovatky Slovenská - Lipová - Závodu míru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Sokolov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1. 12. 2023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Sokolov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 xml:space="preserve">Vladimír Čechura 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>Vladimír Čechura - 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Objekty pozemních kom...'!J30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'1 - Objekty pozemních kom...'!P129</f>
        <v>0</v>
      </c>
      <c r="AV95" s="128">
        <f>'1 - Objekty pozemních kom...'!J33</f>
        <v>0</v>
      </c>
      <c r="AW95" s="128">
        <f>'1 - Objekty pozemních kom...'!J34</f>
        <v>0</v>
      </c>
      <c r="AX95" s="128">
        <f>'1 - Objekty pozemních kom...'!J35</f>
        <v>0</v>
      </c>
      <c r="AY95" s="128">
        <f>'1 - Objekty pozemních kom...'!J36</f>
        <v>0</v>
      </c>
      <c r="AZ95" s="128">
        <f>'1 - Objekty pozemních kom...'!F33</f>
        <v>0</v>
      </c>
      <c r="BA95" s="128">
        <f>'1 - Objekty pozemních kom...'!F34</f>
        <v>0</v>
      </c>
      <c r="BB95" s="128">
        <f>'1 - Objekty pozemních kom...'!F35</f>
        <v>0</v>
      </c>
      <c r="BC95" s="128">
        <f>'1 - Objekty pozemních kom...'!F36</f>
        <v>0</v>
      </c>
      <c r="BD95" s="130">
        <f>'1 - Objekty pozemních kom...'!F37</f>
        <v>0</v>
      </c>
      <c r="BE95" s="7"/>
      <c r="BT95" s="131" t="s">
        <v>85</v>
      </c>
      <c r="BV95" s="131" t="s">
        <v>82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16.5" customHeight="1">
      <c r="A96" s="119" t="s">
        <v>84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'2 - Objekty veřejného osv...'!J30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'2 - Objekty veřejného osv...'!P125</f>
        <v>0</v>
      </c>
      <c r="AV96" s="128">
        <f>'2 - Objekty veřejného osv...'!J33</f>
        <v>0</v>
      </c>
      <c r="AW96" s="128">
        <f>'2 - Objekty veřejného osv...'!J34</f>
        <v>0</v>
      </c>
      <c r="AX96" s="128">
        <f>'2 - Objekty veřejného osv...'!J35</f>
        <v>0</v>
      </c>
      <c r="AY96" s="128">
        <f>'2 - Objekty veřejného osv...'!J36</f>
        <v>0</v>
      </c>
      <c r="AZ96" s="128">
        <f>'2 - Objekty veřejného osv...'!F33</f>
        <v>0</v>
      </c>
      <c r="BA96" s="128">
        <f>'2 - Objekty veřejného osv...'!F34</f>
        <v>0</v>
      </c>
      <c r="BB96" s="128">
        <f>'2 - Objekty veřejného osv...'!F35</f>
        <v>0</v>
      </c>
      <c r="BC96" s="128">
        <f>'2 - Objekty veřejného osv...'!F36</f>
        <v>0</v>
      </c>
      <c r="BD96" s="130">
        <f>'2 - Objekty veřejného osv...'!F37</f>
        <v>0</v>
      </c>
      <c r="BE96" s="7"/>
      <c r="BT96" s="131" t="s">
        <v>85</v>
      </c>
      <c r="BV96" s="131" t="s">
        <v>82</v>
      </c>
      <c r="BW96" s="131" t="s">
        <v>91</v>
      </c>
      <c r="BX96" s="131" t="s">
        <v>5</v>
      </c>
      <c r="CL96" s="131" t="s">
        <v>1</v>
      </c>
      <c r="CM96" s="131" t="s">
        <v>89</v>
      </c>
    </row>
    <row r="97" spans="1:91" s="7" customFormat="1" ht="16.5" customHeight="1">
      <c r="A97" s="119" t="s">
        <v>84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'3 - Dešťová kanalizace a 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'3 - Dešťová kanalizace a ...'!P128</f>
        <v>0</v>
      </c>
      <c r="AV97" s="128">
        <f>'3 - Dešťová kanalizace a ...'!J33</f>
        <v>0</v>
      </c>
      <c r="AW97" s="128">
        <f>'3 - Dešťová kanalizace a ...'!J34</f>
        <v>0</v>
      </c>
      <c r="AX97" s="128">
        <f>'3 - Dešťová kanalizace a ...'!J35</f>
        <v>0</v>
      </c>
      <c r="AY97" s="128">
        <f>'3 - Dešťová kanalizace a ...'!J36</f>
        <v>0</v>
      </c>
      <c r="AZ97" s="128">
        <f>'3 - Dešťová kanalizace a ...'!F33</f>
        <v>0</v>
      </c>
      <c r="BA97" s="128">
        <f>'3 - Dešťová kanalizace a ...'!F34</f>
        <v>0</v>
      </c>
      <c r="BB97" s="128">
        <f>'3 - Dešťová kanalizace a ...'!F35</f>
        <v>0</v>
      </c>
      <c r="BC97" s="128">
        <f>'3 - Dešťová kanalizace a ...'!F36</f>
        <v>0</v>
      </c>
      <c r="BD97" s="130">
        <f>'3 - Dešťová kanalizace a ...'!F37</f>
        <v>0</v>
      </c>
      <c r="BE97" s="7"/>
      <c r="BT97" s="131" t="s">
        <v>85</v>
      </c>
      <c r="BV97" s="131" t="s">
        <v>82</v>
      </c>
      <c r="BW97" s="131" t="s">
        <v>94</v>
      </c>
      <c r="BX97" s="131" t="s">
        <v>5</v>
      </c>
      <c r="CL97" s="131" t="s">
        <v>1</v>
      </c>
      <c r="CM97" s="131" t="s">
        <v>89</v>
      </c>
    </row>
    <row r="98" spans="1:91" s="7" customFormat="1" ht="16.5" customHeight="1">
      <c r="A98" s="119" t="s">
        <v>84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'4 - Vedlejší rozpočtové n...'!J30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32">
        <v>0</v>
      </c>
      <c r="AT98" s="133">
        <f>ROUND(SUM(AV98:AW98),2)</f>
        <v>0</v>
      </c>
      <c r="AU98" s="134">
        <f>'4 - Vedlejší rozpočtové n...'!P122</f>
        <v>0</v>
      </c>
      <c r="AV98" s="133">
        <f>'4 - Vedlejší rozpočtové n...'!J33</f>
        <v>0</v>
      </c>
      <c r="AW98" s="133">
        <f>'4 - Vedlejší rozpočtové n...'!J34</f>
        <v>0</v>
      </c>
      <c r="AX98" s="133">
        <f>'4 - Vedlejší rozpočtové n...'!J35</f>
        <v>0</v>
      </c>
      <c r="AY98" s="133">
        <f>'4 - Vedlejší rozpočtové n...'!J36</f>
        <v>0</v>
      </c>
      <c r="AZ98" s="133">
        <f>'4 - Vedlejší rozpočtové n...'!F33</f>
        <v>0</v>
      </c>
      <c r="BA98" s="133">
        <f>'4 - Vedlejší rozpočtové n...'!F34</f>
        <v>0</v>
      </c>
      <c r="BB98" s="133">
        <f>'4 - Vedlejší rozpočtové n...'!F35</f>
        <v>0</v>
      </c>
      <c r="BC98" s="133">
        <f>'4 - Vedlejší rozpočtové n...'!F36</f>
        <v>0</v>
      </c>
      <c r="BD98" s="135">
        <f>'4 - Vedlejší rozpočtové n...'!F37</f>
        <v>0</v>
      </c>
      <c r="BE98" s="7"/>
      <c r="BT98" s="131" t="s">
        <v>85</v>
      </c>
      <c r="BV98" s="131" t="s">
        <v>82</v>
      </c>
      <c r="BW98" s="131" t="s">
        <v>97</v>
      </c>
      <c r="BX98" s="131" t="s">
        <v>5</v>
      </c>
      <c r="CL98" s="131" t="s">
        <v>1</v>
      </c>
      <c r="CM98" s="131" t="s">
        <v>89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Objekty pozemních kom...'!C2" display="/"/>
    <hyperlink ref="A96" location="'2 - Objekty veřejného osv...'!C2" display="/"/>
    <hyperlink ref="A97" location="'3 - Dešťová kanalizace a ...'!C2" display="/"/>
    <hyperlink ref="A98" location="'4 - Vedlejší 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Křižovatky Slovenská - Lipová - Závodu míru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28</v>
      </c>
      <c r="J24" s="143" t="s">
        <v>38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ROUND((SUM(BE129:BE460)),2)</f>
        <v>0</v>
      </c>
      <c r="G33" s="38"/>
      <c r="H33" s="38"/>
      <c r="I33" s="155">
        <v>0.21</v>
      </c>
      <c r="J33" s="154">
        <f>ROUND(((SUM(BE129:BE460))*I33),2)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ROUND((SUM(BF129:BF460)),2)</f>
        <v>0</v>
      </c>
      <c r="G34" s="38"/>
      <c r="H34" s="38"/>
      <c r="I34" s="155">
        <v>0.15</v>
      </c>
      <c r="J34" s="154">
        <f>ROUND(((SUM(BF129:BF460))*I34),2)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ROUND((SUM(BG129:BG460)),2)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ROUND((SUM(BH129:BH460)),2)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ROUND((SUM(BI129:BI460)),2)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Křižovatky Slovenská - Lipová - Závodu míru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1 - Objekty pozemních komunikací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32" t="s">
        <v>22</v>
      </c>
      <c r="J89" s="79" t="str">
        <f>IF(J12="","",J12)</f>
        <v>1. 12. 2023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32</v>
      </c>
      <c r="J91" s="36" t="str">
        <f>E21</f>
        <v xml:space="preserve">Vladimír Čechura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Vladimír Čechura - 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J238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J259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J314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J318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J413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113</v>
      </c>
      <c r="E104" s="188"/>
      <c r="F104" s="188"/>
      <c r="G104" s="188"/>
      <c r="H104" s="188"/>
      <c r="I104" s="188"/>
      <c r="J104" s="189">
        <f>J428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114</v>
      </c>
      <c r="E105" s="182"/>
      <c r="F105" s="182"/>
      <c r="G105" s="182"/>
      <c r="H105" s="182"/>
      <c r="I105" s="182"/>
      <c r="J105" s="183">
        <f>J431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115</v>
      </c>
      <c r="E106" s="188"/>
      <c r="F106" s="188"/>
      <c r="G106" s="188"/>
      <c r="H106" s="188"/>
      <c r="I106" s="188"/>
      <c r="J106" s="189">
        <f>J432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116</v>
      </c>
      <c r="E107" s="188"/>
      <c r="F107" s="188"/>
      <c r="G107" s="188"/>
      <c r="H107" s="188"/>
      <c r="I107" s="188"/>
      <c r="J107" s="189">
        <f>J439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9"/>
      <c r="C108" s="180"/>
      <c r="D108" s="181" t="s">
        <v>117</v>
      </c>
      <c r="E108" s="182"/>
      <c r="F108" s="182"/>
      <c r="G108" s="182"/>
      <c r="H108" s="182"/>
      <c r="I108" s="182"/>
      <c r="J108" s="183">
        <f>J457</f>
        <v>0</v>
      </c>
      <c r="K108" s="180"/>
      <c r="L108" s="18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5"/>
      <c r="C109" s="186"/>
      <c r="D109" s="187" t="s">
        <v>118</v>
      </c>
      <c r="E109" s="188"/>
      <c r="F109" s="188"/>
      <c r="G109" s="188"/>
      <c r="H109" s="188"/>
      <c r="I109" s="188"/>
      <c r="J109" s="189">
        <f>J458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119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Úprava Křižovatky Slovenská - Lipová - Závodu míru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99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1 - Objekty pozemních komunikací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Sokolov</v>
      </c>
      <c r="G123" s="40"/>
      <c r="H123" s="40"/>
      <c r="I123" s="32" t="s">
        <v>22</v>
      </c>
      <c r="J123" s="79" t="str">
        <f>IF(J12="","",J12)</f>
        <v>1. 12. 2023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Město Sokolov</v>
      </c>
      <c r="G125" s="40"/>
      <c r="H125" s="40"/>
      <c r="I125" s="32" t="s">
        <v>32</v>
      </c>
      <c r="J125" s="36" t="str">
        <f>E21</f>
        <v xml:space="preserve">Vladimír Čechura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30</v>
      </c>
      <c r="D126" s="40"/>
      <c r="E126" s="40"/>
      <c r="F126" s="27" t="str">
        <f>IF(E18="","",E18)</f>
        <v>Vyplň údaj</v>
      </c>
      <c r="G126" s="40"/>
      <c r="H126" s="40"/>
      <c r="I126" s="32" t="s">
        <v>35</v>
      </c>
      <c r="J126" s="36" t="str">
        <f>E24</f>
        <v>Vladimír Čechura - MESSOR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120</v>
      </c>
      <c r="D128" s="194" t="s">
        <v>65</v>
      </c>
      <c r="E128" s="194" t="s">
        <v>61</v>
      </c>
      <c r="F128" s="194" t="s">
        <v>62</v>
      </c>
      <c r="G128" s="194" t="s">
        <v>121</v>
      </c>
      <c r="H128" s="194" t="s">
        <v>122</v>
      </c>
      <c r="I128" s="194" t="s">
        <v>123</v>
      </c>
      <c r="J128" s="194" t="s">
        <v>103</v>
      </c>
      <c r="K128" s="195" t="s">
        <v>124</v>
      </c>
      <c r="L128" s="196"/>
      <c r="M128" s="100" t="s">
        <v>1</v>
      </c>
      <c r="N128" s="101" t="s">
        <v>44</v>
      </c>
      <c r="O128" s="101" t="s">
        <v>125</v>
      </c>
      <c r="P128" s="101" t="s">
        <v>126</v>
      </c>
      <c r="Q128" s="101" t="s">
        <v>127</v>
      </c>
      <c r="R128" s="101" t="s">
        <v>128</v>
      </c>
      <c r="S128" s="101" t="s">
        <v>129</v>
      </c>
      <c r="T128" s="102" t="s">
        <v>130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131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P130+P431+P457</f>
        <v>0</v>
      </c>
      <c r="Q129" s="104"/>
      <c r="R129" s="199">
        <f>R130+R431+R457</f>
        <v>282.04372442</v>
      </c>
      <c r="S129" s="104"/>
      <c r="T129" s="200">
        <f>T130+T431+T457</f>
        <v>764.1955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79</v>
      </c>
      <c r="AU129" s="17" t="s">
        <v>105</v>
      </c>
      <c r="BK129" s="201">
        <f>BK130+BK431+BK457</f>
        <v>0</v>
      </c>
    </row>
    <row r="130" spans="1:63" s="12" customFormat="1" ht="25.9" customHeight="1">
      <c r="A130" s="12"/>
      <c r="B130" s="202"/>
      <c r="C130" s="203"/>
      <c r="D130" s="204" t="s">
        <v>79</v>
      </c>
      <c r="E130" s="205" t="s">
        <v>132</v>
      </c>
      <c r="F130" s="205" t="s">
        <v>133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P131+P238+P259+P314+P318+P413+P428</f>
        <v>0</v>
      </c>
      <c r="Q130" s="210"/>
      <c r="R130" s="211">
        <f>R131+R238+R259+R314+R318+R413+R428</f>
        <v>281.6948901</v>
      </c>
      <c r="S130" s="210"/>
      <c r="T130" s="212">
        <f>T131+T238+T259+T314+T318+T413+T428</f>
        <v>764.1955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85</v>
      </c>
      <c r="AT130" s="214" t="s">
        <v>79</v>
      </c>
      <c r="AU130" s="214" t="s">
        <v>80</v>
      </c>
      <c r="AY130" s="213" t="s">
        <v>134</v>
      </c>
      <c r="BK130" s="215">
        <f>BK131+BK238+BK259+BK314+BK318+BK413+BK428</f>
        <v>0</v>
      </c>
    </row>
    <row r="131" spans="1:63" s="12" customFormat="1" ht="22.8" customHeight="1">
      <c r="A131" s="12"/>
      <c r="B131" s="202"/>
      <c r="C131" s="203"/>
      <c r="D131" s="204" t="s">
        <v>79</v>
      </c>
      <c r="E131" s="216" t="s">
        <v>85</v>
      </c>
      <c r="F131" s="216" t="s">
        <v>135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SUM(P132:P237)</f>
        <v>0</v>
      </c>
      <c r="Q131" s="210"/>
      <c r="R131" s="211">
        <f>SUM(R132:R237)</f>
        <v>170.4906975</v>
      </c>
      <c r="S131" s="210"/>
      <c r="T131" s="212">
        <f>SUM(T132:T237)</f>
        <v>763.9955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85</v>
      </c>
      <c r="AT131" s="214" t="s">
        <v>79</v>
      </c>
      <c r="AU131" s="214" t="s">
        <v>85</v>
      </c>
      <c r="AY131" s="213" t="s">
        <v>134</v>
      </c>
      <c r="BK131" s="215">
        <f>SUM(BK132:BK237)</f>
        <v>0</v>
      </c>
    </row>
    <row r="132" spans="1:65" s="2" customFormat="1" ht="16.5" customHeight="1">
      <c r="A132" s="38"/>
      <c r="B132" s="39"/>
      <c r="C132" s="218" t="s">
        <v>85</v>
      </c>
      <c r="D132" s="218" t="s">
        <v>136</v>
      </c>
      <c r="E132" s="219" t="s">
        <v>137</v>
      </c>
      <c r="F132" s="220" t="s">
        <v>138</v>
      </c>
      <c r="G132" s="221" t="s">
        <v>139</v>
      </c>
      <c r="H132" s="222">
        <v>73.25</v>
      </c>
      <c r="I132" s="223"/>
      <c r="J132" s="224">
        <f>ROUND(I132*H132,2)</f>
        <v>0</v>
      </c>
      <c r="K132" s="220" t="s">
        <v>140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0.24</v>
      </c>
      <c r="T132" s="228">
        <f>S132*H132</f>
        <v>17.58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95</v>
      </c>
      <c r="AT132" s="229" t="s">
        <v>136</v>
      </c>
      <c r="AU132" s="229" t="s">
        <v>89</v>
      </c>
      <c r="AY132" s="17" t="s">
        <v>134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85</v>
      </c>
      <c r="BK132" s="230">
        <f>ROUND(I132*H132,2)</f>
        <v>0</v>
      </c>
      <c r="BL132" s="17" t="s">
        <v>95</v>
      </c>
      <c r="BM132" s="229" t="s">
        <v>141</v>
      </c>
    </row>
    <row r="133" spans="1:47" s="2" customFormat="1" ht="12">
      <c r="A133" s="38"/>
      <c r="B133" s="39"/>
      <c r="C133" s="40"/>
      <c r="D133" s="231" t="s">
        <v>142</v>
      </c>
      <c r="E133" s="40"/>
      <c r="F133" s="232" t="s">
        <v>143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142</v>
      </c>
      <c r="AU133" s="17" t="s">
        <v>89</v>
      </c>
    </row>
    <row r="134" spans="1:51" s="13" customFormat="1" ht="12">
      <c r="A134" s="13"/>
      <c r="B134" s="236"/>
      <c r="C134" s="237"/>
      <c r="D134" s="231" t="s">
        <v>144</v>
      </c>
      <c r="E134" s="238" t="s">
        <v>1</v>
      </c>
      <c r="F134" s="239" t="s">
        <v>145</v>
      </c>
      <c r="G134" s="237"/>
      <c r="H134" s="238" t="s">
        <v>1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144</v>
      </c>
      <c r="AU134" s="245" t="s">
        <v>89</v>
      </c>
      <c r="AV134" s="13" t="s">
        <v>85</v>
      </c>
      <c r="AW134" s="13" t="s">
        <v>34</v>
      </c>
      <c r="AX134" s="13" t="s">
        <v>80</v>
      </c>
      <c r="AY134" s="245" t="s">
        <v>134</v>
      </c>
    </row>
    <row r="135" spans="1:51" s="14" customFormat="1" ht="12">
      <c r="A135" s="14"/>
      <c r="B135" s="246"/>
      <c r="C135" s="247"/>
      <c r="D135" s="231" t="s">
        <v>144</v>
      </c>
      <c r="E135" s="248" t="s">
        <v>1</v>
      </c>
      <c r="F135" s="249" t="s">
        <v>146</v>
      </c>
      <c r="G135" s="247"/>
      <c r="H135" s="250">
        <v>73.25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144</v>
      </c>
      <c r="AU135" s="256" t="s">
        <v>89</v>
      </c>
      <c r="AV135" s="14" t="s">
        <v>89</v>
      </c>
      <c r="AW135" s="14" t="s">
        <v>34</v>
      </c>
      <c r="AX135" s="14" t="s">
        <v>85</v>
      </c>
      <c r="AY135" s="256" t="s">
        <v>134</v>
      </c>
    </row>
    <row r="136" spans="1:65" s="2" customFormat="1" ht="16.5" customHeight="1">
      <c r="A136" s="38"/>
      <c r="B136" s="39"/>
      <c r="C136" s="218" t="s">
        <v>89</v>
      </c>
      <c r="D136" s="218" t="s">
        <v>136</v>
      </c>
      <c r="E136" s="219" t="s">
        <v>147</v>
      </c>
      <c r="F136" s="220" t="s">
        <v>148</v>
      </c>
      <c r="G136" s="221" t="s">
        <v>139</v>
      </c>
      <c r="H136" s="222">
        <v>73.25</v>
      </c>
      <c r="I136" s="223"/>
      <c r="J136" s="224">
        <f>ROUND(I136*H136,2)</f>
        <v>0</v>
      </c>
      <c r="K136" s="220" t="s">
        <v>140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0.22</v>
      </c>
      <c r="T136" s="228">
        <f>S136*H136</f>
        <v>16.115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95</v>
      </c>
      <c r="AT136" s="229" t="s">
        <v>136</v>
      </c>
      <c r="AU136" s="229" t="s">
        <v>89</v>
      </c>
      <c r="AY136" s="17" t="s">
        <v>134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95</v>
      </c>
      <c r="BM136" s="229" t="s">
        <v>149</v>
      </c>
    </row>
    <row r="137" spans="1:47" s="2" customFormat="1" ht="12">
      <c r="A137" s="38"/>
      <c r="B137" s="39"/>
      <c r="C137" s="40"/>
      <c r="D137" s="231" t="s">
        <v>142</v>
      </c>
      <c r="E137" s="40"/>
      <c r="F137" s="232" t="s">
        <v>150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89</v>
      </c>
    </row>
    <row r="138" spans="1:51" s="13" customFormat="1" ht="12">
      <c r="A138" s="13"/>
      <c r="B138" s="236"/>
      <c r="C138" s="237"/>
      <c r="D138" s="231" t="s">
        <v>144</v>
      </c>
      <c r="E138" s="238" t="s">
        <v>1</v>
      </c>
      <c r="F138" s="239" t="s">
        <v>145</v>
      </c>
      <c r="G138" s="237"/>
      <c r="H138" s="238" t="s">
        <v>1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144</v>
      </c>
      <c r="AU138" s="245" t="s">
        <v>89</v>
      </c>
      <c r="AV138" s="13" t="s">
        <v>85</v>
      </c>
      <c r="AW138" s="13" t="s">
        <v>34</v>
      </c>
      <c r="AX138" s="13" t="s">
        <v>80</v>
      </c>
      <c r="AY138" s="245" t="s">
        <v>134</v>
      </c>
    </row>
    <row r="139" spans="1:51" s="14" customFormat="1" ht="12">
      <c r="A139" s="14"/>
      <c r="B139" s="246"/>
      <c r="C139" s="247"/>
      <c r="D139" s="231" t="s">
        <v>144</v>
      </c>
      <c r="E139" s="248" t="s">
        <v>1</v>
      </c>
      <c r="F139" s="249" t="s">
        <v>151</v>
      </c>
      <c r="G139" s="247"/>
      <c r="H139" s="250">
        <v>73.25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144</v>
      </c>
      <c r="AU139" s="256" t="s">
        <v>89</v>
      </c>
      <c r="AV139" s="14" t="s">
        <v>89</v>
      </c>
      <c r="AW139" s="14" t="s">
        <v>34</v>
      </c>
      <c r="AX139" s="14" t="s">
        <v>85</v>
      </c>
      <c r="AY139" s="256" t="s">
        <v>134</v>
      </c>
    </row>
    <row r="140" spans="1:65" s="2" customFormat="1" ht="21.75" customHeight="1">
      <c r="A140" s="38"/>
      <c r="B140" s="39"/>
      <c r="C140" s="218" t="s">
        <v>92</v>
      </c>
      <c r="D140" s="218" t="s">
        <v>136</v>
      </c>
      <c r="E140" s="219" t="s">
        <v>152</v>
      </c>
      <c r="F140" s="220" t="s">
        <v>153</v>
      </c>
      <c r="G140" s="221" t="s">
        <v>139</v>
      </c>
      <c r="H140" s="222">
        <v>172</v>
      </c>
      <c r="I140" s="223"/>
      <c r="J140" s="224">
        <f>ROUND(I140*H140,2)</f>
        <v>0</v>
      </c>
      <c r="K140" s="220" t="s">
        <v>140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0.325</v>
      </c>
      <c r="T140" s="228">
        <f>S140*H140</f>
        <v>55.9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95</v>
      </c>
      <c r="AT140" s="229" t="s">
        <v>136</v>
      </c>
      <c r="AU140" s="229" t="s">
        <v>89</v>
      </c>
      <c r="AY140" s="17" t="s">
        <v>134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85</v>
      </c>
      <c r="BK140" s="230">
        <f>ROUND(I140*H140,2)</f>
        <v>0</v>
      </c>
      <c r="BL140" s="17" t="s">
        <v>95</v>
      </c>
      <c r="BM140" s="229" t="s">
        <v>154</v>
      </c>
    </row>
    <row r="141" spans="1:47" s="2" customFormat="1" ht="12">
      <c r="A141" s="38"/>
      <c r="B141" s="39"/>
      <c r="C141" s="40"/>
      <c r="D141" s="231" t="s">
        <v>142</v>
      </c>
      <c r="E141" s="40"/>
      <c r="F141" s="232" t="s">
        <v>155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89</v>
      </c>
    </row>
    <row r="142" spans="1:51" s="13" customFormat="1" ht="12">
      <c r="A142" s="13"/>
      <c r="B142" s="236"/>
      <c r="C142" s="237"/>
      <c r="D142" s="231" t="s">
        <v>144</v>
      </c>
      <c r="E142" s="238" t="s">
        <v>1</v>
      </c>
      <c r="F142" s="239" t="s">
        <v>145</v>
      </c>
      <c r="G142" s="237"/>
      <c r="H142" s="238" t="s">
        <v>1</v>
      </c>
      <c r="I142" s="240"/>
      <c r="J142" s="237"/>
      <c r="K142" s="237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144</v>
      </c>
      <c r="AU142" s="245" t="s">
        <v>89</v>
      </c>
      <c r="AV142" s="13" t="s">
        <v>85</v>
      </c>
      <c r="AW142" s="13" t="s">
        <v>34</v>
      </c>
      <c r="AX142" s="13" t="s">
        <v>80</v>
      </c>
      <c r="AY142" s="245" t="s">
        <v>134</v>
      </c>
    </row>
    <row r="143" spans="1:51" s="14" customFormat="1" ht="12">
      <c r="A143" s="14"/>
      <c r="B143" s="246"/>
      <c r="C143" s="247"/>
      <c r="D143" s="231" t="s">
        <v>144</v>
      </c>
      <c r="E143" s="248" t="s">
        <v>1</v>
      </c>
      <c r="F143" s="249" t="s">
        <v>156</v>
      </c>
      <c r="G143" s="247"/>
      <c r="H143" s="250">
        <v>172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144</v>
      </c>
      <c r="AU143" s="256" t="s">
        <v>89</v>
      </c>
      <c r="AV143" s="14" t="s">
        <v>89</v>
      </c>
      <c r="AW143" s="14" t="s">
        <v>34</v>
      </c>
      <c r="AX143" s="14" t="s">
        <v>85</v>
      </c>
      <c r="AY143" s="256" t="s">
        <v>134</v>
      </c>
    </row>
    <row r="144" spans="1:65" s="2" customFormat="1" ht="16.5" customHeight="1">
      <c r="A144" s="38"/>
      <c r="B144" s="39"/>
      <c r="C144" s="218" t="s">
        <v>95</v>
      </c>
      <c r="D144" s="218" t="s">
        <v>136</v>
      </c>
      <c r="E144" s="219" t="s">
        <v>157</v>
      </c>
      <c r="F144" s="220" t="s">
        <v>158</v>
      </c>
      <c r="G144" s="221" t="s">
        <v>139</v>
      </c>
      <c r="H144" s="222">
        <v>172</v>
      </c>
      <c r="I144" s="223"/>
      <c r="J144" s="224">
        <f>ROUND(I144*H144,2)</f>
        <v>0</v>
      </c>
      <c r="K144" s="220" t="s">
        <v>140</v>
      </c>
      <c r="L144" s="44"/>
      <c r="M144" s="225" t="s">
        <v>1</v>
      </c>
      <c r="N144" s="226" t="s">
        <v>45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0.098</v>
      </c>
      <c r="T144" s="228">
        <f>S144*H144</f>
        <v>16.856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95</v>
      </c>
      <c r="AT144" s="229" t="s">
        <v>136</v>
      </c>
      <c r="AU144" s="229" t="s">
        <v>89</v>
      </c>
      <c r="AY144" s="17" t="s">
        <v>134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85</v>
      </c>
      <c r="BK144" s="230">
        <f>ROUND(I144*H144,2)</f>
        <v>0</v>
      </c>
      <c r="BL144" s="17" t="s">
        <v>95</v>
      </c>
      <c r="BM144" s="229" t="s">
        <v>159</v>
      </c>
    </row>
    <row r="145" spans="1:47" s="2" customFormat="1" ht="12">
      <c r="A145" s="38"/>
      <c r="B145" s="39"/>
      <c r="C145" s="40"/>
      <c r="D145" s="231" t="s">
        <v>142</v>
      </c>
      <c r="E145" s="40"/>
      <c r="F145" s="232" t="s">
        <v>160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142</v>
      </c>
      <c r="AU145" s="17" t="s">
        <v>89</v>
      </c>
    </row>
    <row r="146" spans="1:51" s="13" customFormat="1" ht="12">
      <c r="A146" s="13"/>
      <c r="B146" s="236"/>
      <c r="C146" s="237"/>
      <c r="D146" s="231" t="s">
        <v>144</v>
      </c>
      <c r="E146" s="238" t="s">
        <v>1</v>
      </c>
      <c r="F146" s="239" t="s">
        <v>145</v>
      </c>
      <c r="G146" s="237"/>
      <c r="H146" s="238" t="s">
        <v>1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144</v>
      </c>
      <c r="AU146" s="245" t="s">
        <v>89</v>
      </c>
      <c r="AV146" s="13" t="s">
        <v>85</v>
      </c>
      <c r="AW146" s="13" t="s">
        <v>34</v>
      </c>
      <c r="AX146" s="13" t="s">
        <v>80</v>
      </c>
      <c r="AY146" s="245" t="s">
        <v>134</v>
      </c>
    </row>
    <row r="147" spans="1:51" s="14" customFormat="1" ht="12">
      <c r="A147" s="14"/>
      <c r="B147" s="246"/>
      <c r="C147" s="247"/>
      <c r="D147" s="231" t="s">
        <v>144</v>
      </c>
      <c r="E147" s="248" t="s">
        <v>1</v>
      </c>
      <c r="F147" s="249" t="s">
        <v>156</v>
      </c>
      <c r="G147" s="247"/>
      <c r="H147" s="250">
        <v>172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144</v>
      </c>
      <c r="AU147" s="256" t="s">
        <v>89</v>
      </c>
      <c r="AV147" s="14" t="s">
        <v>89</v>
      </c>
      <c r="AW147" s="14" t="s">
        <v>34</v>
      </c>
      <c r="AX147" s="14" t="s">
        <v>85</v>
      </c>
      <c r="AY147" s="256" t="s">
        <v>134</v>
      </c>
    </row>
    <row r="148" spans="1:65" s="2" customFormat="1" ht="16.5" customHeight="1">
      <c r="A148" s="38"/>
      <c r="B148" s="39"/>
      <c r="C148" s="218" t="s">
        <v>161</v>
      </c>
      <c r="D148" s="218" t="s">
        <v>136</v>
      </c>
      <c r="E148" s="219" t="s">
        <v>162</v>
      </c>
      <c r="F148" s="220" t="s">
        <v>163</v>
      </c>
      <c r="G148" s="221" t="s">
        <v>139</v>
      </c>
      <c r="H148" s="222">
        <v>603</v>
      </c>
      <c r="I148" s="223"/>
      <c r="J148" s="224">
        <f>ROUND(I148*H148,2)</f>
        <v>0</v>
      </c>
      <c r="K148" s="220" t="s">
        <v>140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0.44</v>
      </c>
      <c r="T148" s="228">
        <f>S148*H148</f>
        <v>265.32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95</v>
      </c>
      <c r="AT148" s="229" t="s">
        <v>136</v>
      </c>
      <c r="AU148" s="229" t="s">
        <v>89</v>
      </c>
      <c r="AY148" s="17" t="s">
        <v>134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85</v>
      </c>
      <c r="BK148" s="230">
        <f>ROUND(I148*H148,2)</f>
        <v>0</v>
      </c>
      <c r="BL148" s="17" t="s">
        <v>95</v>
      </c>
      <c r="BM148" s="229" t="s">
        <v>164</v>
      </c>
    </row>
    <row r="149" spans="1:47" s="2" customFormat="1" ht="12">
      <c r="A149" s="38"/>
      <c r="B149" s="39"/>
      <c r="C149" s="40"/>
      <c r="D149" s="231" t="s">
        <v>142</v>
      </c>
      <c r="E149" s="40"/>
      <c r="F149" s="232" t="s">
        <v>165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142</v>
      </c>
      <c r="AU149" s="17" t="s">
        <v>89</v>
      </c>
    </row>
    <row r="150" spans="1:51" s="13" customFormat="1" ht="12">
      <c r="A150" s="13"/>
      <c r="B150" s="236"/>
      <c r="C150" s="237"/>
      <c r="D150" s="231" t="s">
        <v>144</v>
      </c>
      <c r="E150" s="238" t="s">
        <v>1</v>
      </c>
      <c r="F150" s="239" t="s">
        <v>145</v>
      </c>
      <c r="G150" s="237"/>
      <c r="H150" s="238" t="s">
        <v>1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144</v>
      </c>
      <c r="AU150" s="245" t="s">
        <v>89</v>
      </c>
      <c r="AV150" s="13" t="s">
        <v>85</v>
      </c>
      <c r="AW150" s="13" t="s">
        <v>34</v>
      </c>
      <c r="AX150" s="13" t="s">
        <v>80</v>
      </c>
      <c r="AY150" s="245" t="s">
        <v>134</v>
      </c>
    </row>
    <row r="151" spans="1:51" s="14" customFormat="1" ht="12">
      <c r="A151" s="14"/>
      <c r="B151" s="246"/>
      <c r="C151" s="247"/>
      <c r="D151" s="231" t="s">
        <v>144</v>
      </c>
      <c r="E151" s="248" t="s">
        <v>1</v>
      </c>
      <c r="F151" s="249" t="s">
        <v>166</v>
      </c>
      <c r="G151" s="247"/>
      <c r="H151" s="250">
        <v>123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144</v>
      </c>
      <c r="AU151" s="256" t="s">
        <v>89</v>
      </c>
      <c r="AV151" s="14" t="s">
        <v>89</v>
      </c>
      <c r="AW151" s="14" t="s">
        <v>34</v>
      </c>
      <c r="AX151" s="14" t="s">
        <v>80</v>
      </c>
      <c r="AY151" s="256" t="s">
        <v>134</v>
      </c>
    </row>
    <row r="152" spans="1:51" s="14" customFormat="1" ht="12">
      <c r="A152" s="14"/>
      <c r="B152" s="246"/>
      <c r="C152" s="247"/>
      <c r="D152" s="231" t="s">
        <v>144</v>
      </c>
      <c r="E152" s="248" t="s">
        <v>1</v>
      </c>
      <c r="F152" s="249" t="s">
        <v>167</v>
      </c>
      <c r="G152" s="247"/>
      <c r="H152" s="250">
        <v>480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144</v>
      </c>
      <c r="AU152" s="256" t="s">
        <v>89</v>
      </c>
      <c r="AV152" s="14" t="s">
        <v>89</v>
      </c>
      <c r="AW152" s="14" t="s">
        <v>34</v>
      </c>
      <c r="AX152" s="14" t="s">
        <v>80</v>
      </c>
      <c r="AY152" s="256" t="s">
        <v>134</v>
      </c>
    </row>
    <row r="153" spans="1:51" s="15" customFormat="1" ht="12">
      <c r="A153" s="15"/>
      <c r="B153" s="257"/>
      <c r="C153" s="258"/>
      <c r="D153" s="231" t="s">
        <v>144</v>
      </c>
      <c r="E153" s="259" t="s">
        <v>1</v>
      </c>
      <c r="F153" s="260" t="s">
        <v>168</v>
      </c>
      <c r="G153" s="258"/>
      <c r="H153" s="261">
        <v>603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7" t="s">
        <v>144</v>
      </c>
      <c r="AU153" s="267" t="s">
        <v>89</v>
      </c>
      <c r="AV153" s="15" t="s">
        <v>95</v>
      </c>
      <c r="AW153" s="15" t="s">
        <v>34</v>
      </c>
      <c r="AX153" s="15" t="s">
        <v>85</v>
      </c>
      <c r="AY153" s="267" t="s">
        <v>134</v>
      </c>
    </row>
    <row r="154" spans="1:65" s="2" customFormat="1" ht="21.75" customHeight="1">
      <c r="A154" s="38"/>
      <c r="B154" s="39"/>
      <c r="C154" s="218" t="s">
        <v>169</v>
      </c>
      <c r="D154" s="218" t="s">
        <v>136</v>
      </c>
      <c r="E154" s="219" t="s">
        <v>170</v>
      </c>
      <c r="F154" s="220" t="s">
        <v>171</v>
      </c>
      <c r="G154" s="221" t="s">
        <v>139</v>
      </c>
      <c r="H154" s="222">
        <v>700.75</v>
      </c>
      <c r="I154" s="223"/>
      <c r="J154" s="224">
        <f>ROUND(I154*H154,2)</f>
        <v>0</v>
      </c>
      <c r="K154" s="220" t="s">
        <v>140</v>
      </c>
      <c r="L154" s="44"/>
      <c r="M154" s="225" t="s">
        <v>1</v>
      </c>
      <c r="N154" s="226" t="s">
        <v>45</v>
      </c>
      <c r="O154" s="91"/>
      <c r="P154" s="227">
        <f>O154*H154</f>
        <v>0</v>
      </c>
      <c r="Q154" s="227">
        <v>0.00016</v>
      </c>
      <c r="R154" s="227">
        <f>Q154*H154</f>
        <v>0.11212000000000001</v>
      </c>
      <c r="S154" s="227">
        <v>0.23</v>
      </c>
      <c r="T154" s="228">
        <f>S154*H154</f>
        <v>161.1725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95</v>
      </c>
      <c r="AT154" s="229" t="s">
        <v>136</v>
      </c>
      <c r="AU154" s="229" t="s">
        <v>89</v>
      </c>
      <c r="AY154" s="17" t="s">
        <v>134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85</v>
      </c>
      <c r="BK154" s="230">
        <f>ROUND(I154*H154,2)</f>
        <v>0</v>
      </c>
      <c r="BL154" s="17" t="s">
        <v>95</v>
      </c>
      <c r="BM154" s="229" t="s">
        <v>172</v>
      </c>
    </row>
    <row r="155" spans="1:47" s="2" customFormat="1" ht="12">
      <c r="A155" s="38"/>
      <c r="B155" s="39"/>
      <c r="C155" s="40"/>
      <c r="D155" s="231" t="s">
        <v>142</v>
      </c>
      <c r="E155" s="40"/>
      <c r="F155" s="232" t="s">
        <v>173</v>
      </c>
      <c r="G155" s="40"/>
      <c r="H155" s="40"/>
      <c r="I155" s="233"/>
      <c r="J155" s="40"/>
      <c r="K155" s="40"/>
      <c r="L155" s="44"/>
      <c r="M155" s="234"/>
      <c r="N155" s="23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142</v>
      </c>
      <c r="AU155" s="17" t="s">
        <v>89</v>
      </c>
    </row>
    <row r="156" spans="1:51" s="13" customFormat="1" ht="12">
      <c r="A156" s="13"/>
      <c r="B156" s="236"/>
      <c r="C156" s="237"/>
      <c r="D156" s="231" t="s">
        <v>144</v>
      </c>
      <c r="E156" s="238" t="s">
        <v>1</v>
      </c>
      <c r="F156" s="239" t="s">
        <v>145</v>
      </c>
      <c r="G156" s="237"/>
      <c r="H156" s="238" t="s">
        <v>1</v>
      </c>
      <c r="I156" s="240"/>
      <c r="J156" s="237"/>
      <c r="K156" s="237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144</v>
      </c>
      <c r="AU156" s="245" t="s">
        <v>89</v>
      </c>
      <c r="AV156" s="13" t="s">
        <v>85</v>
      </c>
      <c r="AW156" s="13" t="s">
        <v>34</v>
      </c>
      <c r="AX156" s="13" t="s">
        <v>80</v>
      </c>
      <c r="AY156" s="245" t="s">
        <v>134</v>
      </c>
    </row>
    <row r="157" spans="1:51" s="14" customFormat="1" ht="12">
      <c r="A157" s="14"/>
      <c r="B157" s="246"/>
      <c r="C157" s="247"/>
      <c r="D157" s="231" t="s">
        <v>144</v>
      </c>
      <c r="E157" s="248" t="s">
        <v>1</v>
      </c>
      <c r="F157" s="249" t="s">
        <v>174</v>
      </c>
      <c r="G157" s="247"/>
      <c r="H157" s="250">
        <v>123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144</v>
      </c>
      <c r="AU157" s="256" t="s">
        <v>89</v>
      </c>
      <c r="AV157" s="14" t="s">
        <v>89</v>
      </c>
      <c r="AW157" s="14" t="s">
        <v>34</v>
      </c>
      <c r="AX157" s="14" t="s">
        <v>80</v>
      </c>
      <c r="AY157" s="256" t="s">
        <v>134</v>
      </c>
    </row>
    <row r="158" spans="1:51" s="14" customFormat="1" ht="12">
      <c r="A158" s="14"/>
      <c r="B158" s="246"/>
      <c r="C158" s="247"/>
      <c r="D158" s="231" t="s">
        <v>144</v>
      </c>
      <c r="E158" s="248" t="s">
        <v>1</v>
      </c>
      <c r="F158" s="249" t="s">
        <v>175</v>
      </c>
      <c r="G158" s="247"/>
      <c r="H158" s="250">
        <v>577.75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144</v>
      </c>
      <c r="AU158" s="256" t="s">
        <v>89</v>
      </c>
      <c r="AV158" s="14" t="s">
        <v>89</v>
      </c>
      <c r="AW158" s="14" t="s">
        <v>34</v>
      </c>
      <c r="AX158" s="14" t="s">
        <v>80</v>
      </c>
      <c r="AY158" s="256" t="s">
        <v>134</v>
      </c>
    </row>
    <row r="159" spans="1:51" s="15" customFormat="1" ht="12">
      <c r="A159" s="15"/>
      <c r="B159" s="257"/>
      <c r="C159" s="258"/>
      <c r="D159" s="231" t="s">
        <v>144</v>
      </c>
      <c r="E159" s="259" t="s">
        <v>1</v>
      </c>
      <c r="F159" s="260" t="s">
        <v>168</v>
      </c>
      <c r="G159" s="258"/>
      <c r="H159" s="261">
        <v>700.75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7" t="s">
        <v>144</v>
      </c>
      <c r="AU159" s="267" t="s">
        <v>89</v>
      </c>
      <c r="AV159" s="15" t="s">
        <v>95</v>
      </c>
      <c r="AW159" s="15" t="s">
        <v>34</v>
      </c>
      <c r="AX159" s="15" t="s">
        <v>85</v>
      </c>
      <c r="AY159" s="267" t="s">
        <v>134</v>
      </c>
    </row>
    <row r="160" spans="1:65" s="2" customFormat="1" ht="21.75" customHeight="1">
      <c r="A160" s="38"/>
      <c r="B160" s="39"/>
      <c r="C160" s="218" t="s">
        <v>176</v>
      </c>
      <c r="D160" s="218" t="s">
        <v>136</v>
      </c>
      <c r="E160" s="219" t="s">
        <v>177</v>
      </c>
      <c r="F160" s="220" t="s">
        <v>178</v>
      </c>
      <c r="G160" s="221" t="s">
        <v>139</v>
      </c>
      <c r="H160" s="222">
        <v>700.75</v>
      </c>
      <c r="I160" s="223"/>
      <c r="J160" s="224">
        <f>ROUND(I160*H160,2)</f>
        <v>0</v>
      </c>
      <c r="K160" s="220" t="s">
        <v>140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0.00021</v>
      </c>
      <c r="R160" s="227">
        <f>Q160*H160</f>
        <v>0.1471575</v>
      </c>
      <c r="S160" s="227">
        <v>0.256</v>
      </c>
      <c r="T160" s="228">
        <f>S160*H160</f>
        <v>179.392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95</v>
      </c>
      <c r="AT160" s="229" t="s">
        <v>136</v>
      </c>
      <c r="AU160" s="229" t="s">
        <v>89</v>
      </c>
      <c r="AY160" s="17" t="s">
        <v>134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85</v>
      </c>
      <c r="BK160" s="230">
        <f>ROUND(I160*H160,2)</f>
        <v>0</v>
      </c>
      <c r="BL160" s="17" t="s">
        <v>95</v>
      </c>
      <c r="BM160" s="229" t="s">
        <v>179</v>
      </c>
    </row>
    <row r="161" spans="1:47" s="2" customFormat="1" ht="12">
      <c r="A161" s="38"/>
      <c r="B161" s="39"/>
      <c r="C161" s="40"/>
      <c r="D161" s="231" t="s">
        <v>142</v>
      </c>
      <c r="E161" s="40"/>
      <c r="F161" s="232" t="s">
        <v>180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142</v>
      </c>
      <c r="AU161" s="17" t="s">
        <v>89</v>
      </c>
    </row>
    <row r="162" spans="1:51" s="13" customFormat="1" ht="12">
      <c r="A162" s="13"/>
      <c r="B162" s="236"/>
      <c r="C162" s="237"/>
      <c r="D162" s="231" t="s">
        <v>144</v>
      </c>
      <c r="E162" s="238" t="s">
        <v>1</v>
      </c>
      <c r="F162" s="239" t="s">
        <v>145</v>
      </c>
      <c r="G162" s="237"/>
      <c r="H162" s="238" t="s">
        <v>1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144</v>
      </c>
      <c r="AU162" s="245" t="s">
        <v>89</v>
      </c>
      <c r="AV162" s="13" t="s">
        <v>85</v>
      </c>
      <c r="AW162" s="13" t="s">
        <v>34</v>
      </c>
      <c r="AX162" s="13" t="s">
        <v>80</v>
      </c>
      <c r="AY162" s="245" t="s">
        <v>134</v>
      </c>
    </row>
    <row r="163" spans="1:51" s="14" customFormat="1" ht="12">
      <c r="A163" s="14"/>
      <c r="B163" s="246"/>
      <c r="C163" s="247"/>
      <c r="D163" s="231" t="s">
        <v>144</v>
      </c>
      <c r="E163" s="248" t="s">
        <v>1</v>
      </c>
      <c r="F163" s="249" t="s">
        <v>174</v>
      </c>
      <c r="G163" s="247"/>
      <c r="H163" s="250">
        <v>123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144</v>
      </c>
      <c r="AU163" s="256" t="s">
        <v>89</v>
      </c>
      <c r="AV163" s="14" t="s">
        <v>89</v>
      </c>
      <c r="AW163" s="14" t="s">
        <v>34</v>
      </c>
      <c r="AX163" s="14" t="s">
        <v>80</v>
      </c>
      <c r="AY163" s="256" t="s">
        <v>134</v>
      </c>
    </row>
    <row r="164" spans="1:51" s="14" customFormat="1" ht="12">
      <c r="A164" s="14"/>
      <c r="B164" s="246"/>
      <c r="C164" s="247"/>
      <c r="D164" s="231" t="s">
        <v>144</v>
      </c>
      <c r="E164" s="248" t="s">
        <v>1</v>
      </c>
      <c r="F164" s="249" t="s">
        <v>181</v>
      </c>
      <c r="G164" s="247"/>
      <c r="H164" s="250">
        <v>577.75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144</v>
      </c>
      <c r="AU164" s="256" t="s">
        <v>89</v>
      </c>
      <c r="AV164" s="14" t="s">
        <v>89</v>
      </c>
      <c r="AW164" s="14" t="s">
        <v>34</v>
      </c>
      <c r="AX164" s="14" t="s">
        <v>80</v>
      </c>
      <c r="AY164" s="256" t="s">
        <v>134</v>
      </c>
    </row>
    <row r="165" spans="1:51" s="15" customFormat="1" ht="12">
      <c r="A165" s="15"/>
      <c r="B165" s="257"/>
      <c r="C165" s="258"/>
      <c r="D165" s="231" t="s">
        <v>144</v>
      </c>
      <c r="E165" s="259" t="s">
        <v>1</v>
      </c>
      <c r="F165" s="260" t="s">
        <v>168</v>
      </c>
      <c r="G165" s="258"/>
      <c r="H165" s="261">
        <v>700.75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7" t="s">
        <v>144</v>
      </c>
      <c r="AU165" s="267" t="s">
        <v>89</v>
      </c>
      <c r="AV165" s="15" t="s">
        <v>95</v>
      </c>
      <c r="AW165" s="15" t="s">
        <v>34</v>
      </c>
      <c r="AX165" s="15" t="s">
        <v>85</v>
      </c>
      <c r="AY165" s="267" t="s">
        <v>134</v>
      </c>
    </row>
    <row r="166" spans="1:65" s="2" customFormat="1" ht="16.5" customHeight="1">
      <c r="A166" s="38"/>
      <c r="B166" s="39"/>
      <c r="C166" s="218" t="s">
        <v>182</v>
      </c>
      <c r="D166" s="218" t="s">
        <v>136</v>
      </c>
      <c r="E166" s="219" t="s">
        <v>183</v>
      </c>
      <c r="F166" s="220" t="s">
        <v>184</v>
      </c>
      <c r="G166" s="221" t="s">
        <v>185</v>
      </c>
      <c r="H166" s="222">
        <v>252</v>
      </c>
      <c r="I166" s="223"/>
      <c r="J166" s="224">
        <f>ROUND(I166*H166,2)</f>
        <v>0</v>
      </c>
      <c r="K166" s="220" t="s">
        <v>140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0.205</v>
      </c>
      <c r="T166" s="228">
        <f>S166*H166</f>
        <v>51.66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95</v>
      </c>
      <c r="AT166" s="229" t="s">
        <v>136</v>
      </c>
      <c r="AU166" s="229" t="s">
        <v>89</v>
      </c>
      <c r="AY166" s="17" t="s">
        <v>134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95</v>
      </c>
      <c r="BM166" s="229" t="s">
        <v>186</v>
      </c>
    </row>
    <row r="167" spans="1:47" s="2" customFormat="1" ht="12">
      <c r="A167" s="38"/>
      <c r="B167" s="39"/>
      <c r="C167" s="40"/>
      <c r="D167" s="231" t="s">
        <v>142</v>
      </c>
      <c r="E167" s="40"/>
      <c r="F167" s="232" t="s">
        <v>187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89</v>
      </c>
    </row>
    <row r="168" spans="1:51" s="13" customFormat="1" ht="12">
      <c r="A168" s="13"/>
      <c r="B168" s="236"/>
      <c r="C168" s="237"/>
      <c r="D168" s="231" t="s">
        <v>144</v>
      </c>
      <c r="E168" s="238" t="s">
        <v>1</v>
      </c>
      <c r="F168" s="239" t="s">
        <v>145</v>
      </c>
      <c r="G168" s="237"/>
      <c r="H168" s="238" t="s">
        <v>1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144</v>
      </c>
      <c r="AU168" s="245" t="s">
        <v>89</v>
      </c>
      <c r="AV168" s="13" t="s">
        <v>85</v>
      </c>
      <c r="AW168" s="13" t="s">
        <v>34</v>
      </c>
      <c r="AX168" s="13" t="s">
        <v>80</v>
      </c>
      <c r="AY168" s="245" t="s">
        <v>134</v>
      </c>
    </row>
    <row r="169" spans="1:51" s="14" customFormat="1" ht="12">
      <c r="A169" s="14"/>
      <c r="B169" s="246"/>
      <c r="C169" s="247"/>
      <c r="D169" s="231" t="s">
        <v>144</v>
      </c>
      <c r="E169" s="248" t="s">
        <v>1</v>
      </c>
      <c r="F169" s="249" t="s">
        <v>188</v>
      </c>
      <c r="G169" s="247"/>
      <c r="H169" s="250">
        <v>164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144</v>
      </c>
      <c r="AU169" s="256" t="s">
        <v>89</v>
      </c>
      <c r="AV169" s="14" t="s">
        <v>89</v>
      </c>
      <c r="AW169" s="14" t="s">
        <v>34</v>
      </c>
      <c r="AX169" s="14" t="s">
        <v>80</v>
      </c>
      <c r="AY169" s="256" t="s">
        <v>134</v>
      </c>
    </row>
    <row r="170" spans="1:51" s="14" customFormat="1" ht="12">
      <c r="A170" s="14"/>
      <c r="B170" s="246"/>
      <c r="C170" s="247"/>
      <c r="D170" s="231" t="s">
        <v>144</v>
      </c>
      <c r="E170" s="248" t="s">
        <v>1</v>
      </c>
      <c r="F170" s="249" t="s">
        <v>189</v>
      </c>
      <c r="G170" s="247"/>
      <c r="H170" s="250">
        <v>88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144</v>
      </c>
      <c r="AU170" s="256" t="s">
        <v>89</v>
      </c>
      <c r="AV170" s="14" t="s">
        <v>89</v>
      </c>
      <c r="AW170" s="14" t="s">
        <v>34</v>
      </c>
      <c r="AX170" s="14" t="s">
        <v>80</v>
      </c>
      <c r="AY170" s="256" t="s">
        <v>134</v>
      </c>
    </row>
    <row r="171" spans="1:51" s="15" customFormat="1" ht="12">
      <c r="A171" s="15"/>
      <c r="B171" s="257"/>
      <c r="C171" s="258"/>
      <c r="D171" s="231" t="s">
        <v>144</v>
      </c>
      <c r="E171" s="259" t="s">
        <v>1</v>
      </c>
      <c r="F171" s="260" t="s">
        <v>168</v>
      </c>
      <c r="G171" s="258"/>
      <c r="H171" s="261">
        <v>252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7" t="s">
        <v>144</v>
      </c>
      <c r="AU171" s="267" t="s">
        <v>89</v>
      </c>
      <c r="AV171" s="15" t="s">
        <v>95</v>
      </c>
      <c r="AW171" s="15" t="s">
        <v>34</v>
      </c>
      <c r="AX171" s="15" t="s">
        <v>85</v>
      </c>
      <c r="AY171" s="267" t="s">
        <v>134</v>
      </c>
    </row>
    <row r="172" spans="1:65" s="2" customFormat="1" ht="24.15" customHeight="1">
      <c r="A172" s="38"/>
      <c r="B172" s="39"/>
      <c r="C172" s="218" t="s">
        <v>190</v>
      </c>
      <c r="D172" s="218" t="s">
        <v>136</v>
      </c>
      <c r="E172" s="219" t="s">
        <v>191</v>
      </c>
      <c r="F172" s="220" t="s">
        <v>192</v>
      </c>
      <c r="G172" s="221" t="s">
        <v>193</v>
      </c>
      <c r="H172" s="222">
        <v>82.5</v>
      </c>
      <c r="I172" s="223"/>
      <c r="J172" s="224">
        <f>ROUND(I172*H172,2)</f>
        <v>0</v>
      </c>
      <c r="K172" s="220" t="s">
        <v>140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95</v>
      </c>
      <c r="AT172" s="229" t="s">
        <v>136</v>
      </c>
      <c r="AU172" s="229" t="s">
        <v>89</v>
      </c>
      <c r="AY172" s="17" t="s">
        <v>134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85</v>
      </c>
      <c r="BK172" s="230">
        <f>ROUND(I172*H172,2)</f>
        <v>0</v>
      </c>
      <c r="BL172" s="17" t="s">
        <v>95</v>
      </c>
      <c r="BM172" s="229" t="s">
        <v>194</v>
      </c>
    </row>
    <row r="173" spans="1:47" s="2" customFormat="1" ht="12">
      <c r="A173" s="38"/>
      <c r="B173" s="39"/>
      <c r="C173" s="40"/>
      <c r="D173" s="231" t="s">
        <v>142</v>
      </c>
      <c r="E173" s="40"/>
      <c r="F173" s="232" t="s">
        <v>195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142</v>
      </c>
      <c r="AU173" s="17" t="s">
        <v>89</v>
      </c>
    </row>
    <row r="174" spans="1:51" s="13" customFormat="1" ht="12">
      <c r="A174" s="13"/>
      <c r="B174" s="236"/>
      <c r="C174" s="237"/>
      <c r="D174" s="231" t="s">
        <v>144</v>
      </c>
      <c r="E174" s="238" t="s">
        <v>1</v>
      </c>
      <c r="F174" s="239" t="s">
        <v>145</v>
      </c>
      <c r="G174" s="237"/>
      <c r="H174" s="238" t="s">
        <v>1</v>
      </c>
      <c r="I174" s="240"/>
      <c r="J174" s="237"/>
      <c r="K174" s="237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144</v>
      </c>
      <c r="AU174" s="245" t="s">
        <v>89</v>
      </c>
      <c r="AV174" s="13" t="s">
        <v>85</v>
      </c>
      <c r="AW174" s="13" t="s">
        <v>34</v>
      </c>
      <c r="AX174" s="13" t="s">
        <v>80</v>
      </c>
      <c r="AY174" s="245" t="s">
        <v>134</v>
      </c>
    </row>
    <row r="175" spans="1:51" s="14" customFormat="1" ht="12">
      <c r="A175" s="14"/>
      <c r="B175" s="246"/>
      <c r="C175" s="247"/>
      <c r="D175" s="231" t="s">
        <v>144</v>
      </c>
      <c r="E175" s="248" t="s">
        <v>1</v>
      </c>
      <c r="F175" s="249" t="s">
        <v>196</v>
      </c>
      <c r="G175" s="247"/>
      <c r="H175" s="250">
        <v>25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144</v>
      </c>
      <c r="AU175" s="256" t="s">
        <v>89</v>
      </c>
      <c r="AV175" s="14" t="s">
        <v>89</v>
      </c>
      <c r="AW175" s="14" t="s">
        <v>34</v>
      </c>
      <c r="AX175" s="14" t="s">
        <v>80</v>
      </c>
      <c r="AY175" s="256" t="s">
        <v>134</v>
      </c>
    </row>
    <row r="176" spans="1:51" s="14" customFormat="1" ht="12">
      <c r="A176" s="14"/>
      <c r="B176" s="246"/>
      <c r="C176" s="247"/>
      <c r="D176" s="231" t="s">
        <v>144</v>
      </c>
      <c r="E176" s="248" t="s">
        <v>1</v>
      </c>
      <c r="F176" s="249" t="s">
        <v>197</v>
      </c>
      <c r="G176" s="247"/>
      <c r="H176" s="250">
        <v>57.5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144</v>
      </c>
      <c r="AU176" s="256" t="s">
        <v>89</v>
      </c>
      <c r="AV176" s="14" t="s">
        <v>89</v>
      </c>
      <c r="AW176" s="14" t="s">
        <v>34</v>
      </c>
      <c r="AX176" s="14" t="s">
        <v>80</v>
      </c>
      <c r="AY176" s="256" t="s">
        <v>134</v>
      </c>
    </row>
    <row r="177" spans="1:51" s="15" customFormat="1" ht="12">
      <c r="A177" s="15"/>
      <c r="B177" s="257"/>
      <c r="C177" s="258"/>
      <c r="D177" s="231" t="s">
        <v>144</v>
      </c>
      <c r="E177" s="259" t="s">
        <v>1</v>
      </c>
      <c r="F177" s="260" t="s">
        <v>168</v>
      </c>
      <c r="G177" s="258"/>
      <c r="H177" s="261">
        <v>82.5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7" t="s">
        <v>144</v>
      </c>
      <c r="AU177" s="267" t="s">
        <v>89</v>
      </c>
      <c r="AV177" s="15" t="s">
        <v>95</v>
      </c>
      <c r="AW177" s="15" t="s">
        <v>34</v>
      </c>
      <c r="AX177" s="15" t="s">
        <v>85</v>
      </c>
      <c r="AY177" s="267" t="s">
        <v>134</v>
      </c>
    </row>
    <row r="178" spans="1:65" s="2" customFormat="1" ht="24.15" customHeight="1">
      <c r="A178" s="38"/>
      <c r="B178" s="39"/>
      <c r="C178" s="218" t="s">
        <v>198</v>
      </c>
      <c r="D178" s="218" t="s">
        <v>136</v>
      </c>
      <c r="E178" s="219" t="s">
        <v>199</v>
      </c>
      <c r="F178" s="220" t="s">
        <v>200</v>
      </c>
      <c r="G178" s="221" t="s">
        <v>193</v>
      </c>
      <c r="H178" s="222">
        <v>2.4</v>
      </c>
      <c r="I178" s="223"/>
      <c r="J178" s="224">
        <f>ROUND(I178*H178,2)</f>
        <v>0</v>
      </c>
      <c r="K178" s="220" t="s">
        <v>140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95</v>
      </c>
      <c r="AT178" s="229" t="s">
        <v>136</v>
      </c>
      <c r="AU178" s="229" t="s">
        <v>89</v>
      </c>
      <c r="AY178" s="17" t="s">
        <v>134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85</v>
      </c>
      <c r="BK178" s="230">
        <f>ROUND(I178*H178,2)</f>
        <v>0</v>
      </c>
      <c r="BL178" s="17" t="s">
        <v>95</v>
      </c>
      <c r="BM178" s="229" t="s">
        <v>201</v>
      </c>
    </row>
    <row r="179" spans="1:47" s="2" customFormat="1" ht="12">
      <c r="A179" s="38"/>
      <c r="B179" s="39"/>
      <c r="C179" s="40"/>
      <c r="D179" s="231" t="s">
        <v>142</v>
      </c>
      <c r="E179" s="40"/>
      <c r="F179" s="232" t="s">
        <v>202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142</v>
      </c>
      <c r="AU179" s="17" t="s">
        <v>89</v>
      </c>
    </row>
    <row r="180" spans="1:51" s="14" customFormat="1" ht="12">
      <c r="A180" s="14"/>
      <c r="B180" s="246"/>
      <c r="C180" s="247"/>
      <c r="D180" s="231" t="s">
        <v>144</v>
      </c>
      <c r="E180" s="248" t="s">
        <v>1</v>
      </c>
      <c r="F180" s="249" t="s">
        <v>203</v>
      </c>
      <c r="G180" s="247"/>
      <c r="H180" s="250">
        <v>2.4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144</v>
      </c>
      <c r="AU180" s="256" t="s">
        <v>89</v>
      </c>
      <c r="AV180" s="14" t="s">
        <v>89</v>
      </c>
      <c r="AW180" s="14" t="s">
        <v>34</v>
      </c>
      <c r="AX180" s="14" t="s">
        <v>80</v>
      </c>
      <c r="AY180" s="256" t="s">
        <v>134</v>
      </c>
    </row>
    <row r="181" spans="1:51" s="15" customFormat="1" ht="12">
      <c r="A181" s="15"/>
      <c r="B181" s="257"/>
      <c r="C181" s="258"/>
      <c r="D181" s="231" t="s">
        <v>144</v>
      </c>
      <c r="E181" s="259" t="s">
        <v>1</v>
      </c>
      <c r="F181" s="260" t="s">
        <v>168</v>
      </c>
      <c r="G181" s="258"/>
      <c r="H181" s="261">
        <v>2.4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7" t="s">
        <v>144</v>
      </c>
      <c r="AU181" s="267" t="s">
        <v>89</v>
      </c>
      <c r="AV181" s="15" t="s">
        <v>95</v>
      </c>
      <c r="AW181" s="15" t="s">
        <v>34</v>
      </c>
      <c r="AX181" s="15" t="s">
        <v>85</v>
      </c>
      <c r="AY181" s="267" t="s">
        <v>134</v>
      </c>
    </row>
    <row r="182" spans="1:65" s="2" customFormat="1" ht="21.75" customHeight="1">
      <c r="A182" s="38"/>
      <c r="B182" s="39"/>
      <c r="C182" s="218" t="s">
        <v>204</v>
      </c>
      <c r="D182" s="218" t="s">
        <v>136</v>
      </c>
      <c r="E182" s="219" t="s">
        <v>205</v>
      </c>
      <c r="F182" s="220" t="s">
        <v>206</v>
      </c>
      <c r="G182" s="221" t="s">
        <v>193</v>
      </c>
      <c r="H182" s="222">
        <v>10.98</v>
      </c>
      <c r="I182" s="223"/>
      <c r="J182" s="224">
        <f>ROUND(I182*H182,2)</f>
        <v>0</v>
      </c>
      <c r="K182" s="220" t="s">
        <v>140</v>
      </c>
      <c r="L182" s="44"/>
      <c r="M182" s="225" t="s">
        <v>1</v>
      </c>
      <c r="N182" s="226" t="s">
        <v>45</v>
      </c>
      <c r="O182" s="91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95</v>
      </c>
      <c r="AT182" s="229" t="s">
        <v>136</v>
      </c>
      <c r="AU182" s="229" t="s">
        <v>89</v>
      </c>
      <c r="AY182" s="17" t="s">
        <v>134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85</v>
      </c>
      <c r="BK182" s="230">
        <f>ROUND(I182*H182,2)</f>
        <v>0</v>
      </c>
      <c r="BL182" s="17" t="s">
        <v>95</v>
      </c>
      <c r="BM182" s="229" t="s">
        <v>207</v>
      </c>
    </row>
    <row r="183" spans="1:47" s="2" customFormat="1" ht="12">
      <c r="A183" s="38"/>
      <c r="B183" s="39"/>
      <c r="C183" s="40"/>
      <c r="D183" s="231" t="s">
        <v>142</v>
      </c>
      <c r="E183" s="40"/>
      <c r="F183" s="232" t="s">
        <v>208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142</v>
      </c>
      <c r="AU183" s="17" t="s">
        <v>89</v>
      </c>
    </row>
    <row r="184" spans="1:51" s="13" customFormat="1" ht="12">
      <c r="A184" s="13"/>
      <c r="B184" s="236"/>
      <c r="C184" s="237"/>
      <c r="D184" s="231" t="s">
        <v>144</v>
      </c>
      <c r="E184" s="238" t="s">
        <v>1</v>
      </c>
      <c r="F184" s="239" t="s">
        <v>209</v>
      </c>
      <c r="G184" s="237"/>
      <c r="H184" s="238" t="s">
        <v>1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144</v>
      </c>
      <c r="AU184" s="245" t="s">
        <v>89</v>
      </c>
      <c r="AV184" s="13" t="s">
        <v>85</v>
      </c>
      <c r="AW184" s="13" t="s">
        <v>34</v>
      </c>
      <c r="AX184" s="13" t="s">
        <v>80</v>
      </c>
      <c r="AY184" s="245" t="s">
        <v>134</v>
      </c>
    </row>
    <row r="185" spans="1:51" s="14" customFormat="1" ht="12">
      <c r="A185" s="14"/>
      <c r="B185" s="246"/>
      <c r="C185" s="247"/>
      <c r="D185" s="231" t="s">
        <v>144</v>
      </c>
      <c r="E185" s="248" t="s">
        <v>1</v>
      </c>
      <c r="F185" s="249" t="s">
        <v>210</v>
      </c>
      <c r="G185" s="247"/>
      <c r="H185" s="250">
        <v>10.98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144</v>
      </c>
      <c r="AU185" s="256" t="s">
        <v>89</v>
      </c>
      <c r="AV185" s="14" t="s">
        <v>89</v>
      </c>
      <c r="AW185" s="14" t="s">
        <v>34</v>
      </c>
      <c r="AX185" s="14" t="s">
        <v>80</v>
      </c>
      <c r="AY185" s="256" t="s">
        <v>134</v>
      </c>
    </row>
    <row r="186" spans="1:51" s="15" customFormat="1" ht="12">
      <c r="A186" s="15"/>
      <c r="B186" s="257"/>
      <c r="C186" s="258"/>
      <c r="D186" s="231" t="s">
        <v>144</v>
      </c>
      <c r="E186" s="259" t="s">
        <v>1</v>
      </c>
      <c r="F186" s="260" t="s">
        <v>168</v>
      </c>
      <c r="G186" s="258"/>
      <c r="H186" s="261">
        <v>10.98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7" t="s">
        <v>144</v>
      </c>
      <c r="AU186" s="267" t="s">
        <v>89</v>
      </c>
      <c r="AV186" s="15" t="s">
        <v>95</v>
      </c>
      <c r="AW186" s="15" t="s">
        <v>34</v>
      </c>
      <c r="AX186" s="15" t="s">
        <v>85</v>
      </c>
      <c r="AY186" s="267" t="s">
        <v>134</v>
      </c>
    </row>
    <row r="187" spans="1:65" s="2" customFormat="1" ht="16.5" customHeight="1">
      <c r="A187" s="38"/>
      <c r="B187" s="39"/>
      <c r="C187" s="218" t="s">
        <v>211</v>
      </c>
      <c r="D187" s="218" t="s">
        <v>136</v>
      </c>
      <c r="E187" s="219" t="s">
        <v>212</v>
      </c>
      <c r="F187" s="220" t="s">
        <v>213</v>
      </c>
      <c r="G187" s="221" t="s">
        <v>193</v>
      </c>
      <c r="H187" s="222">
        <v>95.88</v>
      </c>
      <c r="I187" s="223"/>
      <c r="J187" s="224">
        <f>ROUND(I187*H187,2)</f>
        <v>0</v>
      </c>
      <c r="K187" s="220" t="s">
        <v>140</v>
      </c>
      <c r="L187" s="44"/>
      <c r="M187" s="225" t="s">
        <v>1</v>
      </c>
      <c r="N187" s="226" t="s">
        <v>45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95</v>
      </c>
      <c r="AT187" s="229" t="s">
        <v>136</v>
      </c>
      <c r="AU187" s="229" t="s">
        <v>89</v>
      </c>
      <c r="AY187" s="17" t="s">
        <v>134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85</v>
      </c>
      <c r="BK187" s="230">
        <f>ROUND(I187*H187,2)</f>
        <v>0</v>
      </c>
      <c r="BL187" s="17" t="s">
        <v>95</v>
      </c>
      <c r="BM187" s="229" t="s">
        <v>214</v>
      </c>
    </row>
    <row r="188" spans="1:47" s="2" customFormat="1" ht="12">
      <c r="A188" s="38"/>
      <c r="B188" s="39"/>
      <c r="C188" s="40"/>
      <c r="D188" s="231" t="s">
        <v>142</v>
      </c>
      <c r="E188" s="40"/>
      <c r="F188" s="232" t="s">
        <v>215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142</v>
      </c>
      <c r="AU188" s="17" t="s">
        <v>89</v>
      </c>
    </row>
    <row r="189" spans="1:51" s="14" customFormat="1" ht="12">
      <c r="A189" s="14"/>
      <c r="B189" s="246"/>
      <c r="C189" s="247"/>
      <c r="D189" s="231" t="s">
        <v>144</v>
      </c>
      <c r="E189" s="248" t="s">
        <v>1</v>
      </c>
      <c r="F189" s="249" t="s">
        <v>216</v>
      </c>
      <c r="G189" s="247"/>
      <c r="H189" s="250">
        <v>95.88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144</v>
      </c>
      <c r="AU189" s="256" t="s">
        <v>89</v>
      </c>
      <c r="AV189" s="14" t="s">
        <v>89</v>
      </c>
      <c r="AW189" s="14" t="s">
        <v>34</v>
      </c>
      <c r="AX189" s="14" t="s">
        <v>85</v>
      </c>
      <c r="AY189" s="256" t="s">
        <v>134</v>
      </c>
    </row>
    <row r="190" spans="1:65" s="2" customFormat="1" ht="21.75" customHeight="1">
      <c r="A190" s="38"/>
      <c r="B190" s="39"/>
      <c r="C190" s="218" t="s">
        <v>217</v>
      </c>
      <c r="D190" s="218" t="s">
        <v>136</v>
      </c>
      <c r="E190" s="219" t="s">
        <v>218</v>
      </c>
      <c r="F190" s="220" t="s">
        <v>219</v>
      </c>
      <c r="G190" s="221" t="s">
        <v>193</v>
      </c>
      <c r="H190" s="222">
        <v>95.88</v>
      </c>
      <c r="I190" s="223"/>
      <c r="J190" s="224">
        <f>ROUND(I190*H190,2)</f>
        <v>0</v>
      </c>
      <c r="K190" s="220" t="s">
        <v>140</v>
      </c>
      <c r="L190" s="44"/>
      <c r="M190" s="225" t="s">
        <v>1</v>
      </c>
      <c r="N190" s="226" t="s">
        <v>45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95</v>
      </c>
      <c r="AT190" s="229" t="s">
        <v>136</v>
      </c>
      <c r="AU190" s="229" t="s">
        <v>89</v>
      </c>
      <c r="AY190" s="17" t="s">
        <v>134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85</v>
      </c>
      <c r="BK190" s="230">
        <f>ROUND(I190*H190,2)</f>
        <v>0</v>
      </c>
      <c r="BL190" s="17" t="s">
        <v>95</v>
      </c>
      <c r="BM190" s="229" t="s">
        <v>220</v>
      </c>
    </row>
    <row r="191" spans="1:47" s="2" customFormat="1" ht="12">
      <c r="A191" s="38"/>
      <c r="B191" s="39"/>
      <c r="C191" s="40"/>
      <c r="D191" s="231" t="s">
        <v>142</v>
      </c>
      <c r="E191" s="40"/>
      <c r="F191" s="232" t="s">
        <v>221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142</v>
      </c>
      <c r="AU191" s="17" t="s">
        <v>89</v>
      </c>
    </row>
    <row r="192" spans="1:51" s="14" customFormat="1" ht="12">
      <c r="A192" s="14"/>
      <c r="B192" s="246"/>
      <c r="C192" s="247"/>
      <c r="D192" s="231" t="s">
        <v>144</v>
      </c>
      <c r="E192" s="248" t="s">
        <v>1</v>
      </c>
      <c r="F192" s="249" t="s">
        <v>216</v>
      </c>
      <c r="G192" s="247"/>
      <c r="H192" s="250">
        <v>95.88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144</v>
      </c>
      <c r="AU192" s="256" t="s">
        <v>89</v>
      </c>
      <c r="AV192" s="14" t="s">
        <v>89</v>
      </c>
      <c r="AW192" s="14" t="s">
        <v>34</v>
      </c>
      <c r="AX192" s="14" t="s">
        <v>85</v>
      </c>
      <c r="AY192" s="256" t="s">
        <v>134</v>
      </c>
    </row>
    <row r="193" spans="1:65" s="2" customFormat="1" ht="24.15" customHeight="1">
      <c r="A193" s="38"/>
      <c r="B193" s="39"/>
      <c r="C193" s="218" t="s">
        <v>222</v>
      </c>
      <c r="D193" s="218" t="s">
        <v>136</v>
      </c>
      <c r="E193" s="219" t="s">
        <v>223</v>
      </c>
      <c r="F193" s="220" t="s">
        <v>224</v>
      </c>
      <c r="G193" s="221" t="s">
        <v>193</v>
      </c>
      <c r="H193" s="222">
        <v>1438.2</v>
      </c>
      <c r="I193" s="223"/>
      <c r="J193" s="224">
        <f>ROUND(I193*H193,2)</f>
        <v>0</v>
      </c>
      <c r="K193" s="220" t="s">
        <v>140</v>
      </c>
      <c r="L193" s="44"/>
      <c r="M193" s="225" t="s">
        <v>1</v>
      </c>
      <c r="N193" s="226" t="s">
        <v>45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95</v>
      </c>
      <c r="AT193" s="229" t="s">
        <v>136</v>
      </c>
      <c r="AU193" s="229" t="s">
        <v>89</v>
      </c>
      <c r="AY193" s="17" t="s">
        <v>134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85</v>
      </c>
      <c r="BK193" s="230">
        <f>ROUND(I193*H193,2)</f>
        <v>0</v>
      </c>
      <c r="BL193" s="17" t="s">
        <v>95</v>
      </c>
      <c r="BM193" s="229" t="s">
        <v>225</v>
      </c>
    </row>
    <row r="194" spans="1:47" s="2" customFormat="1" ht="12">
      <c r="A194" s="38"/>
      <c r="B194" s="39"/>
      <c r="C194" s="40"/>
      <c r="D194" s="231" t="s">
        <v>142</v>
      </c>
      <c r="E194" s="40"/>
      <c r="F194" s="232" t="s">
        <v>226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142</v>
      </c>
      <c r="AU194" s="17" t="s">
        <v>89</v>
      </c>
    </row>
    <row r="195" spans="1:51" s="14" customFormat="1" ht="12">
      <c r="A195" s="14"/>
      <c r="B195" s="246"/>
      <c r="C195" s="247"/>
      <c r="D195" s="231" t="s">
        <v>144</v>
      </c>
      <c r="E195" s="248" t="s">
        <v>1</v>
      </c>
      <c r="F195" s="249" t="s">
        <v>216</v>
      </c>
      <c r="G195" s="247"/>
      <c r="H195" s="250">
        <v>95.88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144</v>
      </c>
      <c r="AU195" s="256" t="s">
        <v>89</v>
      </c>
      <c r="AV195" s="14" t="s">
        <v>89</v>
      </c>
      <c r="AW195" s="14" t="s">
        <v>34</v>
      </c>
      <c r="AX195" s="14" t="s">
        <v>85</v>
      </c>
      <c r="AY195" s="256" t="s">
        <v>134</v>
      </c>
    </row>
    <row r="196" spans="1:51" s="14" customFormat="1" ht="12">
      <c r="A196" s="14"/>
      <c r="B196" s="246"/>
      <c r="C196" s="247"/>
      <c r="D196" s="231" t="s">
        <v>144</v>
      </c>
      <c r="E196" s="247"/>
      <c r="F196" s="249" t="s">
        <v>227</v>
      </c>
      <c r="G196" s="247"/>
      <c r="H196" s="250">
        <v>1438.2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144</v>
      </c>
      <c r="AU196" s="256" t="s">
        <v>89</v>
      </c>
      <c r="AV196" s="14" t="s">
        <v>89</v>
      </c>
      <c r="AW196" s="14" t="s">
        <v>4</v>
      </c>
      <c r="AX196" s="14" t="s">
        <v>85</v>
      </c>
      <c r="AY196" s="256" t="s">
        <v>134</v>
      </c>
    </row>
    <row r="197" spans="1:65" s="2" customFormat="1" ht="16.5" customHeight="1">
      <c r="A197" s="38"/>
      <c r="B197" s="39"/>
      <c r="C197" s="218" t="s">
        <v>8</v>
      </c>
      <c r="D197" s="218" t="s">
        <v>136</v>
      </c>
      <c r="E197" s="219" t="s">
        <v>228</v>
      </c>
      <c r="F197" s="220" t="s">
        <v>229</v>
      </c>
      <c r="G197" s="221" t="s">
        <v>193</v>
      </c>
      <c r="H197" s="222">
        <v>6.86</v>
      </c>
      <c r="I197" s="223"/>
      <c r="J197" s="224">
        <f>ROUND(I197*H197,2)</f>
        <v>0</v>
      </c>
      <c r="K197" s="220" t="s">
        <v>140</v>
      </c>
      <c r="L197" s="44"/>
      <c r="M197" s="225" t="s">
        <v>1</v>
      </c>
      <c r="N197" s="226" t="s">
        <v>45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95</v>
      </c>
      <c r="AT197" s="229" t="s">
        <v>136</v>
      </c>
      <c r="AU197" s="229" t="s">
        <v>89</v>
      </c>
      <c r="AY197" s="17" t="s">
        <v>134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85</v>
      </c>
      <c r="BK197" s="230">
        <f>ROUND(I197*H197,2)</f>
        <v>0</v>
      </c>
      <c r="BL197" s="17" t="s">
        <v>95</v>
      </c>
      <c r="BM197" s="229" t="s">
        <v>230</v>
      </c>
    </row>
    <row r="198" spans="1:47" s="2" customFormat="1" ht="12">
      <c r="A198" s="38"/>
      <c r="B198" s="39"/>
      <c r="C198" s="40"/>
      <c r="D198" s="231" t="s">
        <v>142</v>
      </c>
      <c r="E198" s="40"/>
      <c r="F198" s="232" t="s">
        <v>231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142</v>
      </c>
      <c r="AU198" s="17" t="s">
        <v>89</v>
      </c>
    </row>
    <row r="199" spans="1:51" s="13" customFormat="1" ht="12">
      <c r="A199" s="13"/>
      <c r="B199" s="236"/>
      <c r="C199" s="237"/>
      <c r="D199" s="231" t="s">
        <v>144</v>
      </c>
      <c r="E199" s="238" t="s">
        <v>1</v>
      </c>
      <c r="F199" s="239" t="s">
        <v>232</v>
      </c>
      <c r="G199" s="237"/>
      <c r="H199" s="238" t="s">
        <v>1</v>
      </c>
      <c r="I199" s="240"/>
      <c r="J199" s="237"/>
      <c r="K199" s="237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144</v>
      </c>
      <c r="AU199" s="245" t="s">
        <v>89</v>
      </c>
      <c r="AV199" s="13" t="s">
        <v>85</v>
      </c>
      <c r="AW199" s="13" t="s">
        <v>34</v>
      </c>
      <c r="AX199" s="13" t="s">
        <v>80</v>
      </c>
      <c r="AY199" s="245" t="s">
        <v>134</v>
      </c>
    </row>
    <row r="200" spans="1:51" s="14" customFormat="1" ht="12">
      <c r="A200" s="14"/>
      <c r="B200" s="246"/>
      <c r="C200" s="247"/>
      <c r="D200" s="231" t="s">
        <v>144</v>
      </c>
      <c r="E200" s="248" t="s">
        <v>1</v>
      </c>
      <c r="F200" s="249" t="s">
        <v>233</v>
      </c>
      <c r="G200" s="247"/>
      <c r="H200" s="250">
        <v>6.86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144</v>
      </c>
      <c r="AU200" s="256" t="s">
        <v>89</v>
      </c>
      <c r="AV200" s="14" t="s">
        <v>89</v>
      </c>
      <c r="AW200" s="14" t="s">
        <v>34</v>
      </c>
      <c r="AX200" s="14" t="s">
        <v>85</v>
      </c>
      <c r="AY200" s="256" t="s">
        <v>134</v>
      </c>
    </row>
    <row r="201" spans="1:65" s="2" customFormat="1" ht="16.5" customHeight="1">
      <c r="A201" s="38"/>
      <c r="B201" s="39"/>
      <c r="C201" s="268" t="s">
        <v>234</v>
      </c>
      <c r="D201" s="268" t="s">
        <v>235</v>
      </c>
      <c r="E201" s="269" t="s">
        <v>236</v>
      </c>
      <c r="F201" s="270" t="s">
        <v>237</v>
      </c>
      <c r="G201" s="271" t="s">
        <v>238</v>
      </c>
      <c r="H201" s="272">
        <v>12.348</v>
      </c>
      <c r="I201" s="273"/>
      <c r="J201" s="274">
        <f>ROUND(I201*H201,2)</f>
        <v>0</v>
      </c>
      <c r="K201" s="270" t="s">
        <v>140</v>
      </c>
      <c r="L201" s="275"/>
      <c r="M201" s="276" t="s">
        <v>1</v>
      </c>
      <c r="N201" s="277" t="s">
        <v>45</v>
      </c>
      <c r="O201" s="91"/>
      <c r="P201" s="227">
        <f>O201*H201</f>
        <v>0</v>
      </c>
      <c r="Q201" s="227">
        <v>1</v>
      </c>
      <c r="R201" s="227">
        <f>Q201*H201</f>
        <v>12.348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182</v>
      </c>
      <c r="AT201" s="229" t="s">
        <v>235</v>
      </c>
      <c r="AU201" s="229" t="s">
        <v>89</v>
      </c>
      <c r="AY201" s="17" t="s">
        <v>134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85</v>
      </c>
      <c r="BK201" s="230">
        <f>ROUND(I201*H201,2)</f>
        <v>0</v>
      </c>
      <c r="BL201" s="17" t="s">
        <v>95</v>
      </c>
      <c r="BM201" s="229" t="s">
        <v>239</v>
      </c>
    </row>
    <row r="202" spans="1:47" s="2" customFormat="1" ht="12">
      <c r="A202" s="38"/>
      <c r="B202" s="39"/>
      <c r="C202" s="40"/>
      <c r="D202" s="231" t="s">
        <v>142</v>
      </c>
      <c r="E202" s="40"/>
      <c r="F202" s="232" t="s">
        <v>237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142</v>
      </c>
      <c r="AU202" s="17" t="s">
        <v>89</v>
      </c>
    </row>
    <row r="203" spans="1:51" s="14" customFormat="1" ht="12">
      <c r="A203" s="14"/>
      <c r="B203" s="246"/>
      <c r="C203" s="247"/>
      <c r="D203" s="231" t="s">
        <v>144</v>
      </c>
      <c r="E203" s="248" t="s">
        <v>1</v>
      </c>
      <c r="F203" s="249" t="s">
        <v>240</v>
      </c>
      <c r="G203" s="247"/>
      <c r="H203" s="250">
        <v>12.348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144</v>
      </c>
      <c r="AU203" s="256" t="s">
        <v>89</v>
      </c>
      <c r="AV203" s="14" t="s">
        <v>89</v>
      </c>
      <c r="AW203" s="14" t="s">
        <v>34</v>
      </c>
      <c r="AX203" s="14" t="s">
        <v>85</v>
      </c>
      <c r="AY203" s="256" t="s">
        <v>134</v>
      </c>
    </row>
    <row r="204" spans="1:65" s="2" customFormat="1" ht="16.5" customHeight="1">
      <c r="A204" s="38"/>
      <c r="B204" s="39"/>
      <c r="C204" s="218" t="s">
        <v>241</v>
      </c>
      <c r="D204" s="218" t="s">
        <v>136</v>
      </c>
      <c r="E204" s="219" t="s">
        <v>242</v>
      </c>
      <c r="F204" s="220" t="s">
        <v>243</v>
      </c>
      <c r="G204" s="221" t="s">
        <v>238</v>
      </c>
      <c r="H204" s="222">
        <v>182.172</v>
      </c>
      <c r="I204" s="223"/>
      <c r="J204" s="224">
        <f>ROUND(I204*H204,2)</f>
        <v>0</v>
      </c>
      <c r="K204" s="220" t="s">
        <v>140</v>
      </c>
      <c r="L204" s="44"/>
      <c r="M204" s="225" t="s">
        <v>1</v>
      </c>
      <c r="N204" s="226" t="s">
        <v>45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95</v>
      </c>
      <c r="AT204" s="229" t="s">
        <v>136</v>
      </c>
      <c r="AU204" s="229" t="s">
        <v>89</v>
      </c>
      <c r="AY204" s="17" t="s">
        <v>134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85</v>
      </c>
      <c r="BK204" s="230">
        <f>ROUND(I204*H204,2)</f>
        <v>0</v>
      </c>
      <c r="BL204" s="17" t="s">
        <v>95</v>
      </c>
      <c r="BM204" s="229" t="s">
        <v>244</v>
      </c>
    </row>
    <row r="205" spans="1:47" s="2" customFormat="1" ht="12">
      <c r="A205" s="38"/>
      <c r="B205" s="39"/>
      <c r="C205" s="40"/>
      <c r="D205" s="231" t="s">
        <v>142</v>
      </c>
      <c r="E205" s="40"/>
      <c r="F205" s="232" t="s">
        <v>245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142</v>
      </c>
      <c r="AU205" s="17" t="s">
        <v>89</v>
      </c>
    </row>
    <row r="206" spans="1:51" s="14" customFormat="1" ht="12">
      <c r="A206" s="14"/>
      <c r="B206" s="246"/>
      <c r="C206" s="247"/>
      <c r="D206" s="231" t="s">
        <v>144</v>
      </c>
      <c r="E206" s="248" t="s">
        <v>1</v>
      </c>
      <c r="F206" s="249" t="s">
        <v>246</v>
      </c>
      <c r="G206" s="247"/>
      <c r="H206" s="250">
        <v>182.172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6" t="s">
        <v>144</v>
      </c>
      <c r="AU206" s="256" t="s">
        <v>89</v>
      </c>
      <c r="AV206" s="14" t="s">
        <v>89</v>
      </c>
      <c r="AW206" s="14" t="s">
        <v>34</v>
      </c>
      <c r="AX206" s="14" t="s">
        <v>85</v>
      </c>
      <c r="AY206" s="256" t="s">
        <v>134</v>
      </c>
    </row>
    <row r="207" spans="1:65" s="2" customFormat="1" ht="16.5" customHeight="1">
      <c r="A207" s="38"/>
      <c r="B207" s="39"/>
      <c r="C207" s="218" t="s">
        <v>247</v>
      </c>
      <c r="D207" s="218" t="s">
        <v>136</v>
      </c>
      <c r="E207" s="219" t="s">
        <v>248</v>
      </c>
      <c r="F207" s="220" t="s">
        <v>249</v>
      </c>
      <c r="G207" s="221" t="s">
        <v>139</v>
      </c>
      <c r="H207" s="222">
        <v>330</v>
      </c>
      <c r="I207" s="223"/>
      <c r="J207" s="224">
        <f>ROUND(I207*H207,2)</f>
        <v>0</v>
      </c>
      <c r="K207" s="220" t="s">
        <v>140</v>
      </c>
      <c r="L207" s="44"/>
      <c r="M207" s="225" t="s">
        <v>1</v>
      </c>
      <c r="N207" s="226" t="s">
        <v>45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95</v>
      </c>
      <c r="AT207" s="229" t="s">
        <v>136</v>
      </c>
      <c r="AU207" s="229" t="s">
        <v>89</v>
      </c>
      <c r="AY207" s="17" t="s">
        <v>134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85</v>
      </c>
      <c r="BK207" s="230">
        <f>ROUND(I207*H207,2)</f>
        <v>0</v>
      </c>
      <c r="BL207" s="17" t="s">
        <v>95</v>
      </c>
      <c r="BM207" s="229" t="s">
        <v>250</v>
      </c>
    </row>
    <row r="208" spans="1:47" s="2" customFormat="1" ht="12">
      <c r="A208" s="38"/>
      <c r="B208" s="39"/>
      <c r="C208" s="40"/>
      <c r="D208" s="231" t="s">
        <v>142</v>
      </c>
      <c r="E208" s="40"/>
      <c r="F208" s="232" t="s">
        <v>251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142</v>
      </c>
      <c r="AU208" s="17" t="s">
        <v>89</v>
      </c>
    </row>
    <row r="209" spans="1:51" s="13" customFormat="1" ht="12">
      <c r="A209" s="13"/>
      <c r="B209" s="236"/>
      <c r="C209" s="237"/>
      <c r="D209" s="231" t="s">
        <v>144</v>
      </c>
      <c r="E209" s="238" t="s">
        <v>1</v>
      </c>
      <c r="F209" s="239" t="s">
        <v>145</v>
      </c>
      <c r="G209" s="237"/>
      <c r="H209" s="238" t="s">
        <v>1</v>
      </c>
      <c r="I209" s="240"/>
      <c r="J209" s="237"/>
      <c r="K209" s="237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144</v>
      </c>
      <c r="AU209" s="245" t="s">
        <v>89</v>
      </c>
      <c r="AV209" s="13" t="s">
        <v>85</v>
      </c>
      <c r="AW209" s="13" t="s">
        <v>34</v>
      </c>
      <c r="AX209" s="13" t="s">
        <v>80</v>
      </c>
      <c r="AY209" s="245" t="s">
        <v>134</v>
      </c>
    </row>
    <row r="210" spans="1:51" s="14" customFormat="1" ht="12">
      <c r="A210" s="14"/>
      <c r="B210" s="246"/>
      <c r="C210" s="247"/>
      <c r="D210" s="231" t="s">
        <v>144</v>
      </c>
      <c r="E210" s="248" t="s">
        <v>1</v>
      </c>
      <c r="F210" s="249" t="s">
        <v>252</v>
      </c>
      <c r="G210" s="247"/>
      <c r="H210" s="250">
        <v>230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144</v>
      </c>
      <c r="AU210" s="256" t="s">
        <v>89</v>
      </c>
      <c r="AV210" s="14" t="s">
        <v>89</v>
      </c>
      <c r="AW210" s="14" t="s">
        <v>34</v>
      </c>
      <c r="AX210" s="14" t="s">
        <v>80</v>
      </c>
      <c r="AY210" s="256" t="s">
        <v>134</v>
      </c>
    </row>
    <row r="211" spans="1:51" s="14" customFormat="1" ht="12">
      <c r="A211" s="14"/>
      <c r="B211" s="246"/>
      <c r="C211" s="247"/>
      <c r="D211" s="231" t="s">
        <v>144</v>
      </c>
      <c r="E211" s="248" t="s">
        <v>1</v>
      </c>
      <c r="F211" s="249" t="s">
        <v>253</v>
      </c>
      <c r="G211" s="247"/>
      <c r="H211" s="250">
        <v>100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144</v>
      </c>
      <c r="AU211" s="256" t="s">
        <v>89</v>
      </c>
      <c r="AV211" s="14" t="s">
        <v>89</v>
      </c>
      <c r="AW211" s="14" t="s">
        <v>34</v>
      </c>
      <c r="AX211" s="14" t="s">
        <v>80</v>
      </c>
      <c r="AY211" s="256" t="s">
        <v>134</v>
      </c>
    </row>
    <row r="212" spans="1:51" s="15" customFormat="1" ht="12">
      <c r="A212" s="15"/>
      <c r="B212" s="257"/>
      <c r="C212" s="258"/>
      <c r="D212" s="231" t="s">
        <v>144</v>
      </c>
      <c r="E212" s="259" t="s">
        <v>1</v>
      </c>
      <c r="F212" s="260" t="s">
        <v>168</v>
      </c>
      <c r="G212" s="258"/>
      <c r="H212" s="261">
        <v>330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7" t="s">
        <v>144</v>
      </c>
      <c r="AU212" s="267" t="s">
        <v>89</v>
      </c>
      <c r="AV212" s="15" t="s">
        <v>95</v>
      </c>
      <c r="AW212" s="15" t="s">
        <v>34</v>
      </c>
      <c r="AX212" s="15" t="s">
        <v>85</v>
      </c>
      <c r="AY212" s="267" t="s">
        <v>134</v>
      </c>
    </row>
    <row r="213" spans="1:65" s="2" customFormat="1" ht="21.75" customHeight="1">
      <c r="A213" s="38"/>
      <c r="B213" s="39"/>
      <c r="C213" s="218" t="s">
        <v>254</v>
      </c>
      <c r="D213" s="218" t="s">
        <v>136</v>
      </c>
      <c r="E213" s="219" t="s">
        <v>255</v>
      </c>
      <c r="F213" s="220" t="s">
        <v>256</v>
      </c>
      <c r="G213" s="221" t="s">
        <v>139</v>
      </c>
      <c r="H213" s="222">
        <v>420</v>
      </c>
      <c r="I213" s="223"/>
      <c r="J213" s="224">
        <f>ROUND(I213*H213,2)</f>
        <v>0</v>
      </c>
      <c r="K213" s="220" t="s">
        <v>140</v>
      </c>
      <c r="L213" s="44"/>
      <c r="M213" s="225" t="s">
        <v>1</v>
      </c>
      <c r="N213" s="226" t="s">
        <v>45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95</v>
      </c>
      <c r="AT213" s="229" t="s">
        <v>136</v>
      </c>
      <c r="AU213" s="229" t="s">
        <v>89</v>
      </c>
      <c r="AY213" s="17" t="s">
        <v>134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85</v>
      </c>
      <c r="BK213" s="230">
        <f>ROUND(I213*H213,2)</f>
        <v>0</v>
      </c>
      <c r="BL213" s="17" t="s">
        <v>95</v>
      </c>
      <c r="BM213" s="229" t="s">
        <v>257</v>
      </c>
    </row>
    <row r="214" spans="1:47" s="2" customFormat="1" ht="12">
      <c r="A214" s="38"/>
      <c r="B214" s="39"/>
      <c r="C214" s="40"/>
      <c r="D214" s="231" t="s">
        <v>142</v>
      </c>
      <c r="E214" s="40"/>
      <c r="F214" s="232" t="s">
        <v>258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142</v>
      </c>
      <c r="AU214" s="17" t="s">
        <v>89</v>
      </c>
    </row>
    <row r="215" spans="1:51" s="13" customFormat="1" ht="12">
      <c r="A215" s="13"/>
      <c r="B215" s="236"/>
      <c r="C215" s="237"/>
      <c r="D215" s="231" t="s">
        <v>144</v>
      </c>
      <c r="E215" s="238" t="s">
        <v>1</v>
      </c>
      <c r="F215" s="239" t="s">
        <v>259</v>
      </c>
      <c r="G215" s="237"/>
      <c r="H215" s="238" t="s">
        <v>1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144</v>
      </c>
      <c r="AU215" s="245" t="s">
        <v>89</v>
      </c>
      <c r="AV215" s="13" t="s">
        <v>85</v>
      </c>
      <c r="AW215" s="13" t="s">
        <v>34</v>
      </c>
      <c r="AX215" s="13" t="s">
        <v>80</v>
      </c>
      <c r="AY215" s="245" t="s">
        <v>134</v>
      </c>
    </row>
    <row r="216" spans="1:51" s="14" customFormat="1" ht="12">
      <c r="A216" s="14"/>
      <c r="B216" s="246"/>
      <c r="C216" s="247"/>
      <c r="D216" s="231" t="s">
        <v>144</v>
      </c>
      <c r="E216" s="248" t="s">
        <v>1</v>
      </c>
      <c r="F216" s="249" t="s">
        <v>260</v>
      </c>
      <c r="G216" s="247"/>
      <c r="H216" s="250">
        <v>420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144</v>
      </c>
      <c r="AU216" s="256" t="s">
        <v>89</v>
      </c>
      <c r="AV216" s="14" t="s">
        <v>89</v>
      </c>
      <c r="AW216" s="14" t="s">
        <v>34</v>
      </c>
      <c r="AX216" s="14" t="s">
        <v>85</v>
      </c>
      <c r="AY216" s="256" t="s">
        <v>134</v>
      </c>
    </row>
    <row r="217" spans="1:65" s="2" customFormat="1" ht="16.5" customHeight="1">
      <c r="A217" s="38"/>
      <c r="B217" s="39"/>
      <c r="C217" s="268" t="s">
        <v>261</v>
      </c>
      <c r="D217" s="268" t="s">
        <v>235</v>
      </c>
      <c r="E217" s="269" t="s">
        <v>262</v>
      </c>
      <c r="F217" s="270" t="s">
        <v>263</v>
      </c>
      <c r="G217" s="271" t="s">
        <v>238</v>
      </c>
      <c r="H217" s="272">
        <v>151.56</v>
      </c>
      <c r="I217" s="273"/>
      <c r="J217" s="274">
        <f>ROUND(I217*H217,2)</f>
        <v>0</v>
      </c>
      <c r="K217" s="270" t="s">
        <v>140</v>
      </c>
      <c r="L217" s="275"/>
      <c r="M217" s="276" t="s">
        <v>1</v>
      </c>
      <c r="N217" s="277" t="s">
        <v>45</v>
      </c>
      <c r="O217" s="91"/>
      <c r="P217" s="227">
        <f>O217*H217</f>
        <v>0</v>
      </c>
      <c r="Q217" s="227">
        <v>1</v>
      </c>
      <c r="R217" s="227">
        <f>Q217*H217</f>
        <v>151.56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182</v>
      </c>
      <c r="AT217" s="229" t="s">
        <v>235</v>
      </c>
      <c r="AU217" s="229" t="s">
        <v>89</v>
      </c>
      <c r="AY217" s="17" t="s">
        <v>134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85</v>
      </c>
      <c r="BK217" s="230">
        <f>ROUND(I217*H217,2)</f>
        <v>0</v>
      </c>
      <c r="BL217" s="17" t="s">
        <v>95</v>
      </c>
      <c r="BM217" s="229" t="s">
        <v>264</v>
      </c>
    </row>
    <row r="218" spans="1:47" s="2" customFormat="1" ht="12">
      <c r="A218" s="38"/>
      <c r="B218" s="39"/>
      <c r="C218" s="40"/>
      <c r="D218" s="231" t="s">
        <v>142</v>
      </c>
      <c r="E218" s="40"/>
      <c r="F218" s="232" t="s">
        <v>263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142</v>
      </c>
      <c r="AU218" s="17" t="s">
        <v>89</v>
      </c>
    </row>
    <row r="219" spans="1:51" s="14" customFormat="1" ht="12">
      <c r="A219" s="14"/>
      <c r="B219" s="246"/>
      <c r="C219" s="247"/>
      <c r="D219" s="231" t="s">
        <v>144</v>
      </c>
      <c r="E219" s="248" t="s">
        <v>1</v>
      </c>
      <c r="F219" s="249" t="s">
        <v>265</v>
      </c>
      <c r="G219" s="247"/>
      <c r="H219" s="250">
        <v>151.56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144</v>
      </c>
      <c r="AU219" s="256" t="s">
        <v>89</v>
      </c>
      <c r="AV219" s="14" t="s">
        <v>89</v>
      </c>
      <c r="AW219" s="14" t="s">
        <v>34</v>
      </c>
      <c r="AX219" s="14" t="s">
        <v>85</v>
      </c>
      <c r="AY219" s="256" t="s">
        <v>134</v>
      </c>
    </row>
    <row r="220" spans="1:65" s="2" customFormat="1" ht="24.15" customHeight="1">
      <c r="A220" s="38"/>
      <c r="B220" s="39"/>
      <c r="C220" s="218" t="s">
        <v>7</v>
      </c>
      <c r="D220" s="218" t="s">
        <v>136</v>
      </c>
      <c r="E220" s="219" t="s">
        <v>266</v>
      </c>
      <c r="F220" s="220" t="s">
        <v>267</v>
      </c>
      <c r="G220" s="221" t="s">
        <v>139</v>
      </c>
      <c r="H220" s="222">
        <v>420</v>
      </c>
      <c r="I220" s="223"/>
      <c r="J220" s="224">
        <f>ROUND(I220*H220,2)</f>
        <v>0</v>
      </c>
      <c r="K220" s="220" t="s">
        <v>140</v>
      </c>
      <c r="L220" s="44"/>
      <c r="M220" s="225" t="s">
        <v>1</v>
      </c>
      <c r="N220" s="226" t="s">
        <v>45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95</v>
      </c>
      <c r="AT220" s="229" t="s">
        <v>136</v>
      </c>
      <c r="AU220" s="229" t="s">
        <v>89</v>
      </c>
      <c r="AY220" s="17" t="s">
        <v>134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85</v>
      </c>
      <c r="BK220" s="230">
        <f>ROUND(I220*H220,2)</f>
        <v>0</v>
      </c>
      <c r="BL220" s="17" t="s">
        <v>95</v>
      </c>
      <c r="BM220" s="229" t="s">
        <v>268</v>
      </c>
    </row>
    <row r="221" spans="1:47" s="2" customFormat="1" ht="12">
      <c r="A221" s="38"/>
      <c r="B221" s="39"/>
      <c r="C221" s="40"/>
      <c r="D221" s="231" t="s">
        <v>142</v>
      </c>
      <c r="E221" s="40"/>
      <c r="F221" s="232" t="s">
        <v>269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142</v>
      </c>
      <c r="AU221" s="17" t="s">
        <v>89</v>
      </c>
    </row>
    <row r="222" spans="1:51" s="13" customFormat="1" ht="12">
      <c r="A222" s="13"/>
      <c r="B222" s="236"/>
      <c r="C222" s="237"/>
      <c r="D222" s="231" t="s">
        <v>144</v>
      </c>
      <c r="E222" s="238" t="s">
        <v>1</v>
      </c>
      <c r="F222" s="239" t="s">
        <v>259</v>
      </c>
      <c r="G222" s="237"/>
      <c r="H222" s="238" t="s">
        <v>1</v>
      </c>
      <c r="I222" s="240"/>
      <c r="J222" s="237"/>
      <c r="K222" s="237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144</v>
      </c>
      <c r="AU222" s="245" t="s">
        <v>89</v>
      </c>
      <c r="AV222" s="13" t="s">
        <v>85</v>
      </c>
      <c r="AW222" s="13" t="s">
        <v>34</v>
      </c>
      <c r="AX222" s="13" t="s">
        <v>80</v>
      </c>
      <c r="AY222" s="245" t="s">
        <v>134</v>
      </c>
    </row>
    <row r="223" spans="1:51" s="14" customFormat="1" ht="12">
      <c r="A223" s="14"/>
      <c r="B223" s="246"/>
      <c r="C223" s="247"/>
      <c r="D223" s="231" t="s">
        <v>144</v>
      </c>
      <c r="E223" s="248" t="s">
        <v>1</v>
      </c>
      <c r="F223" s="249" t="s">
        <v>260</v>
      </c>
      <c r="G223" s="247"/>
      <c r="H223" s="250">
        <v>420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144</v>
      </c>
      <c r="AU223" s="256" t="s">
        <v>89</v>
      </c>
      <c r="AV223" s="14" t="s">
        <v>89</v>
      </c>
      <c r="AW223" s="14" t="s">
        <v>34</v>
      </c>
      <c r="AX223" s="14" t="s">
        <v>85</v>
      </c>
      <c r="AY223" s="256" t="s">
        <v>134</v>
      </c>
    </row>
    <row r="224" spans="1:65" s="2" customFormat="1" ht="16.5" customHeight="1">
      <c r="A224" s="38"/>
      <c r="B224" s="39"/>
      <c r="C224" s="218" t="s">
        <v>270</v>
      </c>
      <c r="D224" s="218" t="s">
        <v>136</v>
      </c>
      <c r="E224" s="219" t="s">
        <v>271</v>
      </c>
      <c r="F224" s="220" t="s">
        <v>272</v>
      </c>
      <c r="G224" s="221" t="s">
        <v>139</v>
      </c>
      <c r="H224" s="222">
        <v>421</v>
      </c>
      <c r="I224" s="223"/>
      <c r="J224" s="224">
        <f>ROUND(I224*H224,2)</f>
        <v>0</v>
      </c>
      <c r="K224" s="220" t="s">
        <v>140</v>
      </c>
      <c r="L224" s="44"/>
      <c r="M224" s="225" t="s">
        <v>1</v>
      </c>
      <c r="N224" s="226" t="s">
        <v>45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95</v>
      </c>
      <c r="AT224" s="229" t="s">
        <v>136</v>
      </c>
      <c r="AU224" s="229" t="s">
        <v>89</v>
      </c>
      <c r="AY224" s="17" t="s">
        <v>134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85</v>
      </c>
      <c r="BK224" s="230">
        <f>ROUND(I224*H224,2)</f>
        <v>0</v>
      </c>
      <c r="BL224" s="17" t="s">
        <v>95</v>
      </c>
      <c r="BM224" s="229" t="s">
        <v>273</v>
      </c>
    </row>
    <row r="225" spans="1:47" s="2" customFormat="1" ht="12">
      <c r="A225" s="38"/>
      <c r="B225" s="39"/>
      <c r="C225" s="40"/>
      <c r="D225" s="231" t="s">
        <v>142</v>
      </c>
      <c r="E225" s="40"/>
      <c r="F225" s="232" t="s">
        <v>274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142</v>
      </c>
      <c r="AU225" s="17" t="s">
        <v>89</v>
      </c>
    </row>
    <row r="226" spans="1:51" s="13" customFormat="1" ht="12">
      <c r="A226" s="13"/>
      <c r="B226" s="236"/>
      <c r="C226" s="237"/>
      <c r="D226" s="231" t="s">
        <v>144</v>
      </c>
      <c r="E226" s="238" t="s">
        <v>1</v>
      </c>
      <c r="F226" s="239" t="s">
        <v>259</v>
      </c>
      <c r="G226" s="237"/>
      <c r="H226" s="238" t="s">
        <v>1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144</v>
      </c>
      <c r="AU226" s="245" t="s">
        <v>89</v>
      </c>
      <c r="AV226" s="13" t="s">
        <v>85</v>
      </c>
      <c r="AW226" s="13" t="s">
        <v>34</v>
      </c>
      <c r="AX226" s="13" t="s">
        <v>80</v>
      </c>
      <c r="AY226" s="245" t="s">
        <v>134</v>
      </c>
    </row>
    <row r="227" spans="1:51" s="14" customFormat="1" ht="12">
      <c r="A227" s="14"/>
      <c r="B227" s="246"/>
      <c r="C227" s="247"/>
      <c r="D227" s="231" t="s">
        <v>144</v>
      </c>
      <c r="E227" s="248" t="s">
        <v>1</v>
      </c>
      <c r="F227" s="249" t="s">
        <v>275</v>
      </c>
      <c r="G227" s="247"/>
      <c r="H227" s="250">
        <v>421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144</v>
      </c>
      <c r="AU227" s="256" t="s">
        <v>89</v>
      </c>
      <c r="AV227" s="14" t="s">
        <v>89</v>
      </c>
      <c r="AW227" s="14" t="s">
        <v>34</v>
      </c>
      <c r="AX227" s="14" t="s">
        <v>85</v>
      </c>
      <c r="AY227" s="256" t="s">
        <v>134</v>
      </c>
    </row>
    <row r="228" spans="1:65" s="2" customFormat="1" ht="16.5" customHeight="1">
      <c r="A228" s="38"/>
      <c r="B228" s="39"/>
      <c r="C228" s="268" t="s">
        <v>276</v>
      </c>
      <c r="D228" s="268" t="s">
        <v>235</v>
      </c>
      <c r="E228" s="269" t="s">
        <v>277</v>
      </c>
      <c r="F228" s="270" t="s">
        <v>278</v>
      </c>
      <c r="G228" s="271" t="s">
        <v>279</v>
      </c>
      <c r="H228" s="272">
        <v>8.42</v>
      </c>
      <c r="I228" s="273"/>
      <c r="J228" s="274">
        <f>ROUND(I228*H228,2)</f>
        <v>0</v>
      </c>
      <c r="K228" s="270" t="s">
        <v>140</v>
      </c>
      <c r="L228" s="275"/>
      <c r="M228" s="276" t="s">
        <v>1</v>
      </c>
      <c r="N228" s="277" t="s">
        <v>45</v>
      </c>
      <c r="O228" s="91"/>
      <c r="P228" s="227">
        <f>O228*H228</f>
        <v>0</v>
      </c>
      <c r="Q228" s="227">
        <v>0.001</v>
      </c>
      <c r="R228" s="227">
        <f>Q228*H228</f>
        <v>0.00842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182</v>
      </c>
      <c r="AT228" s="229" t="s">
        <v>235</v>
      </c>
      <c r="AU228" s="229" t="s">
        <v>89</v>
      </c>
      <c r="AY228" s="17" t="s">
        <v>134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85</v>
      </c>
      <c r="BK228" s="230">
        <f>ROUND(I228*H228,2)</f>
        <v>0</v>
      </c>
      <c r="BL228" s="17" t="s">
        <v>95</v>
      </c>
      <c r="BM228" s="229" t="s">
        <v>280</v>
      </c>
    </row>
    <row r="229" spans="1:47" s="2" customFormat="1" ht="12">
      <c r="A229" s="38"/>
      <c r="B229" s="39"/>
      <c r="C229" s="40"/>
      <c r="D229" s="231" t="s">
        <v>142</v>
      </c>
      <c r="E229" s="40"/>
      <c r="F229" s="232" t="s">
        <v>278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142</v>
      </c>
      <c r="AU229" s="17" t="s">
        <v>89</v>
      </c>
    </row>
    <row r="230" spans="1:51" s="14" customFormat="1" ht="12">
      <c r="A230" s="14"/>
      <c r="B230" s="246"/>
      <c r="C230" s="247"/>
      <c r="D230" s="231" t="s">
        <v>144</v>
      </c>
      <c r="E230" s="247"/>
      <c r="F230" s="249" t="s">
        <v>281</v>
      </c>
      <c r="G230" s="247"/>
      <c r="H230" s="250">
        <v>8.42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144</v>
      </c>
      <c r="AU230" s="256" t="s">
        <v>89</v>
      </c>
      <c r="AV230" s="14" t="s">
        <v>89</v>
      </c>
      <c r="AW230" s="14" t="s">
        <v>4</v>
      </c>
      <c r="AX230" s="14" t="s">
        <v>85</v>
      </c>
      <c r="AY230" s="256" t="s">
        <v>134</v>
      </c>
    </row>
    <row r="231" spans="1:65" s="2" customFormat="1" ht="16.5" customHeight="1">
      <c r="A231" s="38"/>
      <c r="B231" s="39"/>
      <c r="C231" s="268" t="s">
        <v>282</v>
      </c>
      <c r="D231" s="268" t="s">
        <v>235</v>
      </c>
      <c r="E231" s="269" t="s">
        <v>283</v>
      </c>
      <c r="F231" s="270" t="s">
        <v>284</v>
      </c>
      <c r="G231" s="271" t="s">
        <v>193</v>
      </c>
      <c r="H231" s="272">
        <v>6.315</v>
      </c>
      <c r="I231" s="273"/>
      <c r="J231" s="274">
        <f>ROUND(I231*H231,2)</f>
        <v>0</v>
      </c>
      <c r="K231" s="270" t="s">
        <v>140</v>
      </c>
      <c r="L231" s="275"/>
      <c r="M231" s="276" t="s">
        <v>1</v>
      </c>
      <c r="N231" s="277" t="s">
        <v>45</v>
      </c>
      <c r="O231" s="91"/>
      <c r="P231" s="227">
        <f>O231*H231</f>
        <v>0</v>
      </c>
      <c r="Q231" s="227">
        <v>1</v>
      </c>
      <c r="R231" s="227">
        <f>Q231*H231</f>
        <v>6.315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182</v>
      </c>
      <c r="AT231" s="229" t="s">
        <v>235</v>
      </c>
      <c r="AU231" s="229" t="s">
        <v>89</v>
      </c>
      <c r="AY231" s="17" t="s">
        <v>134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7" t="s">
        <v>85</v>
      </c>
      <c r="BK231" s="230">
        <f>ROUND(I231*H231,2)</f>
        <v>0</v>
      </c>
      <c r="BL231" s="17" t="s">
        <v>95</v>
      </c>
      <c r="BM231" s="229" t="s">
        <v>285</v>
      </c>
    </row>
    <row r="232" spans="1:47" s="2" customFormat="1" ht="12">
      <c r="A232" s="38"/>
      <c r="B232" s="39"/>
      <c r="C232" s="40"/>
      <c r="D232" s="231" t="s">
        <v>142</v>
      </c>
      <c r="E232" s="40"/>
      <c r="F232" s="232" t="s">
        <v>284</v>
      </c>
      <c r="G232" s="40"/>
      <c r="H232" s="40"/>
      <c r="I232" s="233"/>
      <c r="J232" s="40"/>
      <c r="K232" s="40"/>
      <c r="L232" s="44"/>
      <c r="M232" s="234"/>
      <c r="N232" s="235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142</v>
      </c>
      <c r="AU232" s="17" t="s">
        <v>89</v>
      </c>
    </row>
    <row r="233" spans="1:51" s="14" customFormat="1" ht="12">
      <c r="A233" s="14"/>
      <c r="B233" s="246"/>
      <c r="C233" s="247"/>
      <c r="D233" s="231" t="s">
        <v>144</v>
      </c>
      <c r="E233" s="248" t="s">
        <v>1</v>
      </c>
      <c r="F233" s="249" t="s">
        <v>286</v>
      </c>
      <c r="G233" s="247"/>
      <c r="H233" s="250">
        <v>6.315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144</v>
      </c>
      <c r="AU233" s="256" t="s">
        <v>89</v>
      </c>
      <c r="AV233" s="14" t="s">
        <v>89</v>
      </c>
      <c r="AW233" s="14" t="s">
        <v>34</v>
      </c>
      <c r="AX233" s="14" t="s">
        <v>85</v>
      </c>
      <c r="AY233" s="256" t="s">
        <v>134</v>
      </c>
    </row>
    <row r="234" spans="1:65" s="2" customFormat="1" ht="21.75" customHeight="1">
      <c r="A234" s="38"/>
      <c r="B234" s="39"/>
      <c r="C234" s="218" t="s">
        <v>287</v>
      </c>
      <c r="D234" s="218" t="s">
        <v>136</v>
      </c>
      <c r="E234" s="219" t="s">
        <v>288</v>
      </c>
      <c r="F234" s="220" t="s">
        <v>289</v>
      </c>
      <c r="G234" s="221" t="s">
        <v>139</v>
      </c>
      <c r="H234" s="222">
        <v>421</v>
      </c>
      <c r="I234" s="223"/>
      <c r="J234" s="224">
        <f>ROUND(I234*H234,2)</f>
        <v>0</v>
      </c>
      <c r="K234" s="220" t="s">
        <v>140</v>
      </c>
      <c r="L234" s="44"/>
      <c r="M234" s="225" t="s">
        <v>1</v>
      </c>
      <c r="N234" s="226" t="s">
        <v>45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95</v>
      </c>
      <c r="AT234" s="229" t="s">
        <v>136</v>
      </c>
      <c r="AU234" s="229" t="s">
        <v>89</v>
      </c>
      <c r="AY234" s="17" t="s">
        <v>134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85</v>
      </c>
      <c r="BK234" s="230">
        <f>ROUND(I234*H234,2)</f>
        <v>0</v>
      </c>
      <c r="BL234" s="17" t="s">
        <v>95</v>
      </c>
      <c r="BM234" s="229" t="s">
        <v>290</v>
      </c>
    </row>
    <row r="235" spans="1:47" s="2" customFormat="1" ht="12">
      <c r="A235" s="38"/>
      <c r="B235" s="39"/>
      <c r="C235" s="40"/>
      <c r="D235" s="231" t="s">
        <v>142</v>
      </c>
      <c r="E235" s="40"/>
      <c r="F235" s="232" t="s">
        <v>291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142</v>
      </c>
      <c r="AU235" s="17" t="s">
        <v>89</v>
      </c>
    </row>
    <row r="236" spans="1:51" s="13" customFormat="1" ht="12">
      <c r="A236" s="13"/>
      <c r="B236" s="236"/>
      <c r="C236" s="237"/>
      <c r="D236" s="231" t="s">
        <v>144</v>
      </c>
      <c r="E236" s="238" t="s">
        <v>1</v>
      </c>
      <c r="F236" s="239" t="s">
        <v>259</v>
      </c>
      <c r="G236" s="237"/>
      <c r="H236" s="238" t="s">
        <v>1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144</v>
      </c>
      <c r="AU236" s="245" t="s">
        <v>89</v>
      </c>
      <c r="AV236" s="13" t="s">
        <v>85</v>
      </c>
      <c r="AW236" s="13" t="s">
        <v>34</v>
      </c>
      <c r="AX236" s="13" t="s">
        <v>80</v>
      </c>
      <c r="AY236" s="245" t="s">
        <v>134</v>
      </c>
    </row>
    <row r="237" spans="1:51" s="14" customFormat="1" ht="12">
      <c r="A237" s="14"/>
      <c r="B237" s="246"/>
      <c r="C237" s="247"/>
      <c r="D237" s="231" t="s">
        <v>144</v>
      </c>
      <c r="E237" s="248" t="s">
        <v>1</v>
      </c>
      <c r="F237" s="249" t="s">
        <v>275</v>
      </c>
      <c r="G237" s="247"/>
      <c r="H237" s="250">
        <v>421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144</v>
      </c>
      <c r="AU237" s="256" t="s">
        <v>89</v>
      </c>
      <c r="AV237" s="14" t="s">
        <v>89</v>
      </c>
      <c r="AW237" s="14" t="s">
        <v>34</v>
      </c>
      <c r="AX237" s="14" t="s">
        <v>85</v>
      </c>
      <c r="AY237" s="256" t="s">
        <v>134</v>
      </c>
    </row>
    <row r="238" spans="1:63" s="12" customFormat="1" ht="22.8" customHeight="1">
      <c r="A238" s="12"/>
      <c r="B238" s="202"/>
      <c r="C238" s="203"/>
      <c r="D238" s="204" t="s">
        <v>79</v>
      </c>
      <c r="E238" s="216" t="s">
        <v>92</v>
      </c>
      <c r="F238" s="216" t="s">
        <v>292</v>
      </c>
      <c r="G238" s="203"/>
      <c r="H238" s="203"/>
      <c r="I238" s="206"/>
      <c r="J238" s="217">
        <f>BK238</f>
        <v>0</v>
      </c>
      <c r="K238" s="203"/>
      <c r="L238" s="208"/>
      <c r="M238" s="209"/>
      <c r="N238" s="210"/>
      <c r="O238" s="210"/>
      <c r="P238" s="211">
        <f>SUM(P239:P258)</f>
        <v>0</v>
      </c>
      <c r="Q238" s="210"/>
      <c r="R238" s="211">
        <f>SUM(R239:R258)</f>
        <v>10.650604000000001</v>
      </c>
      <c r="S238" s="210"/>
      <c r="T238" s="212">
        <f>SUM(T239:T258)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3" t="s">
        <v>85</v>
      </c>
      <c r="AT238" s="214" t="s">
        <v>79</v>
      </c>
      <c r="AU238" s="214" t="s">
        <v>85</v>
      </c>
      <c r="AY238" s="213" t="s">
        <v>134</v>
      </c>
      <c r="BK238" s="215">
        <f>SUM(BK239:BK258)</f>
        <v>0</v>
      </c>
    </row>
    <row r="239" spans="1:65" s="2" customFormat="1" ht="16.5" customHeight="1">
      <c r="A239" s="38"/>
      <c r="B239" s="39"/>
      <c r="C239" s="218" t="s">
        <v>293</v>
      </c>
      <c r="D239" s="218" t="s">
        <v>136</v>
      </c>
      <c r="E239" s="219" t="s">
        <v>294</v>
      </c>
      <c r="F239" s="220" t="s">
        <v>295</v>
      </c>
      <c r="G239" s="221" t="s">
        <v>185</v>
      </c>
      <c r="H239" s="222">
        <v>2.9</v>
      </c>
      <c r="I239" s="223"/>
      <c r="J239" s="224">
        <f>ROUND(I239*H239,2)</f>
        <v>0</v>
      </c>
      <c r="K239" s="220" t="s">
        <v>140</v>
      </c>
      <c r="L239" s="44"/>
      <c r="M239" s="225" t="s">
        <v>1</v>
      </c>
      <c r="N239" s="226" t="s">
        <v>45</v>
      </c>
      <c r="O239" s="91"/>
      <c r="P239" s="227">
        <f>O239*H239</f>
        <v>0</v>
      </c>
      <c r="Q239" s="227">
        <v>0.12064</v>
      </c>
      <c r="R239" s="227">
        <f>Q239*H239</f>
        <v>0.349856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95</v>
      </c>
      <c r="AT239" s="229" t="s">
        <v>136</v>
      </c>
      <c r="AU239" s="229" t="s">
        <v>89</v>
      </c>
      <c r="AY239" s="17" t="s">
        <v>134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85</v>
      </c>
      <c r="BK239" s="230">
        <f>ROUND(I239*H239,2)</f>
        <v>0</v>
      </c>
      <c r="BL239" s="17" t="s">
        <v>95</v>
      </c>
      <c r="BM239" s="229" t="s">
        <v>296</v>
      </c>
    </row>
    <row r="240" spans="1:47" s="2" customFormat="1" ht="12">
      <c r="A240" s="38"/>
      <c r="B240" s="39"/>
      <c r="C240" s="40"/>
      <c r="D240" s="231" t="s">
        <v>142</v>
      </c>
      <c r="E240" s="40"/>
      <c r="F240" s="232" t="s">
        <v>297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142</v>
      </c>
      <c r="AU240" s="17" t="s">
        <v>89</v>
      </c>
    </row>
    <row r="241" spans="1:51" s="13" customFormat="1" ht="12">
      <c r="A241" s="13"/>
      <c r="B241" s="236"/>
      <c r="C241" s="237"/>
      <c r="D241" s="231" t="s">
        <v>144</v>
      </c>
      <c r="E241" s="238" t="s">
        <v>1</v>
      </c>
      <c r="F241" s="239" t="s">
        <v>298</v>
      </c>
      <c r="G241" s="237"/>
      <c r="H241" s="238" t="s">
        <v>1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144</v>
      </c>
      <c r="AU241" s="245" t="s">
        <v>89</v>
      </c>
      <c r="AV241" s="13" t="s">
        <v>85</v>
      </c>
      <c r="AW241" s="13" t="s">
        <v>34</v>
      </c>
      <c r="AX241" s="13" t="s">
        <v>80</v>
      </c>
      <c r="AY241" s="245" t="s">
        <v>134</v>
      </c>
    </row>
    <row r="242" spans="1:51" s="14" customFormat="1" ht="12">
      <c r="A242" s="14"/>
      <c r="B242" s="246"/>
      <c r="C242" s="247"/>
      <c r="D242" s="231" t="s">
        <v>144</v>
      </c>
      <c r="E242" s="248" t="s">
        <v>1</v>
      </c>
      <c r="F242" s="249" t="s">
        <v>299</v>
      </c>
      <c r="G242" s="247"/>
      <c r="H242" s="250">
        <v>2.9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144</v>
      </c>
      <c r="AU242" s="256" t="s">
        <v>89</v>
      </c>
      <c r="AV242" s="14" t="s">
        <v>89</v>
      </c>
      <c r="AW242" s="14" t="s">
        <v>34</v>
      </c>
      <c r="AX242" s="14" t="s">
        <v>85</v>
      </c>
      <c r="AY242" s="256" t="s">
        <v>134</v>
      </c>
    </row>
    <row r="243" spans="1:65" s="2" customFormat="1" ht="16.5" customHeight="1">
      <c r="A243" s="38"/>
      <c r="B243" s="39"/>
      <c r="C243" s="268" t="s">
        <v>300</v>
      </c>
      <c r="D243" s="268" t="s">
        <v>235</v>
      </c>
      <c r="E243" s="269" t="s">
        <v>301</v>
      </c>
      <c r="F243" s="270" t="s">
        <v>302</v>
      </c>
      <c r="G243" s="271" t="s">
        <v>303</v>
      </c>
      <c r="H243" s="272">
        <v>19.938</v>
      </c>
      <c r="I243" s="273"/>
      <c r="J243" s="274">
        <f>ROUND(I243*H243,2)</f>
        <v>0</v>
      </c>
      <c r="K243" s="270" t="s">
        <v>1</v>
      </c>
      <c r="L243" s="275"/>
      <c r="M243" s="276" t="s">
        <v>1</v>
      </c>
      <c r="N243" s="277" t="s">
        <v>45</v>
      </c>
      <c r="O243" s="91"/>
      <c r="P243" s="227">
        <f>O243*H243</f>
        <v>0</v>
      </c>
      <c r="Q243" s="227">
        <v>0.0235</v>
      </c>
      <c r="R243" s="227">
        <f>Q243*H243</f>
        <v>0.468543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182</v>
      </c>
      <c r="AT243" s="229" t="s">
        <v>235</v>
      </c>
      <c r="AU243" s="229" t="s">
        <v>89</v>
      </c>
      <c r="AY243" s="17" t="s">
        <v>134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85</v>
      </c>
      <c r="BK243" s="230">
        <f>ROUND(I243*H243,2)</f>
        <v>0</v>
      </c>
      <c r="BL243" s="17" t="s">
        <v>95</v>
      </c>
      <c r="BM243" s="229" t="s">
        <v>304</v>
      </c>
    </row>
    <row r="244" spans="1:47" s="2" customFormat="1" ht="12">
      <c r="A244" s="38"/>
      <c r="B244" s="39"/>
      <c r="C244" s="40"/>
      <c r="D244" s="231" t="s">
        <v>142</v>
      </c>
      <c r="E244" s="40"/>
      <c r="F244" s="232" t="s">
        <v>302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142</v>
      </c>
      <c r="AU244" s="17" t="s">
        <v>89</v>
      </c>
    </row>
    <row r="245" spans="1:51" s="14" customFormat="1" ht="12">
      <c r="A245" s="14"/>
      <c r="B245" s="246"/>
      <c r="C245" s="247"/>
      <c r="D245" s="231" t="s">
        <v>144</v>
      </c>
      <c r="E245" s="248" t="s">
        <v>1</v>
      </c>
      <c r="F245" s="249" t="s">
        <v>305</v>
      </c>
      <c r="G245" s="247"/>
      <c r="H245" s="250">
        <v>3.19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144</v>
      </c>
      <c r="AU245" s="256" t="s">
        <v>89</v>
      </c>
      <c r="AV245" s="14" t="s">
        <v>89</v>
      </c>
      <c r="AW245" s="14" t="s">
        <v>34</v>
      </c>
      <c r="AX245" s="14" t="s">
        <v>85</v>
      </c>
      <c r="AY245" s="256" t="s">
        <v>134</v>
      </c>
    </row>
    <row r="246" spans="1:51" s="14" customFormat="1" ht="12">
      <c r="A246" s="14"/>
      <c r="B246" s="246"/>
      <c r="C246" s="247"/>
      <c r="D246" s="231" t="s">
        <v>144</v>
      </c>
      <c r="E246" s="247"/>
      <c r="F246" s="249" t="s">
        <v>306</v>
      </c>
      <c r="G246" s="247"/>
      <c r="H246" s="250">
        <v>19.938</v>
      </c>
      <c r="I246" s="251"/>
      <c r="J246" s="247"/>
      <c r="K246" s="247"/>
      <c r="L246" s="252"/>
      <c r="M246" s="253"/>
      <c r="N246" s="254"/>
      <c r="O246" s="254"/>
      <c r="P246" s="254"/>
      <c r="Q246" s="254"/>
      <c r="R246" s="254"/>
      <c r="S246" s="254"/>
      <c r="T246" s="25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6" t="s">
        <v>144</v>
      </c>
      <c r="AU246" s="256" t="s">
        <v>89</v>
      </c>
      <c r="AV246" s="14" t="s">
        <v>89</v>
      </c>
      <c r="AW246" s="14" t="s">
        <v>4</v>
      </c>
      <c r="AX246" s="14" t="s">
        <v>85</v>
      </c>
      <c r="AY246" s="256" t="s">
        <v>134</v>
      </c>
    </row>
    <row r="247" spans="1:65" s="2" customFormat="1" ht="16.5" customHeight="1">
      <c r="A247" s="38"/>
      <c r="B247" s="39"/>
      <c r="C247" s="218" t="s">
        <v>307</v>
      </c>
      <c r="D247" s="218" t="s">
        <v>136</v>
      </c>
      <c r="E247" s="219" t="s">
        <v>308</v>
      </c>
      <c r="F247" s="220" t="s">
        <v>309</v>
      </c>
      <c r="G247" s="221" t="s">
        <v>185</v>
      </c>
      <c r="H247" s="222">
        <v>18.75</v>
      </c>
      <c r="I247" s="223"/>
      <c r="J247" s="224">
        <f>ROUND(I247*H247,2)</f>
        <v>0</v>
      </c>
      <c r="K247" s="220" t="s">
        <v>140</v>
      </c>
      <c r="L247" s="44"/>
      <c r="M247" s="225" t="s">
        <v>1</v>
      </c>
      <c r="N247" s="226" t="s">
        <v>45</v>
      </c>
      <c r="O247" s="91"/>
      <c r="P247" s="227">
        <f>O247*H247</f>
        <v>0</v>
      </c>
      <c r="Q247" s="227">
        <v>0.24127</v>
      </c>
      <c r="R247" s="227">
        <f>Q247*H247</f>
        <v>4.5238125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95</v>
      </c>
      <c r="AT247" s="229" t="s">
        <v>136</v>
      </c>
      <c r="AU247" s="229" t="s">
        <v>89</v>
      </c>
      <c r="AY247" s="17" t="s">
        <v>134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85</v>
      </c>
      <c r="BK247" s="230">
        <f>ROUND(I247*H247,2)</f>
        <v>0</v>
      </c>
      <c r="BL247" s="17" t="s">
        <v>95</v>
      </c>
      <c r="BM247" s="229" t="s">
        <v>310</v>
      </c>
    </row>
    <row r="248" spans="1:47" s="2" customFormat="1" ht="12">
      <c r="A248" s="38"/>
      <c r="B248" s="39"/>
      <c r="C248" s="40"/>
      <c r="D248" s="231" t="s">
        <v>142</v>
      </c>
      <c r="E248" s="40"/>
      <c r="F248" s="232" t="s">
        <v>311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142</v>
      </c>
      <c r="AU248" s="17" t="s">
        <v>89</v>
      </c>
    </row>
    <row r="249" spans="1:51" s="13" customFormat="1" ht="12">
      <c r="A249" s="13"/>
      <c r="B249" s="236"/>
      <c r="C249" s="237"/>
      <c r="D249" s="231" t="s">
        <v>144</v>
      </c>
      <c r="E249" s="238" t="s">
        <v>1</v>
      </c>
      <c r="F249" s="239" t="s">
        <v>298</v>
      </c>
      <c r="G249" s="237"/>
      <c r="H249" s="238" t="s">
        <v>1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144</v>
      </c>
      <c r="AU249" s="245" t="s">
        <v>89</v>
      </c>
      <c r="AV249" s="13" t="s">
        <v>85</v>
      </c>
      <c r="AW249" s="13" t="s">
        <v>34</v>
      </c>
      <c r="AX249" s="13" t="s">
        <v>80</v>
      </c>
      <c r="AY249" s="245" t="s">
        <v>134</v>
      </c>
    </row>
    <row r="250" spans="1:51" s="14" customFormat="1" ht="12">
      <c r="A250" s="14"/>
      <c r="B250" s="246"/>
      <c r="C250" s="247"/>
      <c r="D250" s="231" t="s">
        <v>144</v>
      </c>
      <c r="E250" s="248" t="s">
        <v>1</v>
      </c>
      <c r="F250" s="249" t="s">
        <v>312</v>
      </c>
      <c r="G250" s="247"/>
      <c r="H250" s="250">
        <v>18.75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144</v>
      </c>
      <c r="AU250" s="256" t="s">
        <v>89</v>
      </c>
      <c r="AV250" s="14" t="s">
        <v>89</v>
      </c>
      <c r="AW250" s="14" t="s">
        <v>34</v>
      </c>
      <c r="AX250" s="14" t="s">
        <v>85</v>
      </c>
      <c r="AY250" s="256" t="s">
        <v>134</v>
      </c>
    </row>
    <row r="251" spans="1:65" s="2" customFormat="1" ht="16.5" customHeight="1">
      <c r="A251" s="38"/>
      <c r="B251" s="39"/>
      <c r="C251" s="268" t="s">
        <v>313</v>
      </c>
      <c r="D251" s="268" t="s">
        <v>235</v>
      </c>
      <c r="E251" s="269" t="s">
        <v>314</v>
      </c>
      <c r="F251" s="270" t="s">
        <v>315</v>
      </c>
      <c r="G251" s="271" t="s">
        <v>303</v>
      </c>
      <c r="H251" s="272">
        <v>64.969</v>
      </c>
      <c r="I251" s="273"/>
      <c r="J251" s="274">
        <f>ROUND(I251*H251,2)</f>
        <v>0</v>
      </c>
      <c r="K251" s="270" t="s">
        <v>1</v>
      </c>
      <c r="L251" s="275"/>
      <c r="M251" s="276" t="s">
        <v>1</v>
      </c>
      <c r="N251" s="277" t="s">
        <v>45</v>
      </c>
      <c r="O251" s="91"/>
      <c r="P251" s="227">
        <f>O251*H251</f>
        <v>0</v>
      </c>
      <c r="Q251" s="227">
        <v>0.0325</v>
      </c>
      <c r="R251" s="227">
        <f>Q251*H251</f>
        <v>2.1114924999999998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182</v>
      </c>
      <c r="AT251" s="229" t="s">
        <v>235</v>
      </c>
      <c r="AU251" s="229" t="s">
        <v>89</v>
      </c>
      <c r="AY251" s="17" t="s">
        <v>134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85</v>
      </c>
      <c r="BK251" s="230">
        <f>ROUND(I251*H251,2)</f>
        <v>0</v>
      </c>
      <c r="BL251" s="17" t="s">
        <v>95</v>
      </c>
      <c r="BM251" s="229" t="s">
        <v>316</v>
      </c>
    </row>
    <row r="252" spans="1:47" s="2" customFormat="1" ht="12">
      <c r="A252" s="38"/>
      <c r="B252" s="39"/>
      <c r="C252" s="40"/>
      <c r="D252" s="231" t="s">
        <v>142</v>
      </c>
      <c r="E252" s="40"/>
      <c r="F252" s="232" t="s">
        <v>315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142</v>
      </c>
      <c r="AU252" s="17" t="s">
        <v>89</v>
      </c>
    </row>
    <row r="253" spans="1:51" s="14" customFormat="1" ht="12">
      <c r="A253" s="14"/>
      <c r="B253" s="246"/>
      <c r="C253" s="247"/>
      <c r="D253" s="231" t="s">
        <v>144</v>
      </c>
      <c r="E253" s="248" t="s">
        <v>1</v>
      </c>
      <c r="F253" s="249" t="s">
        <v>317</v>
      </c>
      <c r="G253" s="247"/>
      <c r="H253" s="250">
        <v>10.395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144</v>
      </c>
      <c r="AU253" s="256" t="s">
        <v>89</v>
      </c>
      <c r="AV253" s="14" t="s">
        <v>89</v>
      </c>
      <c r="AW253" s="14" t="s">
        <v>34</v>
      </c>
      <c r="AX253" s="14" t="s">
        <v>85</v>
      </c>
      <c r="AY253" s="256" t="s">
        <v>134</v>
      </c>
    </row>
    <row r="254" spans="1:51" s="14" customFormat="1" ht="12">
      <c r="A254" s="14"/>
      <c r="B254" s="246"/>
      <c r="C254" s="247"/>
      <c r="D254" s="231" t="s">
        <v>144</v>
      </c>
      <c r="E254" s="247"/>
      <c r="F254" s="249" t="s">
        <v>318</v>
      </c>
      <c r="G254" s="247"/>
      <c r="H254" s="250">
        <v>64.969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144</v>
      </c>
      <c r="AU254" s="256" t="s">
        <v>89</v>
      </c>
      <c r="AV254" s="14" t="s">
        <v>89</v>
      </c>
      <c r="AW254" s="14" t="s">
        <v>4</v>
      </c>
      <c r="AX254" s="14" t="s">
        <v>85</v>
      </c>
      <c r="AY254" s="256" t="s">
        <v>134</v>
      </c>
    </row>
    <row r="255" spans="1:65" s="2" customFormat="1" ht="16.5" customHeight="1">
      <c r="A255" s="38"/>
      <c r="B255" s="39"/>
      <c r="C255" s="268" t="s">
        <v>319</v>
      </c>
      <c r="D255" s="268" t="s">
        <v>235</v>
      </c>
      <c r="E255" s="269" t="s">
        <v>320</v>
      </c>
      <c r="F255" s="270" t="s">
        <v>321</v>
      </c>
      <c r="G255" s="271" t="s">
        <v>303</v>
      </c>
      <c r="H255" s="272">
        <v>63.938</v>
      </c>
      <c r="I255" s="273"/>
      <c r="J255" s="274">
        <f>ROUND(I255*H255,2)</f>
        <v>0</v>
      </c>
      <c r="K255" s="270" t="s">
        <v>1</v>
      </c>
      <c r="L255" s="275"/>
      <c r="M255" s="276" t="s">
        <v>1</v>
      </c>
      <c r="N255" s="277" t="s">
        <v>45</v>
      </c>
      <c r="O255" s="91"/>
      <c r="P255" s="227">
        <f>O255*H255</f>
        <v>0</v>
      </c>
      <c r="Q255" s="227">
        <v>0.05</v>
      </c>
      <c r="R255" s="227">
        <f>Q255*H255</f>
        <v>3.1969000000000003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182</v>
      </c>
      <c r="AT255" s="229" t="s">
        <v>235</v>
      </c>
      <c r="AU255" s="229" t="s">
        <v>89</v>
      </c>
      <c r="AY255" s="17" t="s">
        <v>134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7" t="s">
        <v>85</v>
      </c>
      <c r="BK255" s="230">
        <f>ROUND(I255*H255,2)</f>
        <v>0</v>
      </c>
      <c r="BL255" s="17" t="s">
        <v>95</v>
      </c>
      <c r="BM255" s="229" t="s">
        <v>322</v>
      </c>
    </row>
    <row r="256" spans="1:47" s="2" customFormat="1" ht="12">
      <c r="A256" s="38"/>
      <c r="B256" s="39"/>
      <c r="C256" s="40"/>
      <c r="D256" s="231" t="s">
        <v>142</v>
      </c>
      <c r="E256" s="40"/>
      <c r="F256" s="232" t="s">
        <v>321</v>
      </c>
      <c r="G256" s="40"/>
      <c r="H256" s="40"/>
      <c r="I256" s="233"/>
      <c r="J256" s="40"/>
      <c r="K256" s="40"/>
      <c r="L256" s="44"/>
      <c r="M256" s="234"/>
      <c r="N256" s="235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142</v>
      </c>
      <c r="AU256" s="17" t="s">
        <v>89</v>
      </c>
    </row>
    <row r="257" spans="1:51" s="14" customFormat="1" ht="12">
      <c r="A257" s="14"/>
      <c r="B257" s="246"/>
      <c r="C257" s="247"/>
      <c r="D257" s="231" t="s">
        <v>144</v>
      </c>
      <c r="E257" s="248" t="s">
        <v>1</v>
      </c>
      <c r="F257" s="249" t="s">
        <v>323</v>
      </c>
      <c r="G257" s="247"/>
      <c r="H257" s="250">
        <v>10.23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6" t="s">
        <v>144</v>
      </c>
      <c r="AU257" s="256" t="s">
        <v>89</v>
      </c>
      <c r="AV257" s="14" t="s">
        <v>89</v>
      </c>
      <c r="AW257" s="14" t="s">
        <v>34</v>
      </c>
      <c r="AX257" s="14" t="s">
        <v>85</v>
      </c>
      <c r="AY257" s="256" t="s">
        <v>134</v>
      </c>
    </row>
    <row r="258" spans="1:51" s="14" customFormat="1" ht="12">
      <c r="A258" s="14"/>
      <c r="B258" s="246"/>
      <c r="C258" s="247"/>
      <c r="D258" s="231" t="s">
        <v>144</v>
      </c>
      <c r="E258" s="247"/>
      <c r="F258" s="249" t="s">
        <v>324</v>
      </c>
      <c r="G258" s="247"/>
      <c r="H258" s="250">
        <v>63.938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144</v>
      </c>
      <c r="AU258" s="256" t="s">
        <v>89</v>
      </c>
      <c r="AV258" s="14" t="s">
        <v>89</v>
      </c>
      <c r="AW258" s="14" t="s">
        <v>4</v>
      </c>
      <c r="AX258" s="14" t="s">
        <v>85</v>
      </c>
      <c r="AY258" s="256" t="s">
        <v>134</v>
      </c>
    </row>
    <row r="259" spans="1:63" s="12" customFormat="1" ht="22.8" customHeight="1">
      <c r="A259" s="12"/>
      <c r="B259" s="202"/>
      <c r="C259" s="203"/>
      <c r="D259" s="204" t="s">
        <v>79</v>
      </c>
      <c r="E259" s="216" t="s">
        <v>161</v>
      </c>
      <c r="F259" s="216" t="s">
        <v>325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SUM(P260:P313)</f>
        <v>0</v>
      </c>
      <c r="Q259" s="210"/>
      <c r="R259" s="211">
        <f>SUM(R260:R313)</f>
        <v>18.4938216</v>
      </c>
      <c r="S259" s="210"/>
      <c r="T259" s="212">
        <f>SUM(T260:T313)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85</v>
      </c>
      <c r="AT259" s="214" t="s">
        <v>79</v>
      </c>
      <c r="AU259" s="214" t="s">
        <v>85</v>
      </c>
      <c r="AY259" s="213" t="s">
        <v>134</v>
      </c>
      <c r="BK259" s="215">
        <f>SUM(BK260:BK313)</f>
        <v>0</v>
      </c>
    </row>
    <row r="260" spans="1:65" s="2" customFormat="1" ht="16.5" customHeight="1">
      <c r="A260" s="38"/>
      <c r="B260" s="39"/>
      <c r="C260" s="218" t="s">
        <v>326</v>
      </c>
      <c r="D260" s="218" t="s">
        <v>136</v>
      </c>
      <c r="E260" s="219" t="s">
        <v>327</v>
      </c>
      <c r="F260" s="220" t="s">
        <v>328</v>
      </c>
      <c r="G260" s="221" t="s">
        <v>139</v>
      </c>
      <c r="H260" s="222">
        <v>1160.71</v>
      </c>
      <c r="I260" s="223"/>
      <c r="J260" s="224">
        <f>ROUND(I260*H260,2)</f>
        <v>0</v>
      </c>
      <c r="K260" s="220" t="s">
        <v>140</v>
      </c>
      <c r="L260" s="44"/>
      <c r="M260" s="225" t="s">
        <v>1</v>
      </c>
      <c r="N260" s="226" t="s">
        <v>45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95</v>
      </c>
      <c r="AT260" s="229" t="s">
        <v>136</v>
      </c>
      <c r="AU260" s="229" t="s">
        <v>89</v>
      </c>
      <c r="AY260" s="17" t="s">
        <v>134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85</v>
      </c>
      <c r="BK260" s="230">
        <f>ROUND(I260*H260,2)</f>
        <v>0</v>
      </c>
      <c r="BL260" s="17" t="s">
        <v>95</v>
      </c>
      <c r="BM260" s="229" t="s">
        <v>329</v>
      </c>
    </row>
    <row r="261" spans="1:47" s="2" customFormat="1" ht="12">
      <c r="A261" s="38"/>
      <c r="B261" s="39"/>
      <c r="C261" s="40"/>
      <c r="D261" s="231" t="s">
        <v>142</v>
      </c>
      <c r="E261" s="40"/>
      <c r="F261" s="232" t="s">
        <v>330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142</v>
      </c>
      <c r="AU261" s="17" t="s">
        <v>89</v>
      </c>
    </row>
    <row r="262" spans="1:51" s="13" customFormat="1" ht="12">
      <c r="A262" s="13"/>
      <c r="B262" s="236"/>
      <c r="C262" s="237"/>
      <c r="D262" s="231" t="s">
        <v>144</v>
      </c>
      <c r="E262" s="238" t="s">
        <v>1</v>
      </c>
      <c r="F262" s="239" t="s">
        <v>232</v>
      </c>
      <c r="G262" s="237"/>
      <c r="H262" s="238" t="s">
        <v>1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144</v>
      </c>
      <c r="AU262" s="245" t="s">
        <v>89</v>
      </c>
      <c r="AV262" s="13" t="s">
        <v>85</v>
      </c>
      <c r="AW262" s="13" t="s">
        <v>34</v>
      </c>
      <c r="AX262" s="13" t="s">
        <v>80</v>
      </c>
      <c r="AY262" s="245" t="s">
        <v>134</v>
      </c>
    </row>
    <row r="263" spans="1:51" s="14" customFormat="1" ht="12">
      <c r="A263" s="14"/>
      <c r="B263" s="246"/>
      <c r="C263" s="247"/>
      <c r="D263" s="231" t="s">
        <v>144</v>
      </c>
      <c r="E263" s="248" t="s">
        <v>1</v>
      </c>
      <c r="F263" s="249" t="s">
        <v>331</v>
      </c>
      <c r="G263" s="247"/>
      <c r="H263" s="250">
        <v>311.19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144</v>
      </c>
      <c r="AU263" s="256" t="s">
        <v>89</v>
      </c>
      <c r="AV263" s="14" t="s">
        <v>89</v>
      </c>
      <c r="AW263" s="14" t="s">
        <v>34</v>
      </c>
      <c r="AX263" s="14" t="s">
        <v>80</v>
      </c>
      <c r="AY263" s="256" t="s">
        <v>134</v>
      </c>
    </row>
    <row r="264" spans="1:51" s="14" customFormat="1" ht="12">
      <c r="A264" s="14"/>
      <c r="B264" s="246"/>
      <c r="C264" s="247"/>
      <c r="D264" s="231" t="s">
        <v>144</v>
      </c>
      <c r="E264" s="248" t="s">
        <v>1</v>
      </c>
      <c r="F264" s="249" t="s">
        <v>332</v>
      </c>
      <c r="G264" s="247"/>
      <c r="H264" s="250">
        <v>141.45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144</v>
      </c>
      <c r="AU264" s="256" t="s">
        <v>89</v>
      </c>
      <c r="AV264" s="14" t="s">
        <v>89</v>
      </c>
      <c r="AW264" s="14" t="s">
        <v>34</v>
      </c>
      <c r="AX264" s="14" t="s">
        <v>80</v>
      </c>
      <c r="AY264" s="256" t="s">
        <v>134</v>
      </c>
    </row>
    <row r="265" spans="1:51" s="14" customFormat="1" ht="12">
      <c r="A265" s="14"/>
      <c r="B265" s="246"/>
      <c r="C265" s="247"/>
      <c r="D265" s="231" t="s">
        <v>144</v>
      </c>
      <c r="E265" s="248" t="s">
        <v>1</v>
      </c>
      <c r="F265" s="249" t="s">
        <v>333</v>
      </c>
      <c r="G265" s="247"/>
      <c r="H265" s="250">
        <v>297.66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144</v>
      </c>
      <c r="AU265" s="256" t="s">
        <v>89</v>
      </c>
      <c r="AV265" s="14" t="s">
        <v>89</v>
      </c>
      <c r="AW265" s="14" t="s">
        <v>34</v>
      </c>
      <c r="AX265" s="14" t="s">
        <v>80</v>
      </c>
      <c r="AY265" s="256" t="s">
        <v>134</v>
      </c>
    </row>
    <row r="266" spans="1:51" s="14" customFormat="1" ht="12">
      <c r="A266" s="14"/>
      <c r="B266" s="246"/>
      <c r="C266" s="247"/>
      <c r="D266" s="231" t="s">
        <v>144</v>
      </c>
      <c r="E266" s="248" t="s">
        <v>1</v>
      </c>
      <c r="F266" s="249" t="s">
        <v>334</v>
      </c>
      <c r="G266" s="247"/>
      <c r="H266" s="250">
        <v>135.3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6" t="s">
        <v>144</v>
      </c>
      <c r="AU266" s="256" t="s">
        <v>89</v>
      </c>
      <c r="AV266" s="14" t="s">
        <v>89</v>
      </c>
      <c r="AW266" s="14" t="s">
        <v>34</v>
      </c>
      <c r="AX266" s="14" t="s">
        <v>80</v>
      </c>
      <c r="AY266" s="256" t="s">
        <v>134</v>
      </c>
    </row>
    <row r="267" spans="1:51" s="14" customFormat="1" ht="12">
      <c r="A267" s="14"/>
      <c r="B267" s="246"/>
      <c r="C267" s="247"/>
      <c r="D267" s="231" t="s">
        <v>144</v>
      </c>
      <c r="E267" s="248" t="s">
        <v>1</v>
      </c>
      <c r="F267" s="249" t="s">
        <v>335</v>
      </c>
      <c r="G267" s="247"/>
      <c r="H267" s="250">
        <v>275.11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144</v>
      </c>
      <c r="AU267" s="256" t="s">
        <v>89</v>
      </c>
      <c r="AV267" s="14" t="s">
        <v>89</v>
      </c>
      <c r="AW267" s="14" t="s">
        <v>34</v>
      </c>
      <c r="AX267" s="14" t="s">
        <v>80</v>
      </c>
      <c r="AY267" s="256" t="s">
        <v>134</v>
      </c>
    </row>
    <row r="268" spans="1:51" s="15" customFormat="1" ht="12">
      <c r="A268" s="15"/>
      <c r="B268" s="257"/>
      <c r="C268" s="258"/>
      <c r="D268" s="231" t="s">
        <v>144</v>
      </c>
      <c r="E268" s="259" t="s">
        <v>1</v>
      </c>
      <c r="F268" s="260" t="s">
        <v>168</v>
      </c>
      <c r="G268" s="258"/>
      <c r="H268" s="261">
        <v>1160.71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7" t="s">
        <v>144</v>
      </c>
      <c r="AU268" s="267" t="s">
        <v>89</v>
      </c>
      <c r="AV268" s="15" t="s">
        <v>95</v>
      </c>
      <c r="AW268" s="15" t="s">
        <v>34</v>
      </c>
      <c r="AX268" s="15" t="s">
        <v>85</v>
      </c>
      <c r="AY268" s="267" t="s">
        <v>134</v>
      </c>
    </row>
    <row r="269" spans="1:65" s="2" customFormat="1" ht="16.5" customHeight="1">
      <c r="A269" s="38"/>
      <c r="B269" s="39"/>
      <c r="C269" s="218" t="s">
        <v>336</v>
      </c>
      <c r="D269" s="218" t="s">
        <v>136</v>
      </c>
      <c r="E269" s="219" t="s">
        <v>337</v>
      </c>
      <c r="F269" s="220" t="s">
        <v>338</v>
      </c>
      <c r="G269" s="221" t="s">
        <v>139</v>
      </c>
      <c r="H269" s="222">
        <v>30.245</v>
      </c>
      <c r="I269" s="223"/>
      <c r="J269" s="224">
        <f>ROUND(I269*H269,2)</f>
        <v>0</v>
      </c>
      <c r="K269" s="220" t="s">
        <v>140</v>
      </c>
      <c r="L269" s="44"/>
      <c r="M269" s="225" t="s">
        <v>1</v>
      </c>
      <c r="N269" s="226" t="s">
        <v>45</v>
      </c>
      <c r="O269" s="91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95</v>
      </c>
      <c r="AT269" s="229" t="s">
        <v>136</v>
      </c>
      <c r="AU269" s="229" t="s">
        <v>89</v>
      </c>
      <c r="AY269" s="17" t="s">
        <v>134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85</v>
      </c>
      <c r="BK269" s="230">
        <f>ROUND(I269*H269,2)</f>
        <v>0</v>
      </c>
      <c r="BL269" s="17" t="s">
        <v>95</v>
      </c>
      <c r="BM269" s="229" t="s">
        <v>339</v>
      </c>
    </row>
    <row r="270" spans="1:47" s="2" customFormat="1" ht="12">
      <c r="A270" s="38"/>
      <c r="B270" s="39"/>
      <c r="C270" s="40"/>
      <c r="D270" s="231" t="s">
        <v>142</v>
      </c>
      <c r="E270" s="40"/>
      <c r="F270" s="232" t="s">
        <v>340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142</v>
      </c>
      <c r="AU270" s="17" t="s">
        <v>89</v>
      </c>
    </row>
    <row r="271" spans="1:51" s="13" customFormat="1" ht="12">
      <c r="A271" s="13"/>
      <c r="B271" s="236"/>
      <c r="C271" s="237"/>
      <c r="D271" s="231" t="s">
        <v>144</v>
      </c>
      <c r="E271" s="238" t="s">
        <v>1</v>
      </c>
      <c r="F271" s="239" t="s">
        <v>232</v>
      </c>
      <c r="G271" s="237"/>
      <c r="H271" s="238" t="s">
        <v>1</v>
      </c>
      <c r="I271" s="240"/>
      <c r="J271" s="237"/>
      <c r="K271" s="237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144</v>
      </c>
      <c r="AU271" s="245" t="s">
        <v>89</v>
      </c>
      <c r="AV271" s="13" t="s">
        <v>85</v>
      </c>
      <c r="AW271" s="13" t="s">
        <v>34</v>
      </c>
      <c r="AX271" s="13" t="s">
        <v>80</v>
      </c>
      <c r="AY271" s="245" t="s">
        <v>134</v>
      </c>
    </row>
    <row r="272" spans="1:51" s="14" customFormat="1" ht="12">
      <c r="A272" s="14"/>
      <c r="B272" s="246"/>
      <c r="C272" s="247"/>
      <c r="D272" s="231" t="s">
        <v>144</v>
      </c>
      <c r="E272" s="248" t="s">
        <v>1</v>
      </c>
      <c r="F272" s="249" t="s">
        <v>341</v>
      </c>
      <c r="G272" s="247"/>
      <c r="H272" s="250">
        <v>30.245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144</v>
      </c>
      <c r="AU272" s="256" t="s">
        <v>89</v>
      </c>
      <c r="AV272" s="14" t="s">
        <v>89</v>
      </c>
      <c r="AW272" s="14" t="s">
        <v>34</v>
      </c>
      <c r="AX272" s="14" t="s">
        <v>85</v>
      </c>
      <c r="AY272" s="256" t="s">
        <v>134</v>
      </c>
    </row>
    <row r="273" spans="1:65" s="2" customFormat="1" ht="16.5" customHeight="1">
      <c r="A273" s="38"/>
      <c r="B273" s="39"/>
      <c r="C273" s="218" t="s">
        <v>342</v>
      </c>
      <c r="D273" s="218" t="s">
        <v>136</v>
      </c>
      <c r="E273" s="219" t="s">
        <v>343</v>
      </c>
      <c r="F273" s="220" t="s">
        <v>344</v>
      </c>
      <c r="G273" s="221" t="s">
        <v>139</v>
      </c>
      <c r="H273" s="222">
        <v>246.27</v>
      </c>
      <c r="I273" s="223"/>
      <c r="J273" s="224">
        <f>ROUND(I273*H273,2)</f>
        <v>0</v>
      </c>
      <c r="K273" s="220" t="s">
        <v>140</v>
      </c>
      <c r="L273" s="44"/>
      <c r="M273" s="225" t="s">
        <v>1</v>
      </c>
      <c r="N273" s="226" t="s">
        <v>45</v>
      </c>
      <c r="O273" s="91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95</v>
      </c>
      <c r="AT273" s="229" t="s">
        <v>136</v>
      </c>
      <c r="AU273" s="229" t="s">
        <v>89</v>
      </c>
      <c r="AY273" s="17" t="s">
        <v>134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85</v>
      </c>
      <c r="BK273" s="230">
        <f>ROUND(I273*H273,2)</f>
        <v>0</v>
      </c>
      <c r="BL273" s="17" t="s">
        <v>95</v>
      </c>
      <c r="BM273" s="229" t="s">
        <v>345</v>
      </c>
    </row>
    <row r="274" spans="1:47" s="2" customFormat="1" ht="12">
      <c r="A274" s="38"/>
      <c r="B274" s="39"/>
      <c r="C274" s="40"/>
      <c r="D274" s="231" t="s">
        <v>142</v>
      </c>
      <c r="E274" s="40"/>
      <c r="F274" s="232" t="s">
        <v>346</v>
      </c>
      <c r="G274" s="40"/>
      <c r="H274" s="40"/>
      <c r="I274" s="233"/>
      <c r="J274" s="40"/>
      <c r="K274" s="40"/>
      <c r="L274" s="44"/>
      <c r="M274" s="234"/>
      <c r="N274" s="235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142</v>
      </c>
      <c r="AU274" s="17" t="s">
        <v>89</v>
      </c>
    </row>
    <row r="275" spans="1:51" s="13" customFormat="1" ht="12">
      <c r="A275" s="13"/>
      <c r="B275" s="236"/>
      <c r="C275" s="237"/>
      <c r="D275" s="231" t="s">
        <v>144</v>
      </c>
      <c r="E275" s="238" t="s">
        <v>1</v>
      </c>
      <c r="F275" s="239" t="s">
        <v>232</v>
      </c>
      <c r="G275" s="237"/>
      <c r="H275" s="238" t="s">
        <v>1</v>
      </c>
      <c r="I275" s="240"/>
      <c r="J275" s="237"/>
      <c r="K275" s="237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144</v>
      </c>
      <c r="AU275" s="245" t="s">
        <v>89</v>
      </c>
      <c r="AV275" s="13" t="s">
        <v>85</v>
      </c>
      <c r="AW275" s="13" t="s">
        <v>34</v>
      </c>
      <c r="AX275" s="13" t="s">
        <v>80</v>
      </c>
      <c r="AY275" s="245" t="s">
        <v>134</v>
      </c>
    </row>
    <row r="276" spans="1:51" s="14" customFormat="1" ht="12">
      <c r="A276" s="14"/>
      <c r="B276" s="246"/>
      <c r="C276" s="247"/>
      <c r="D276" s="231" t="s">
        <v>144</v>
      </c>
      <c r="E276" s="248" t="s">
        <v>1</v>
      </c>
      <c r="F276" s="249" t="s">
        <v>347</v>
      </c>
      <c r="G276" s="247"/>
      <c r="H276" s="250">
        <v>246.27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144</v>
      </c>
      <c r="AU276" s="256" t="s">
        <v>89</v>
      </c>
      <c r="AV276" s="14" t="s">
        <v>89</v>
      </c>
      <c r="AW276" s="14" t="s">
        <v>34</v>
      </c>
      <c r="AX276" s="14" t="s">
        <v>85</v>
      </c>
      <c r="AY276" s="256" t="s">
        <v>134</v>
      </c>
    </row>
    <row r="277" spans="1:65" s="2" customFormat="1" ht="16.5" customHeight="1">
      <c r="A277" s="38"/>
      <c r="B277" s="39"/>
      <c r="C277" s="218" t="s">
        <v>348</v>
      </c>
      <c r="D277" s="218" t="s">
        <v>136</v>
      </c>
      <c r="E277" s="219" t="s">
        <v>349</v>
      </c>
      <c r="F277" s="220" t="s">
        <v>350</v>
      </c>
      <c r="G277" s="221" t="s">
        <v>139</v>
      </c>
      <c r="H277" s="222">
        <v>380</v>
      </c>
      <c r="I277" s="223"/>
      <c r="J277" s="224">
        <f>ROUND(I277*H277,2)</f>
        <v>0</v>
      </c>
      <c r="K277" s="220" t="s">
        <v>140</v>
      </c>
      <c r="L277" s="44"/>
      <c r="M277" s="225" t="s">
        <v>1</v>
      </c>
      <c r="N277" s="226" t="s">
        <v>45</v>
      </c>
      <c r="O277" s="91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95</v>
      </c>
      <c r="AT277" s="229" t="s">
        <v>136</v>
      </c>
      <c r="AU277" s="229" t="s">
        <v>89</v>
      </c>
      <c r="AY277" s="17" t="s">
        <v>134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85</v>
      </c>
      <c r="BK277" s="230">
        <f>ROUND(I277*H277,2)</f>
        <v>0</v>
      </c>
      <c r="BL277" s="17" t="s">
        <v>95</v>
      </c>
      <c r="BM277" s="229" t="s">
        <v>351</v>
      </c>
    </row>
    <row r="278" spans="1:47" s="2" customFormat="1" ht="12">
      <c r="A278" s="38"/>
      <c r="B278" s="39"/>
      <c r="C278" s="40"/>
      <c r="D278" s="231" t="s">
        <v>142</v>
      </c>
      <c r="E278" s="40"/>
      <c r="F278" s="232" t="s">
        <v>352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142</v>
      </c>
      <c r="AU278" s="17" t="s">
        <v>89</v>
      </c>
    </row>
    <row r="279" spans="1:51" s="14" customFormat="1" ht="12">
      <c r="A279" s="14"/>
      <c r="B279" s="246"/>
      <c r="C279" s="247"/>
      <c r="D279" s="231" t="s">
        <v>144</v>
      </c>
      <c r="E279" s="248" t="s">
        <v>1</v>
      </c>
      <c r="F279" s="249" t="s">
        <v>353</v>
      </c>
      <c r="G279" s="247"/>
      <c r="H279" s="250">
        <v>150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144</v>
      </c>
      <c r="AU279" s="256" t="s">
        <v>89</v>
      </c>
      <c r="AV279" s="14" t="s">
        <v>89</v>
      </c>
      <c r="AW279" s="14" t="s">
        <v>34</v>
      </c>
      <c r="AX279" s="14" t="s">
        <v>80</v>
      </c>
      <c r="AY279" s="256" t="s">
        <v>134</v>
      </c>
    </row>
    <row r="280" spans="1:51" s="14" customFormat="1" ht="12">
      <c r="A280" s="14"/>
      <c r="B280" s="246"/>
      <c r="C280" s="247"/>
      <c r="D280" s="231" t="s">
        <v>144</v>
      </c>
      <c r="E280" s="248" t="s">
        <v>1</v>
      </c>
      <c r="F280" s="249" t="s">
        <v>354</v>
      </c>
      <c r="G280" s="247"/>
      <c r="H280" s="250">
        <v>230</v>
      </c>
      <c r="I280" s="251"/>
      <c r="J280" s="247"/>
      <c r="K280" s="247"/>
      <c r="L280" s="252"/>
      <c r="M280" s="253"/>
      <c r="N280" s="254"/>
      <c r="O280" s="254"/>
      <c r="P280" s="254"/>
      <c r="Q280" s="254"/>
      <c r="R280" s="254"/>
      <c r="S280" s="254"/>
      <c r="T280" s="25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6" t="s">
        <v>144</v>
      </c>
      <c r="AU280" s="256" t="s">
        <v>89</v>
      </c>
      <c r="AV280" s="14" t="s">
        <v>89</v>
      </c>
      <c r="AW280" s="14" t="s">
        <v>34</v>
      </c>
      <c r="AX280" s="14" t="s">
        <v>80</v>
      </c>
      <c r="AY280" s="256" t="s">
        <v>134</v>
      </c>
    </row>
    <row r="281" spans="1:51" s="15" customFormat="1" ht="12">
      <c r="A281" s="15"/>
      <c r="B281" s="257"/>
      <c r="C281" s="258"/>
      <c r="D281" s="231" t="s">
        <v>144</v>
      </c>
      <c r="E281" s="259" t="s">
        <v>1</v>
      </c>
      <c r="F281" s="260" t="s">
        <v>168</v>
      </c>
      <c r="G281" s="258"/>
      <c r="H281" s="261">
        <v>380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7" t="s">
        <v>144</v>
      </c>
      <c r="AU281" s="267" t="s">
        <v>89</v>
      </c>
      <c r="AV281" s="15" t="s">
        <v>95</v>
      </c>
      <c r="AW281" s="15" t="s">
        <v>34</v>
      </c>
      <c r="AX281" s="15" t="s">
        <v>85</v>
      </c>
      <c r="AY281" s="267" t="s">
        <v>134</v>
      </c>
    </row>
    <row r="282" spans="1:65" s="2" customFormat="1" ht="16.5" customHeight="1">
      <c r="A282" s="38"/>
      <c r="B282" s="39"/>
      <c r="C282" s="218" t="s">
        <v>355</v>
      </c>
      <c r="D282" s="218" t="s">
        <v>136</v>
      </c>
      <c r="E282" s="219" t="s">
        <v>356</v>
      </c>
      <c r="F282" s="220" t="s">
        <v>357</v>
      </c>
      <c r="G282" s="221" t="s">
        <v>139</v>
      </c>
      <c r="H282" s="222">
        <v>341</v>
      </c>
      <c r="I282" s="223"/>
      <c r="J282" s="224">
        <f>ROUND(I282*H282,2)</f>
        <v>0</v>
      </c>
      <c r="K282" s="220" t="s">
        <v>140</v>
      </c>
      <c r="L282" s="44"/>
      <c r="M282" s="225" t="s">
        <v>1</v>
      </c>
      <c r="N282" s="226" t="s">
        <v>45</v>
      </c>
      <c r="O282" s="91"/>
      <c r="P282" s="227">
        <f>O282*H282</f>
        <v>0</v>
      </c>
      <c r="Q282" s="227">
        <v>0</v>
      </c>
      <c r="R282" s="227">
        <f>Q282*H282</f>
        <v>0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95</v>
      </c>
      <c r="AT282" s="229" t="s">
        <v>136</v>
      </c>
      <c r="AU282" s="229" t="s">
        <v>89</v>
      </c>
      <c r="AY282" s="17" t="s">
        <v>134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85</v>
      </c>
      <c r="BK282" s="230">
        <f>ROUND(I282*H282,2)</f>
        <v>0</v>
      </c>
      <c r="BL282" s="17" t="s">
        <v>95</v>
      </c>
      <c r="BM282" s="229" t="s">
        <v>358</v>
      </c>
    </row>
    <row r="283" spans="1:47" s="2" customFormat="1" ht="12">
      <c r="A283" s="38"/>
      <c r="B283" s="39"/>
      <c r="C283" s="40"/>
      <c r="D283" s="231" t="s">
        <v>142</v>
      </c>
      <c r="E283" s="40"/>
      <c r="F283" s="232" t="s">
        <v>359</v>
      </c>
      <c r="G283" s="40"/>
      <c r="H283" s="40"/>
      <c r="I283" s="233"/>
      <c r="J283" s="40"/>
      <c r="K283" s="40"/>
      <c r="L283" s="44"/>
      <c r="M283" s="234"/>
      <c r="N283" s="235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142</v>
      </c>
      <c r="AU283" s="17" t="s">
        <v>89</v>
      </c>
    </row>
    <row r="284" spans="1:51" s="13" customFormat="1" ht="12">
      <c r="A284" s="13"/>
      <c r="B284" s="236"/>
      <c r="C284" s="237"/>
      <c r="D284" s="231" t="s">
        <v>144</v>
      </c>
      <c r="E284" s="238" t="s">
        <v>1</v>
      </c>
      <c r="F284" s="239" t="s">
        <v>232</v>
      </c>
      <c r="G284" s="237"/>
      <c r="H284" s="238" t="s">
        <v>1</v>
      </c>
      <c r="I284" s="240"/>
      <c r="J284" s="237"/>
      <c r="K284" s="237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144</v>
      </c>
      <c r="AU284" s="245" t="s">
        <v>89</v>
      </c>
      <c r="AV284" s="13" t="s">
        <v>85</v>
      </c>
      <c r="AW284" s="13" t="s">
        <v>34</v>
      </c>
      <c r="AX284" s="13" t="s">
        <v>80</v>
      </c>
      <c r="AY284" s="245" t="s">
        <v>134</v>
      </c>
    </row>
    <row r="285" spans="1:51" s="14" customFormat="1" ht="12">
      <c r="A285" s="14"/>
      <c r="B285" s="246"/>
      <c r="C285" s="247"/>
      <c r="D285" s="231" t="s">
        <v>144</v>
      </c>
      <c r="E285" s="248" t="s">
        <v>1</v>
      </c>
      <c r="F285" s="249" t="s">
        <v>360</v>
      </c>
      <c r="G285" s="247"/>
      <c r="H285" s="250">
        <v>218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144</v>
      </c>
      <c r="AU285" s="256" t="s">
        <v>89</v>
      </c>
      <c r="AV285" s="14" t="s">
        <v>89</v>
      </c>
      <c r="AW285" s="14" t="s">
        <v>34</v>
      </c>
      <c r="AX285" s="14" t="s">
        <v>80</v>
      </c>
      <c r="AY285" s="256" t="s">
        <v>134</v>
      </c>
    </row>
    <row r="286" spans="1:51" s="14" customFormat="1" ht="12">
      <c r="A286" s="14"/>
      <c r="B286" s="246"/>
      <c r="C286" s="247"/>
      <c r="D286" s="231" t="s">
        <v>144</v>
      </c>
      <c r="E286" s="248" t="s">
        <v>1</v>
      </c>
      <c r="F286" s="249" t="s">
        <v>361</v>
      </c>
      <c r="G286" s="247"/>
      <c r="H286" s="250">
        <v>123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6" t="s">
        <v>144</v>
      </c>
      <c r="AU286" s="256" t="s">
        <v>89</v>
      </c>
      <c r="AV286" s="14" t="s">
        <v>89</v>
      </c>
      <c r="AW286" s="14" t="s">
        <v>34</v>
      </c>
      <c r="AX286" s="14" t="s">
        <v>80</v>
      </c>
      <c r="AY286" s="256" t="s">
        <v>134</v>
      </c>
    </row>
    <row r="287" spans="1:51" s="15" customFormat="1" ht="12">
      <c r="A287" s="15"/>
      <c r="B287" s="257"/>
      <c r="C287" s="258"/>
      <c r="D287" s="231" t="s">
        <v>144</v>
      </c>
      <c r="E287" s="259" t="s">
        <v>1</v>
      </c>
      <c r="F287" s="260" t="s">
        <v>168</v>
      </c>
      <c r="G287" s="258"/>
      <c r="H287" s="261">
        <v>341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7" t="s">
        <v>144</v>
      </c>
      <c r="AU287" s="267" t="s">
        <v>89</v>
      </c>
      <c r="AV287" s="15" t="s">
        <v>95</v>
      </c>
      <c r="AW287" s="15" t="s">
        <v>34</v>
      </c>
      <c r="AX287" s="15" t="s">
        <v>85</v>
      </c>
      <c r="AY287" s="267" t="s">
        <v>134</v>
      </c>
    </row>
    <row r="288" spans="1:65" s="2" customFormat="1" ht="16.5" customHeight="1">
      <c r="A288" s="38"/>
      <c r="B288" s="39"/>
      <c r="C288" s="218" t="s">
        <v>362</v>
      </c>
      <c r="D288" s="218" t="s">
        <v>136</v>
      </c>
      <c r="E288" s="219" t="s">
        <v>363</v>
      </c>
      <c r="F288" s="220" t="s">
        <v>364</v>
      </c>
      <c r="G288" s="221" t="s">
        <v>139</v>
      </c>
      <c r="H288" s="222">
        <v>516.52</v>
      </c>
      <c r="I288" s="223"/>
      <c r="J288" s="224">
        <f>ROUND(I288*H288,2)</f>
        <v>0</v>
      </c>
      <c r="K288" s="220" t="s">
        <v>140</v>
      </c>
      <c r="L288" s="44"/>
      <c r="M288" s="225" t="s">
        <v>1</v>
      </c>
      <c r="N288" s="226" t="s">
        <v>45</v>
      </c>
      <c r="O288" s="91"/>
      <c r="P288" s="227">
        <f>O288*H288</f>
        <v>0</v>
      </c>
      <c r="Q288" s="227">
        <v>0</v>
      </c>
      <c r="R288" s="227">
        <f>Q288*H288</f>
        <v>0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95</v>
      </c>
      <c r="AT288" s="229" t="s">
        <v>136</v>
      </c>
      <c r="AU288" s="229" t="s">
        <v>89</v>
      </c>
      <c r="AY288" s="17" t="s">
        <v>134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85</v>
      </c>
      <c r="BK288" s="230">
        <f>ROUND(I288*H288,2)</f>
        <v>0</v>
      </c>
      <c r="BL288" s="17" t="s">
        <v>95</v>
      </c>
      <c r="BM288" s="229" t="s">
        <v>365</v>
      </c>
    </row>
    <row r="289" spans="1:47" s="2" customFormat="1" ht="12">
      <c r="A289" s="38"/>
      <c r="B289" s="39"/>
      <c r="C289" s="40"/>
      <c r="D289" s="231" t="s">
        <v>142</v>
      </c>
      <c r="E289" s="40"/>
      <c r="F289" s="232" t="s">
        <v>366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142</v>
      </c>
      <c r="AU289" s="17" t="s">
        <v>89</v>
      </c>
    </row>
    <row r="290" spans="1:51" s="13" customFormat="1" ht="12">
      <c r="A290" s="13"/>
      <c r="B290" s="236"/>
      <c r="C290" s="237"/>
      <c r="D290" s="231" t="s">
        <v>144</v>
      </c>
      <c r="E290" s="238" t="s">
        <v>1</v>
      </c>
      <c r="F290" s="239" t="s">
        <v>232</v>
      </c>
      <c r="G290" s="237"/>
      <c r="H290" s="238" t="s">
        <v>1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144</v>
      </c>
      <c r="AU290" s="245" t="s">
        <v>89</v>
      </c>
      <c r="AV290" s="13" t="s">
        <v>85</v>
      </c>
      <c r="AW290" s="13" t="s">
        <v>34</v>
      </c>
      <c r="AX290" s="13" t="s">
        <v>80</v>
      </c>
      <c r="AY290" s="245" t="s">
        <v>134</v>
      </c>
    </row>
    <row r="291" spans="1:51" s="14" customFormat="1" ht="12">
      <c r="A291" s="14"/>
      <c r="B291" s="246"/>
      <c r="C291" s="247"/>
      <c r="D291" s="231" t="s">
        <v>144</v>
      </c>
      <c r="E291" s="248" t="s">
        <v>1</v>
      </c>
      <c r="F291" s="249" t="s">
        <v>367</v>
      </c>
      <c r="G291" s="247"/>
      <c r="H291" s="250">
        <v>516.52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144</v>
      </c>
      <c r="AU291" s="256" t="s">
        <v>89</v>
      </c>
      <c r="AV291" s="14" t="s">
        <v>89</v>
      </c>
      <c r="AW291" s="14" t="s">
        <v>34</v>
      </c>
      <c r="AX291" s="14" t="s">
        <v>85</v>
      </c>
      <c r="AY291" s="256" t="s">
        <v>134</v>
      </c>
    </row>
    <row r="292" spans="1:65" s="2" customFormat="1" ht="21.75" customHeight="1">
      <c r="A292" s="38"/>
      <c r="B292" s="39"/>
      <c r="C292" s="218" t="s">
        <v>368</v>
      </c>
      <c r="D292" s="218" t="s">
        <v>136</v>
      </c>
      <c r="E292" s="219" t="s">
        <v>369</v>
      </c>
      <c r="F292" s="220" t="s">
        <v>370</v>
      </c>
      <c r="G292" s="221" t="s">
        <v>139</v>
      </c>
      <c r="H292" s="222">
        <v>238.1</v>
      </c>
      <c r="I292" s="223"/>
      <c r="J292" s="224">
        <f>ROUND(I292*H292,2)</f>
        <v>0</v>
      </c>
      <c r="K292" s="220" t="s">
        <v>140</v>
      </c>
      <c r="L292" s="44"/>
      <c r="M292" s="225" t="s">
        <v>1</v>
      </c>
      <c r="N292" s="226" t="s">
        <v>45</v>
      </c>
      <c r="O292" s="91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95</v>
      </c>
      <c r="AT292" s="229" t="s">
        <v>136</v>
      </c>
      <c r="AU292" s="229" t="s">
        <v>89</v>
      </c>
      <c r="AY292" s="17" t="s">
        <v>134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85</v>
      </c>
      <c r="BK292" s="230">
        <f>ROUND(I292*H292,2)</f>
        <v>0</v>
      </c>
      <c r="BL292" s="17" t="s">
        <v>95</v>
      </c>
      <c r="BM292" s="229" t="s">
        <v>371</v>
      </c>
    </row>
    <row r="293" spans="1:47" s="2" customFormat="1" ht="12">
      <c r="A293" s="38"/>
      <c r="B293" s="39"/>
      <c r="C293" s="40"/>
      <c r="D293" s="231" t="s">
        <v>142</v>
      </c>
      <c r="E293" s="40"/>
      <c r="F293" s="232" t="s">
        <v>372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142</v>
      </c>
      <c r="AU293" s="17" t="s">
        <v>89</v>
      </c>
    </row>
    <row r="294" spans="1:51" s="13" customFormat="1" ht="12">
      <c r="A294" s="13"/>
      <c r="B294" s="236"/>
      <c r="C294" s="237"/>
      <c r="D294" s="231" t="s">
        <v>144</v>
      </c>
      <c r="E294" s="238" t="s">
        <v>1</v>
      </c>
      <c r="F294" s="239" t="s">
        <v>232</v>
      </c>
      <c r="G294" s="237"/>
      <c r="H294" s="238" t="s">
        <v>1</v>
      </c>
      <c r="I294" s="240"/>
      <c r="J294" s="237"/>
      <c r="K294" s="237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144</v>
      </c>
      <c r="AU294" s="245" t="s">
        <v>89</v>
      </c>
      <c r="AV294" s="13" t="s">
        <v>85</v>
      </c>
      <c r="AW294" s="13" t="s">
        <v>34</v>
      </c>
      <c r="AX294" s="13" t="s">
        <v>80</v>
      </c>
      <c r="AY294" s="245" t="s">
        <v>134</v>
      </c>
    </row>
    <row r="295" spans="1:51" s="14" customFormat="1" ht="12">
      <c r="A295" s="14"/>
      <c r="B295" s="246"/>
      <c r="C295" s="247"/>
      <c r="D295" s="231" t="s">
        <v>144</v>
      </c>
      <c r="E295" s="248" t="s">
        <v>1</v>
      </c>
      <c r="F295" s="249" t="s">
        <v>373</v>
      </c>
      <c r="G295" s="247"/>
      <c r="H295" s="250">
        <v>238.1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144</v>
      </c>
      <c r="AU295" s="256" t="s">
        <v>89</v>
      </c>
      <c r="AV295" s="14" t="s">
        <v>89</v>
      </c>
      <c r="AW295" s="14" t="s">
        <v>34</v>
      </c>
      <c r="AX295" s="14" t="s">
        <v>85</v>
      </c>
      <c r="AY295" s="256" t="s">
        <v>134</v>
      </c>
    </row>
    <row r="296" spans="1:65" s="2" customFormat="1" ht="21.75" customHeight="1">
      <c r="A296" s="38"/>
      <c r="B296" s="39"/>
      <c r="C296" s="218" t="s">
        <v>374</v>
      </c>
      <c r="D296" s="218" t="s">
        <v>136</v>
      </c>
      <c r="E296" s="219" t="s">
        <v>375</v>
      </c>
      <c r="F296" s="220" t="s">
        <v>376</v>
      </c>
      <c r="G296" s="221" t="s">
        <v>139</v>
      </c>
      <c r="H296" s="222">
        <v>516.52</v>
      </c>
      <c r="I296" s="223"/>
      <c r="J296" s="224">
        <f>ROUND(I296*H296,2)</f>
        <v>0</v>
      </c>
      <c r="K296" s="220" t="s">
        <v>140</v>
      </c>
      <c r="L296" s="44"/>
      <c r="M296" s="225" t="s">
        <v>1</v>
      </c>
      <c r="N296" s="226" t="s">
        <v>45</v>
      </c>
      <c r="O296" s="91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95</v>
      </c>
      <c r="AT296" s="229" t="s">
        <v>136</v>
      </c>
      <c r="AU296" s="229" t="s">
        <v>89</v>
      </c>
      <c r="AY296" s="17" t="s">
        <v>134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85</v>
      </c>
      <c r="BK296" s="230">
        <f>ROUND(I296*H296,2)</f>
        <v>0</v>
      </c>
      <c r="BL296" s="17" t="s">
        <v>95</v>
      </c>
      <c r="BM296" s="229" t="s">
        <v>377</v>
      </c>
    </row>
    <row r="297" spans="1:47" s="2" customFormat="1" ht="12">
      <c r="A297" s="38"/>
      <c r="B297" s="39"/>
      <c r="C297" s="40"/>
      <c r="D297" s="231" t="s">
        <v>142</v>
      </c>
      <c r="E297" s="40"/>
      <c r="F297" s="232" t="s">
        <v>378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142</v>
      </c>
      <c r="AU297" s="17" t="s">
        <v>89</v>
      </c>
    </row>
    <row r="298" spans="1:51" s="13" customFormat="1" ht="12">
      <c r="A298" s="13"/>
      <c r="B298" s="236"/>
      <c r="C298" s="237"/>
      <c r="D298" s="231" t="s">
        <v>144</v>
      </c>
      <c r="E298" s="238" t="s">
        <v>1</v>
      </c>
      <c r="F298" s="239" t="s">
        <v>232</v>
      </c>
      <c r="G298" s="237"/>
      <c r="H298" s="238" t="s">
        <v>1</v>
      </c>
      <c r="I298" s="240"/>
      <c r="J298" s="237"/>
      <c r="K298" s="237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144</v>
      </c>
      <c r="AU298" s="245" t="s">
        <v>89</v>
      </c>
      <c r="AV298" s="13" t="s">
        <v>85</v>
      </c>
      <c r="AW298" s="13" t="s">
        <v>34</v>
      </c>
      <c r="AX298" s="13" t="s">
        <v>80</v>
      </c>
      <c r="AY298" s="245" t="s">
        <v>134</v>
      </c>
    </row>
    <row r="299" spans="1:51" s="14" customFormat="1" ht="12">
      <c r="A299" s="14"/>
      <c r="B299" s="246"/>
      <c r="C299" s="247"/>
      <c r="D299" s="231" t="s">
        <v>144</v>
      </c>
      <c r="E299" s="248" t="s">
        <v>1</v>
      </c>
      <c r="F299" s="249" t="s">
        <v>367</v>
      </c>
      <c r="G299" s="247"/>
      <c r="H299" s="250">
        <v>516.52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144</v>
      </c>
      <c r="AU299" s="256" t="s">
        <v>89</v>
      </c>
      <c r="AV299" s="14" t="s">
        <v>89</v>
      </c>
      <c r="AW299" s="14" t="s">
        <v>34</v>
      </c>
      <c r="AX299" s="14" t="s">
        <v>85</v>
      </c>
      <c r="AY299" s="256" t="s">
        <v>134</v>
      </c>
    </row>
    <row r="300" spans="1:65" s="2" customFormat="1" ht="16.5" customHeight="1">
      <c r="A300" s="38"/>
      <c r="B300" s="39"/>
      <c r="C300" s="218" t="s">
        <v>379</v>
      </c>
      <c r="D300" s="218" t="s">
        <v>136</v>
      </c>
      <c r="E300" s="219" t="s">
        <v>380</v>
      </c>
      <c r="F300" s="220" t="s">
        <v>381</v>
      </c>
      <c r="G300" s="221" t="s">
        <v>139</v>
      </c>
      <c r="H300" s="222">
        <v>26.3</v>
      </c>
      <c r="I300" s="223"/>
      <c r="J300" s="224">
        <f>ROUND(I300*H300,2)</f>
        <v>0</v>
      </c>
      <c r="K300" s="220" t="s">
        <v>140</v>
      </c>
      <c r="L300" s="44"/>
      <c r="M300" s="225" t="s">
        <v>1</v>
      </c>
      <c r="N300" s="226" t="s">
        <v>45</v>
      </c>
      <c r="O300" s="91"/>
      <c r="P300" s="227">
        <f>O300*H300</f>
        <v>0</v>
      </c>
      <c r="Q300" s="227">
        <v>0.14652</v>
      </c>
      <c r="R300" s="227">
        <f>Q300*H300</f>
        <v>3.8534760000000006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95</v>
      </c>
      <c r="AT300" s="229" t="s">
        <v>136</v>
      </c>
      <c r="AU300" s="229" t="s">
        <v>89</v>
      </c>
      <c r="AY300" s="17" t="s">
        <v>134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85</v>
      </c>
      <c r="BK300" s="230">
        <f>ROUND(I300*H300,2)</f>
        <v>0</v>
      </c>
      <c r="BL300" s="17" t="s">
        <v>95</v>
      </c>
      <c r="BM300" s="229" t="s">
        <v>382</v>
      </c>
    </row>
    <row r="301" spans="1:47" s="2" customFormat="1" ht="12">
      <c r="A301" s="38"/>
      <c r="B301" s="39"/>
      <c r="C301" s="40"/>
      <c r="D301" s="231" t="s">
        <v>142</v>
      </c>
      <c r="E301" s="40"/>
      <c r="F301" s="232" t="s">
        <v>383</v>
      </c>
      <c r="G301" s="40"/>
      <c r="H301" s="40"/>
      <c r="I301" s="233"/>
      <c r="J301" s="40"/>
      <c r="K301" s="40"/>
      <c r="L301" s="44"/>
      <c r="M301" s="234"/>
      <c r="N301" s="235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142</v>
      </c>
      <c r="AU301" s="17" t="s">
        <v>89</v>
      </c>
    </row>
    <row r="302" spans="1:51" s="13" customFormat="1" ht="12">
      <c r="A302" s="13"/>
      <c r="B302" s="236"/>
      <c r="C302" s="237"/>
      <c r="D302" s="231" t="s">
        <v>144</v>
      </c>
      <c r="E302" s="238" t="s">
        <v>1</v>
      </c>
      <c r="F302" s="239" t="s">
        <v>232</v>
      </c>
      <c r="G302" s="237"/>
      <c r="H302" s="238" t="s">
        <v>1</v>
      </c>
      <c r="I302" s="240"/>
      <c r="J302" s="237"/>
      <c r="K302" s="237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144</v>
      </c>
      <c r="AU302" s="245" t="s">
        <v>89</v>
      </c>
      <c r="AV302" s="13" t="s">
        <v>85</v>
      </c>
      <c r="AW302" s="13" t="s">
        <v>34</v>
      </c>
      <c r="AX302" s="13" t="s">
        <v>80</v>
      </c>
      <c r="AY302" s="245" t="s">
        <v>134</v>
      </c>
    </row>
    <row r="303" spans="1:51" s="14" customFormat="1" ht="12">
      <c r="A303" s="14"/>
      <c r="B303" s="246"/>
      <c r="C303" s="247"/>
      <c r="D303" s="231" t="s">
        <v>144</v>
      </c>
      <c r="E303" s="248" t="s">
        <v>1</v>
      </c>
      <c r="F303" s="249" t="s">
        <v>384</v>
      </c>
      <c r="G303" s="247"/>
      <c r="H303" s="250">
        <v>26.3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144</v>
      </c>
      <c r="AU303" s="256" t="s">
        <v>89</v>
      </c>
      <c r="AV303" s="14" t="s">
        <v>89</v>
      </c>
      <c r="AW303" s="14" t="s">
        <v>34</v>
      </c>
      <c r="AX303" s="14" t="s">
        <v>85</v>
      </c>
      <c r="AY303" s="256" t="s">
        <v>134</v>
      </c>
    </row>
    <row r="304" spans="1:65" s="2" customFormat="1" ht="16.5" customHeight="1">
      <c r="A304" s="38"/>
      <c r="B304" s="39"/>
      <c r="C304" s="268" t="s">
        <v>385</v>
      </c>
      <c r="D304" s="268" t="s">
        <v>235</v>
      </c>
      <c r="E304" s="269" t="s">
        <v>386</v>
      </c>
      <c r="F304" s="270" t="s">
        <v>387</v>
      </c>
      <c r="G304" s="271" t="s">
        <v>139</v>
      </c>
      <c r="H304" s="272">
        <v>27.615</v>
      </c>
      <c r="I304" s="273"/>
      <c r="J304" s="274">
        <f>ROUND(I304*H304,2)</f>
        <v>0</v>
      </c>
      <c r="K304" s="270" t="s">
        <v>140</v>
      </c>
      <c r="L304" s="275"/>
      <c r="M304" s="276" t="s">
        <v>1</v>
      </c>
      <c r="N304" s="277" t="s">
        <v>45</v>
      </c>
      <c r="O304" s="91"/>
      <c r="P304" s="227">
        <f>O304*H304</f>
        <v>0</v>
      </c>
      <c r="Q304" s="227">
        <v>0.417</v>
      </c>
      <c r="R304" s="227">
        <f>Q304*H304</f>
        <v>11.515455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182</v>
      </c>
      <c r="AT304" s="229" t="s">
        <v>235</v>
      </c>
      <c r="AU304" s="229" t="s">
        <v>89</v>
      </c>
      <c r="AY304" s="17" t="s">
        <v>134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85</v>
      </c>
      <c r="BK304" s="230">
        <f>ROUND(I304*H304,2)</f>
        <v>0</v>
      </c>
      <c r="BL304" s="17" t="s">
        <v>95</v>
      </c>
      <c r="BM304" s="229" t="s">
        <v>388</v>
      </c>
    </row>
    <row r="305" spans="1:47" s="2" customFormat="1" ht="12">
      <c r="A305" s="38"/>
      <c r="B305" s="39"/>
      <c r="C305" s="40"/>
      <c r="D305" s="231" t="s">
        <v>142</v>
      </c>
      <c r="E305" s="40"/>
      <c r="F305" s="232" t="s">
        <v>387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142</v>
      </c>
      <c r="AU305" s="17" t="s">
        <v>89</v>
      </c>
    </row>
    <row r="306" spans="1:51" s="14" customFormat="1" ht="12">
      <c r="A306" s="14"/>
      <c r="B306" s="246"/>
      <c r="C306" s="247"/>
      <c r="D306" s="231" t="s">
        <v>144</v>
      </c>
      <c r="E306" s="247"/>
      <c r="F306" s="249" t="s">
        <v>389</v>
      </c>
      <c r="G306" s="247"/>
      <c r="H306" s="250">
        <v>27.615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144</v>
      </c>
      <c r="AU306" s="256" t="s">
        <v>89</v>
      </c>
      <c r="AV306" s="14" t="s">
        <v>89</v>
      </c>
      <c r="AW306" s="14" t="s">
        <v>4</v>
      </c>
      <c r="AX306" s="14" t="s">
        <v>85</v>
      </c>
      <c r="AY306" s="256" t="s">
        <v>134</v>
      </c>
    </row>
    <row r="307" spans="1:65" s="2" customFormat="1" ht="16.5" customHeight="1">
      <c r="A307" s="38"/>
      <c r="B307" s="39"/>
      <c r="C307" s="218" t="s">
        <v>390</v>
      </c>
      <c r="D307" s="218" t="s">
        <v>136</v>
      </c>
      <c r="E307" s="219" t="s">
        <v>391</v>
      </c>
      <c r="F307" s="220" t="s">
        <v>392</v>
      </c>
      <c r="G307" s="221" t="s">
        <v>139</v>
      </c>
      <c r="H307" s="222">
        <v>13.78</v>
      </c>
      <c r="I307" s="223"/>
      <c r="J307" s="224">
        <f>ROUND(I307*H307,2)</f>
        <v>0</v>
      </c>
      <c r="K307" s="220" t="s">
        <v>140</v>
      </c>
      <c r="L307" s="44"/>
      <c r="M307" s="225" t="s">
        <v>1</v>
      </c>
      <c r="N307" s="226" t="s">
        <v>45</v>
      </c>
      <c r="O307" s="91"/>
      <c r="P307" s="227">
        <f>O307*H307</f>
        <v>0</v>
      </c>
      <c r="Q307" s="227">
        <v>0.08922</v>
      </c>
      <c r="R307" s="227">
        <f>Q307*H307</f>
        <v>1.2294515999999998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95</v>
      </c>
      <c r="AT307" s="229" t="s">
        <v>136</v>
      </c>
      <c r="AU307" s="229" t="s">
        <v>89</v>
      </c>
      <c r="AY307" s="17" t="s">
        <v>134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7" t="s">
        <v>85</v>
      </c>
      <c r="BK307" s="230">
        <f>ROUND(I307*H307,2)</f>
        <v>0</v>
      </c>
      <c r="BL307" s="17" t="s">
        <v>95</v>
      </c>
      <c r="BM307" s="229" t="s">
        <v>393</v>
      </c>
    </row>
    <row r="308" spans="1:47" s="2" customFormat="1" ht="12">
      <c r="A308" s="38"/>
      <c r="B308" s="39"/>
      <c r="C308" s="40"/>
      <c r="D308" s="231" t="s">
        <v>142</v>
      </c>
      <c r="E308" s="40"/>
      <c r="F308" s="232" t="s">
        <v>394</v>
      </c>
      <c r="G308" s="40"/>
      <c r="H308" s="40"/>
      <c r="I308" s="233"/>
      <c r="J308" s="40"/>
      <c r="K308" s="40"/>
      <c r="L308" s="44"/>
      <c r="M308" s="234"/>
      <c r="N308" s="235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142</v>
      </c>
      <c r="AU308" s="17" t="s">
        <v>89</v>
      </c>
    </row>
    <row r="309" spans="1:51" s="13" customFormat="1" ht="12">
      <c r="A309" s="13"/>
      <c r="B309" s="236"/>
      <c r="C309" s="237"/>
      <c r="D309" s="231" t="s">
        <v>144</v>
      </c>
      <c r="E309" s="238" t="s">
        <v>1</v>
      </c>
      <c r="F309" s="239" t="s">
        <v>395</v>
      </c>
      <c r="G309" s="237"/>
      <c r="H309" s="238" t="s">
        <v>1</v>
      </c>
      <c r="I309" s="240"/>
      <c r="J309" s="237"/>
      <c r="K309" s="237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144</v>
      </c>
      <c r="AU309" s="245" t="s">
        <v>89</v>
      </c>
      <c r="AV309" s="13" t="s">
        <v>85</v>
      </c>
      <c r="AW309" s="13" t="s">
        <v>34</v>
      </c>
      <c r="AX309" s="13" t="s">
        <v>80</v>
      </c>
      <c r="AY309" s="245" t="s">
        <v>134</v>
      </c>
    </row>
    <row r="310" spans="1:51" s="14" customFormat="1" ht="12">
      <c r="A310" s="14"/>
      <c r="B310" s="246"/>
      <c r="C310" s="247"/>
      <c r="D310" s="231" t="s">
        <v>144</v>
      </c>
      <c r="E310" s="248" t="s">
        <v>1</v>
      </c>
      <c r="F310" s="249" t="s">
        <v>396</v>
      </c>
      <c r="G310" s="247"/>
      <c r="H310" s="250">
        <v>13.78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6" t="s">
        <v>144</v>
      </c>
      <c r="AU310" s="256" t="s">
        <v>89</v>
      </c>
      <c r="AV310" s="14" t="s">
        <v>89</v>
      </c>
      <c r="AW310" s="14" t="s">
        <v>34</v>
      </c>
      <c r="AX310" s="14" t="s">
        <v>85</v>
      </c>
      <c r="AY310" s="256" t="s">
        <v>134</v>
      </c>
    </row>
    <row r="311" spans="1:65" s="2" customFormat="1" ht="16.5" customHeight="1">
      <c r="A311" s="38"/>
      <c r="B311" s="39"/>
      <c r="C311" s="268" t="s">
        <v>397</v>
      </c>
      <c r="D311" s="268" t="s">
        <v>235</v>
      </c>
      <c r="E311" s="269" t="s">
        <v>398</v>
      </c>
      <c r="F311" s="270" t="s">
        <v>399</v>
      </c>
      <c r="G311" s="271" t="s">
        <v>139</v>
      </c>
      <c r="H311" s="272">
        <v>14.469</v>
      </c>
      <c r="I311" s="273"/>
      <c r="J311" s="274">
        <f>ROUND(I311*H311,2)</f>
        <v>0</v>
      </c>
      <c r="K311" s="270" t="s">
        <v>140</v>
      </c>
      <c r="L311" s="275"/>
      <c r="M311" s="276" t="s">
        <v>1</v>
      </c>
      <c r="N311" s="277" t="s">
        <v>45</v>
      </c>
      <c r="O311" s="91"/>
      <c r="P311" s="227">
        <f>O311*H311</f>
        <v>0</v>
      </c>
      <c r="Q311" s="227">
        <v>0.131</v>
      </c>
      <c r="R311" s="227">
        <f>Q311*H311</f>
        <v>1.895439</v>
      </c>
      <c r="S311" s="227">
        <v>0</v>
      </c>
      <c r="T311" s="228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182</v>
      </c>
      <c r="AT311" s="229" t="s">
        <v>235</v>
      </c>
      <c r="AU311" s="229" t="s">
        <v>89</v>
      </c>
      <c r="AY311" s="17" t="s">
        <v>134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85</v>
      </c>
      <c r="BK311" s="230">
        <f>ROUND(I311*H311,2)</f>
        <v>0</v>
      </c>
      <c r="BL311" s="17" t="s">
        <v>95</v>
      </c>
      <c r="BM311" s="229" t="s">
        <v>400</v>
      </c>
    </row>
    <row r="312" spans="1:47" s="2" customFormat="1" ht="12">
      <c r="A312" s="38"/>
      <c r="B312" s="39"/>
      <c r="C312" s="40"/>
      <c r="D312" s="231" t="s">
        <v>142</v>
      </c>
      <c r="E312" s="40"/>
      <c r="F312" s="232" t="s">
        <v>399</v>
      </c>
      <c r="G312" s="40"/>
      <c r="H312" s="40"/>
      <c r="I312" s="233"/>
      <c r="J312" s="40"/>
      <c r="K312" s="40"/>
      <c r="L312" s="44"/>
      <c r="M312" s="234"/>
      <c r="N312" s="235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142</v>
      </c>
      <c r="AU312" s="17" t="s">
        <v>89</v>
      </c>
    </row>
    <row r="313" spans="1:51" s="14" customFormat="1" ht="12">
      <c r="A313" s="14"/>
      <c r="B313" s="246"/>
      <c r="C313" s="247"/>
      <c r="D313" s="231" t="s">
        <v>144</v>
      </c>
      <c r="E313" s="247"/>
      <c r="F313" s="249" t="s">
        <v>401</v>
      </c>
      <c r="G313" s="247"/>
      <c r="H313" s="250">
        <v>14.469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6" t="s">
        <v>144</v>
      </c>
      <c r="AU313" s="256" t="s">
        <v>89</v>
      </c>
      <c r="AV313" s="14" t="s">
        <v>89</v>
      </c>
      <c r="AW313" s="14" t="s">
        <v>4</v>
      </c>
      <c r="AX313" s="14" t="s">
        <v>85</v>
      </c>
      <c r="AY313" s="256" t="s">
        <v>134</v>
      </c>
    </row>
    <row r="314" spans="1:63" s="12" customFormat="1" ht="22.8" customHeight="1">
      <c r="A314" s="12"/>
      <c r="B314" s="202"/>
      <c r="C314" s="203"/>
      <c r="D314" s="204" t="s">
        <v>79</v>
      </c>
      <c r="E314" s="216" t="s">
        <v>182</v>
      </c>
      <c r="F314" s="216" t="s">
        <v>402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SUM(P315:P317)</f>
        <v>0</v>
      </c>
      <c r="Q314" s="210"/>
      <c r="R314" s="211">
        <f>SUM(R315:R317)</f>
        <v>0</v>
      </c>
      <c r="S314" s="210"/>
      <c r="T314" s="212">
        <f>SUM(T315:T317)</f>
        <v>0.2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85</v>
      </c>
      <c r="AT314" s="214" t="s">
        <v>79</v>
      </c>
      <c r="AU314" s="214" t="s">
        <v>85</v>
      </c>
      <c r="AY314" s="213" t="s">
        <v>134</v>
      </c>
      <c r="BK314" s="215">
        <f>SUM(BK315:BK317)</f>
        <v>0</v>
      </c>
    </row>
    <row r="315" spans="1:65" s="2" customFormat="1" ht="16.5" customHeight="1">
      <c r="A315" s="38"/>
      <c r="B315" s="39"/>
      <c r="C315" s="218" t="s">
        <v>403</v>
      </c>
      <c r="D315" s="218" t="s">
        <v>136</v>
      </c>
      <c r="E315" s="219" t="s">
        <v>404</v>
      </c>
      <c r="F315" s="220" t="s">
        <v>405</v>
      </c>
      <c r="G315" s="221" t="s">
        <v>303</v>
      </c>
      <c r="H315" s="222">
        <v>4</v>
      </c>
      <c r="I315" s="223"/>
      <c r="J315" s="224">
        <f>ROUND(I315*H315,2)</f>
        <v>0</v>
      </c>
      <c r="K315" s="220" t="s">
        <v>1</v>
      </c>
      <c r="L315" s="44"/>
      <c r="M315" s="225" t="s">
        <v>1</v>
      </c>
      <c r="N315" s="226" t="s">
        <v>45</v>
      </c>
      <c r="O315" s="91"/>
      <c r="P315" s="227">
        <f>O315*H315</f>
        <v>0</v>
      </c>
      <c r="Q315" s="227">
        <v>0</v>
      </c>
      <c r="R315" s="227">
        <f>Q315*H315</f>
        <v>0</v>
      </c>
      <c r="S315" s="227">
        <v>0.05</v>
      </c>
      <c r="T315" s="228">
        <f>S315*H315</f>
        <v>0.2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95</v>
      </c>
      <c r="AT315" s="229" t="s">
        <v>136</v>
      </c>
      <c r="AU315" s="229" t="s">
        <v>89</v>
      </c>
      <c r="AY315" s="17" t="s">
        <v>134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85</v>
      </c>
      <c r="BK315" s="230">
        <f>ROUND(I315*H315,2)</f>
        <v>0</v>
      </c>
      <c r="BL315" s="17" t="s">
        <v>95</v>
      </c>
      <c r="BM315" s="229" t="s">
        <v>406</v>
      </c>
    </row>
    <row r="316" spans="1:47" s="2" customFormat="1" ht="12">
      <c r="A316" s="38"/>
      <c r="B316" s="39"/>
      <c r="C316" s="40"/>
      <c r="D316" s="231" t="s">
        <v>142</v>
      </c>
      <c r="E316" s="40"/>
      <c r="F316" s="232" t="s">
        <v>405</v>
      </c>
      <c r="G316" s="40"/>
      <c r="H316" s="40"/>
      <c r="I316" s="233"/>
      <c r="J316" s="40"/>
      <c r="K316" s="40"/>
      <c r="L316" s="44"/>
      <c r="M316" s="234"/>
      <c r="N316" s="235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142</v>
      </c>
      <c r="AU316" s="17" t="s">
        <v>89</v>
      </c>
    </row>
    <row r="317" spans="1:51" s="14" customFormat="1" ht="12">
      <c r="A317" s="14"/>
      <c r="B317" s="246"/>
      <c r="C317" s="247"/>
      <c r="D317" s="231" t="s">
        <v>144</v>
      </c>
      <c r="E317" s="248" t="s">
        <v>1</v>
      </c>
      <c r="F317" s="249" t="s">
        <v>95</v>
      </c>
      <c r="G317" s="247"/>
      <c r="H317" s="250">
        <v>4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6" t="s">
        <v>144</v>
      </c>
      <c r="AU317" s="256" t="s">
        <v>89</v>
      </c>
      <c r="AV317" s="14" t="s">
        <v>89</v>
      </c>
      <c r="AW317" s="14" t="s">
        <v>34</v>
      </c>
      <c r="AX317" s="14" t="s">
        <v>85</v>
      </c>
      <c r="AY317" s="256" t="s">
        <v>134</v>
      </c>
    </row>
    <row r="318" spans="1:63" s="12" customFormat="1" ht="22.8" customHeight="1">
      <c r="A318" s="12"/>
      <c r="B318" s="202"/>
      <c r="C318" s="203"/>
      <c r="D318" s="204" t="s">
        <v>79</v>
      </c>
      <c r="E318" s="216" t="s">
        <v>190</v>
      </c>
      <c r="F318" s="216" t="s">
        <v>407</v>
      </c>
      <c r="G318" s="203"/>
      <c r="H318" s="203"/>
      <c r="I318" s="206"/>
      <c r="J318" s="217">
        <f>BK318</f>
        <v>0</v>
      </c>
      <c r="K318" s="203"/>
      <c r="L318" s="208"/>
      <c r="M318" s="209"/>
      <c r="N318" s="210"/>
      <c r="O318" s="210"/>
      <c r="P318" s="211">
        <f>SUM(P319:P412)</f>
        <v>0</v>
      </c>
      <c r="Q318" s="210"/>
      <c r="R318" s="211">
        <f>SUM(R319:R412)</f>
        <v>82.05976700000001</v>
      </c>
      <c r="S318" s="210"/>
      <c r="T318" s="212">
        <f>SUM(T319:T412)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3" t="s">
        <v>85</v>
      </c>
      <c r="AT318" s="214" t="s">
        <v>79</v>
      </c>
      <c r="AU318" s="214" t="s">
        <v>85</v>
      </c>
      <c r="AY318" s="213" t="s">
        <v>134</v>
      </c>
      <c r="BK318" s="215">
        <f>SUM(BK319:BK412)</f>
        <v>0</v>
      </c>
    </row>
    <row r="319" spans="1:65" s="2" customFormat="1" ht="16.5" customHeight="1">
      <c r="A319" s="38"/>
      <c r="B319" s="39"/>
      <c r="C319" s="218" t="s">
        <v>408</v>
      </c>
      <c r="D319" s="218" t="s">
        <v>136</v>
      </c>
      <c r="E319" s="219" t="s">
        <v>409</v>
      </c>
      <c r="F319" s="220" t="s">
        <v>410</v>
      </c>
      <c r="G319" s="221" t="s">
        <v>303</v>
      </c>
      <c r="H319" s="222">
        <v>4</v>
      </c>
      <c r="I319" s="223"/>
      <c r="J319" s="224">
        <f>ROUND(I319*H319,2)</f>
        <v>0</v>
      </c>
      <c r="K319" s="220" t="s">
        <v>140</v>
      </c>
      <c r="L319" s="44"/>
      <c r="M319" s="225" t="s">
        <v>1</v>
      </c>
      <c r="N319" s="226" t="s">
        <v>45</v>
      </c>
      <c r="O319" s="91"/>
      <c r="P319" s="227">
        <f>O319*H319</f>
        <v>0</v>
      </c>
      <c r="Q319" s="227">
        <v>1E-05</v>
      </c>
      <c r="R319" s="227">
        <f>Q319*H319</f>
        <v>4E-05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95</v>
      </c>
      <c r="AT319" s="229" t="s">
        <v>136</v>
      </c>
      <c r="AU319" s="229" t="s">
        <v>89</v>
      </c>
      <c r="AY319" s="17" t="s">
        <v>134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85</v>
      </c>
      <c r="BK319" s="230">
        <f>ROUND(I319*H319,2)</f>
        <v>0</v>
      </c>
      <c r="BL319" s="17" t="s">
        <v>95</v>
      </c>
      <c r="BM319" s="229" t="s">
        <v>411</v>
      </c>
    </row>
    <row r="320" spans="1:47" s="2" customFormat="1" ht="12">
      <c r="A320" s="38"/>
      <c r="B320" s="39"/>
      <c r="C320" s="40"/>
      <c r="D320" s="231" t="s">
        <v>142</v>
      </c>
      <c r="E320" s="40"/>
      <c r="F320" s="232" t="s">
        <v>412</v>
      </c>
      <c r="G320" s="40"/>
      <c r="H320" s="40"/>
      <c r="I320" s="233"/>
      <c r="J320" s="40"/>
      <c r="K320" s="40"/>
      <c r="L320" s="44"/>
      <c r="M320" s="234"/>
      <c r="N320" s="23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142</v>
      </c>
      <c r="AU320" s="17" t="s">
        <v>89</v>
      </c>
    </row>
    <row r="321" spans="1:51" s="13" customFormat="1" ht="12">
      <c r="A321" s="13"/>
      <c r="B321" s="236"/>
      <c r="C321" s="237"/>
      <c r="D321" s="231" t="s">
        <v>144</v>
      </c>
      <c r="E321" s="238" t="s">
        <v>1</v>
      </c>
      <c r="F321" s="239" t="s">
        <v>413</v>
      </c>
      <c r="G321" s="237"/>
      <c r="H321" s="238" t="s">
        <v>1</v>
      </c>
      <c r="I321" s="240"/>
      <c r="J321" s="237"/>
      <c r="K321" s="237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144</v>
      </c>
      <c r="AU321" s="245" t="s">
        <v>89</v>
      </c>
      <c r="AV321" s="13" t="s">
        <v>85</v>
      </c>
      <c r="AW321" s="13" t="s">
        <v>34</v>
      </c>
      <c r="AX321" s="13" t="s">
        <v>80</v>
      </c>
      <c r="AY321" s="245" t="s">
        <v>134</v>
      </c>
    </row>
    <row r="322" spans="1:51" s="14" customFormat="1" ht="12">
      <c r="A322" s="14"/>
      <c r="B322" s="246"/>
      <c r="C322" s="247"/>
      <c r="D322" s="231" t="s">
        <v>144</v>
      </c>
      <c r="E322" s="248" t="s">
        <v>1</v>
      </c>
      <c r="F322" s="249" t="s">
        <v>414</v>
      </c>
      <c r="G322" s="247"/>
      <c r="H322" s="250">
        <v>4</v>
      </c>
      <c r="I322" s="251"/>
      <c r="J322" s="247"/>
      <c r="K322" s="247"/>
      <c r="L322" s="252"/>
      <c r="M322" s="253"/>
      <c r="N322" s="254"/>
      <c r="O322" s="254"/>
      <c r="P322" s="254"/>
      <c r="Q322" s="254"/>
      <c r="R322" s="254"/>
      <c r="S322" s="254"/>
      <c r="T322" s="25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6" t="s">
        <v>144</v>
      </c>
      <c r="AU322" s="256" t="s">
        <v>89</v>
      </c>
      <c r="AV322" s="14" t="s">
        <v>89</v>
      </c>
      <c r="AW322" s="14" t="s">
        <v>34</v>
      </c>
      <c r="AX322" s="14" t="s">
        <v>85</v>
      </c>
      <c r="AY322" s="256" t="s">
        <v>134</v>
      </c>
    </row>
    <row r="323" spans="1:65" s="2" customFormat="1" ht="16.5" customHeight="1">
      <c r="A323" s="38"/>
      <c r="B323" s="39"/>
      <c r="C323" s="268" t="s">
        <v>415</v>
      </c>
      <c r="D323" s="268" t="s">
        <v>235</v>
      </c>
      <c r="E323" s="269" t="s">
        <v>416</v>
      </c>
      <c r="F323" s="270" t="s">
        <v>417</v>
      </c>
      <c r="G323" s="271" t="s">
        <v>303</v>
      </c>
      <c r="H323" s="272">
        <v>1</v>
      </c>
      <c r="I323" s="273"/>
      <c r="J323" s="274">
        <f>ROUND(I323*H323,2)</f>
        <v>0</v>
      </c>
      <c r="K323" s="270" t="s">
        <v>140</v>
      </c>
      <c r="L323" s="275"/>
      <c r="M323" s="276" t="s">
        <v>1</v>
      </c>
      <c r="N323" s="277" t="s">
        <v>45</v>
      </c>
      <c r="O323" s="91"/>
      <c r="P323" s="227">
        <f>O323*H323</f>
        <v>0</v>
      </c>
      <c r="Q323" s="227">
        <v>0.004</v>
      </c>
      <c r="R323" s="227">
        <f>Q323*H323</f>
        <v>0.004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182</v>
      </c>
      <c r="AT323" s="229" t="s">
        <v>235</v>
      </c>
      <c r="AU323" s="229" t="s">
        <v>89</v>
      </c>
      <c r="AY323" s="17" t="s">
        <v>134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85</v>
      </c>
      <c r="BK323" s="230">
        <f>ROUND(I323*H323,2)</f>
        <v>0</v>
      </c>
      <c r="BL323" s="17" t="s">
        <v>95</v>
      </c>
      <c r="BM323" s="229" t="s">
        <v>418</v>
      </c>
    </row>
    <row r="324" spans="1:47" s="2" customFormat="1" ht="12">
      <c r="A324" s="38"/>
      <c r="B324" s="39"/>
      <c r="C324" s="40"/>
      <c r="D324" s="231" t="s">
        <v>142</v>
      </c>
      <c r="E324" s="40"/>
      <c r="F324" s="232" t="s">
        <v>417</v>
      </c>
      <c r="G324" s="40"/>
      <c r="H324" s="40"/>
      <c r="I324" s="233"/>
      <c r="J324" s="40"/>
      <c r="K324" s="40"/>
      <c r="L324" s="44"/>
      <c r="M324" s="234"/>
      <c r="N324" s="235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142</v>
      </c>
      <c r="AU324" s="17" t="s">
        <v>89</v>
      </c>
    </row>
    <row r="325" spans="1:51" s="14" customFormat="1" ht="12">
      <c r="A325" s="14"/>
      <c r="B325" s="246"/>
      <c r="C325" s="247"/>
      <c r="D325" s="231" t="s">
        <v>144</v>
      </c>
      <c r="E325" s="248" t="s">
        <v>1</v>
      </c>
      <c r="F325" s="249" t="s">
        <v>419</v>
      </c>
      <c r="G325" s="247"/>
      <c r="H325" s="250">
        <v>1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6" t="s">
        <v>144</v>
      </c>
      <c r="AU325" s="256" t="s">
        <v>89</v>
      </c>
      <c r="AV325" s="14" t="s">
        <v>89</v>
      </c>
      <c r="AW325" s="14" t="s">
        <v>34</v>
      </c>
      <c r="AX325" s="14" t="s">
        <v>85</v>
      </c>
      <c r="AY325" s="256" t="s">
        <v>134</v>
      </c>
    </row>
    <row r="326" spans="1:65" s="2" customFormat="1" ht="16.5" customHeight="1">
      <c r="A326" s="38"/>
      <c r="B326" s="39"/>
      <c r="C326" s="268" t="s">
        <v>420</v>
      </c>
      <c r="D326" s="268" t="s">
        <v>235</v>
      </c>
      <c r="E326" s="269" t="s">
        <v>421</v>
      </c>
      <c r="F326" s="270" t="s">
        <v>422</v>
      </c>
      <c r="G326" s="271" t="s">
        <v>303</v>
      </c>
      <c r="H326" s="272">
        <v>1</v>
      </c>
      <c r="I326" s="273"/>
      <c r="J326" s="274">
        <f>ROUND(I326*H326,2)</f>
        <v>0</v>
      </c>
      <c r="K326" s="270" t="s">
        <v>140</v>
      </c>
      <c r="L326" s="275"/>
      <c r="M326" s="276" t="s">
        <v>1</v>
      </c>
      <c r="N326" s="277" t="s">
        <v>45</v>
      </c>
      <c r="O326" s="91"/>
      <c r="P326" s="227">
        <f>O326*H326</f>
        <v>0</v>
      </c>
      <c r="Q326" s="227">
        <v>0.004</v>
      </c>
      <c r="R326" s="227">
        <f>Q326*H326</f>
        <v>0.004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182</v>
      </c>
      <c r="AT326" s="229" t="s">
        <v>235</v>
      </c>
      <c r="AU326" s="229" t="s">
        <v>89</v>
      </c>
      <c r="AY326" s="17" t="s">
        <v>134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85</v>
      </c>
      <c r="BK326" s="230">
        <f>ROUND(I326*H326,2)</f>
        <v>0</v>
      </c>
      <c r="BL326" s="17" t="s">
        <v>95</v>
      </c>
      <c r="BM326" s="229" t="s">
        <v>423</v>
      </c>
    </row>
    <row r="327" spans="1:47" s="2" customFormat="1" ht="12">
      <c r="A327" s="38"/>
      <c r="B327" s="39"/>
      <c r="C327" s="40"/>
      <c r="D327" s="231" t="s">
        <v>142</v>
      </c>
      <c r="E327" s="40"/>
      <c r="F327" s="232" t="s">
        <v>422</v>
      </c>
      <c r="G327" s="40"/>
      <c r="H327" s="40"/>
      <c r="I327" s="233"/>
      <c r="J327" s="40"/>
      <c r="K327" s="40"/>
      <c r="L327" s="44"/>
      <c r="M327" s="234"/>
      <c r="N327" s="235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142</v>
      </c>
      <c r="AU327" s="17" t="s">
        <v>89</v>
      </c>
    </row>
    <row r="328" spans="1:51" s="14" customFormat="1" ht="12">
      <c r="A328" s="14"/>
      <c r="B328" s="246"/>
      <c r="C328" s="247"/>
      <c r="D328" s="231" t="s">
        <v>144</v>
      </c>
      <c r="E328" s="248" t="s">
        <v>1</v>
      </c>
      <c r="F328" s="249" t="s">
        <v>424</v>
      </c>
      <c r="G328" s="247"/>
      <c r="H328" s="250">
        <v>1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6" t="s">
        <v>144</v>
      </c>
      <c r="AU328" s="256" t="s">
        <v>89</v>
      </c>
      <c r="AV328" s="14" t="s">
        <v>89</v>
      </c>
      <c r="AW328" s="14" t="s">
        <v>34</v>
      </c>
      <c r="AX328" s="14" t="s">
        <v>85</v>
      </c>
      <c r="AY328" s="256" t="s">
        <v>134</v>
      </c>
    </row>
    <row r="329" spans="1:65" s="2" customFormat="1" ht="16.5" customHeight="1">
      <c r="A329" s="38"/>
      <c r="B329" s="39"/>
      <c r="C329" s="268" t="s">
        <v>425</v>
      </c>
      <c r="D329" s="268" t="s">
        <v>235</v>
      </c>
      <c r="E329" s="269" t="s">
        <v>426</v>
      </c>
      <c r="F329" s="270" t="s">
        <v>427</v>
      </c>
      <c r="G329" s="271" t="s">
        <v>303</v>
      </c>
      <c r="H329" s="272">
        <v>1</v>
      </c>
      <c r="I329" s="273"/>
      <c r="J329" s="274">
        <f>ROUND(I329*H329,2)</f>
        <v>0</v>
      </c>
      <c r="K329" s="270" t="s">
        <v>140</v>
      </c>
      <c r="L329" s="275"/>
      <c r="M329" s="276" t="s">
        <v>1</v>
      </c>
      <c r="N329" s="277" t="s">
        <v>45</v>
      </c>
      <c r="O329" s="91"/>
      <c r="P329" s="227">
        <f>O329*H329</f>
        <v>0</v>
      </c>
      <c r="Q329" s="227">
        <v>0.0025</v>
      </c>
      <c r="R329" s="227">
        <f>Q329*H329</f>
        <v>0.0025</v>
      </c>
      <c r="S329" s="227">
        <v>0</v>
      </c>
      <c r="T329" s="228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182</v>
      </c>
      <c r="AT329" s="229" t="s">
        <v>235</v>
      </c>
      <c r="AU329" s="229" t="s">
        <v>89</v>
      </c>
      <c r="AY329" s="17" t="s">
        <v>134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7" t="s">
        <v>85</v>
      </c>
      <c r="BK329" s="230">
        <f>ROUND(I329*H329,2)</f>
        <v>0</v>
      </c>
      <c r="BL329" s="17" t="s">
        <v>95</v>
      </c>
      <c r="BM329" s="229" t="s">
        <v>428</v>
      </c>
    </row>
    <row r="330" spans="1:47" s="2" customFormat="1" ht="12">
      <c r="A330" s="38"/>
      <c r="B330" s="39"/>
      <c r="C330" s="40"/>
      <c r="D330" s="231" t="s">
        <v>142</v>
      </c>
      <c r="E330" s="40"/>
      <c r="F330" s="232" t="s">
        <v>427</v>
      </c>
      <c r="G330" s="40"/>
      <c r="H330" s="40"/>
      <c r="I330" s="233"/>
      <c r="J330" s="40"/>
      <c r="K330" s="40"/>
      <c r="L330" s="44"/>
      <c r="M330" s="234"/>
      <c r="N330" s="235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142</v>
      </c>
      <c r="AU330" s="17" t="s">
        <v>89</v>
      </c>
    </row>
    <row r="331" spans="1:51" s="14" customFormat="1" ht="12">
      <c r="A331" s="14"/>
      <c r="B331" s="246"/>
      <c r="C331" s="247"/>
      <c r="D331" s="231" t="s">
        <v>144</v>
      </c>
      <c r="E331" s="248" t="s">
        <v>1</v>
      </c>
      <c r="F331" s="249" t="s">
        <v>429</v>
      </c>
      <c r="G331" s="247"/>
      <c r="H331" s="250">
        <v>1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6" t="s">
        <v>144</v>
      </c>
      <c r="AU331" s="256" t="s">
        <v>89</v>
      </c>
      <c r="AV331" s="14" t="s">
        <v>89</v>
      </c>
      <c r="AW331" s="14" t="s">
        <v>34</v>
      </c>
      <c r="AX331" s="14" t="s">
        <v>85</v>
      </c>
      <c r="AY331" s="256" t="s">
        <v>134</v>
      </c>
    </row>
    <row r="332" spans="1:65" s="2" customFormat="1" ht="16.5" customHeight="1">
      <c r="A332" s="38"/>
      <c r="B332" s="39"/>
      <c r="C332" s="268" t="s">
        <v>430</v>
      </c>
      <c r="D332" s="268" t="s">
        <v>235</v>
      </c>
      <c r="E332" s="269" t="s">
        <v>431</v>
      </c>
      <c r="F332" s="270" t="s">
        <v>432</v>
      </c>
      <c r="G332" s="271" t="s">
        <v>303</v>
      </c>
      <c r="H332" s="272">
        <v>1</v>
      </c>
      <c r="I332" s="273"/>
      <c r="J332" s="274">
        <f>ROUND(I332*H332,2)</f>
        <v>0</v>
      </c>
      <c r="K332" s="270" t="s">
        <v>140</v>
      </c>
      <c r="L332" s="275"/>
      <c r="M332" s="276" t="s">
        <v>1</v>
      </c>
      <c r="N332" s="277" t="s">
        <v>45</v>
      </c>
      <c r="O332" s="91"/>
      <c r="P332" s="227">
        <f>O332*H332</f>
        <v>0</v>
      </c>
      <c r="Q332" s="227">
        <v>0.0035</v>
      </c>
      <c r="R332" s="227">
        <f>Q332*H332</f>
        <v>0.0035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182</v>
      </c>
      <c r="AT332" s="229" t="s">
        <v>235</v>
      </c>
      <c r="AU332" s="229" t="s">
        <v>89</v>
      </c>
      <c r="AY332" s="17" t="s">
        <v>134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85</v>
      </c>
      <c r="BK332" s="230">
        <f>ROUND(I332*H332,2)</f>
        <v>0</v>
      </c>
      <c r="BL332" s="17" t="s">
        <v>95</v>
      </c>
      <c r="BM332" s="229" t="s">
        <v>433</v>
      </c>
    </row>
    <row r="333" spans="1:47" s="2" customFormat="1" ht="12">
      <c r="A333" s="38"/>
      <c r="B333" s="39"/>
      <c r="C333" s="40"/>
      <c r="D333" s="231" t="s">
        <v>142</v>
      </c>
      <c r="E333" s="40"/>
      <c r="F333" s="232" t="s">
        <v>432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142</v>
      </c>
      <c r="AU333" s="17" t="s">
        <v>89</v>
      </c>
    </row>
    <row r="334" spans="1:51" s="14" customFormat="1" ht="12">
      <c r="A334" s="14"/>
      <c r="B334" s="246"/>
      <c r="C334" s="247"/>
      <c r="D334" s="231" t="s">
        <v>144</v>
      </c>
      <c r="E334" s="248" t="s">
        <v>1</v>
      </c>
      <c r="F334" s="249" t="s">
        <v>434</v>
      </c>
      <c r="G334" s="247"/>
      <c r="H334" s="250">
        <v>1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6" t="s">
        <v>144</v>
      </c>
      <c r="AU334" s="256" t="s">
        <v>89</v>
      </c>
      <c r="AV334" s="14" t="s">
        <v>89</v>
      </c>
      <c r="AW334" s="14" t="s">
        <v>34</v>
      </c>
      <c r="AX334" s="14" t="s">
        <v>85</v>
      </c>
      <c r="AY334" s="256" t="s">
        <v>134</v>
      </c>
    </row>
    <row r="335" spans="1:65" s="2" customFormat="1" ht="16.5" customHeight="1">
      <c r="A335" s="38"/>
      <c r="B335" s="39"/>
      <c r="C335" s="218" t="s">
        <v>435</v>
      </c>
      <c r="D335" s="218" t="s">
        <v>136</v>
      </c>
      <c r="E335" s="219" t="s">
        <v>436</v>
      </c>
      <c r="F335" s="220" t="s">
        <v>437</v>
      </c>
      <c r="G335" s="221" t="s">
        <v>185</v>
      </c>
      <c r="H335" s="222">
        <v>66</v>
      </c>
      <c r="I335" s="223"/>
      <c r="J335" s="224">
        <f>ROUND(I335*H335,2)</f>
        <v>0</v>
      </c>
      <c r="K335" s="220" t="s">
        <v>140</v>
      </c>
      <c r="L335" s="44"/>
      <c r="M335" s="225" t="s">
        <v>1</v>
      </c>
      <c r="N335" s="226" t="s">
        <v>45</v>
      </c>
      <c r="O335" s="91"/>
      <c r="P335" s="227">
        <f>O335*H335</f>
        <v>0</v>
      </c>
      <c r="Q335" s="227">
        <v>0.0001</v>
      </c>
      <c r="R335" s="227">
        <f>Q335*H335</f>
        <v>0.0066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95</v>
      </c>
      <c r="AT335" s="229" t="s">
        <v>136</v>
      </c>
      <c r="AU335" s="229" t="s">
        <v>89</v>
      </c>
      <c r="AY335" s="17" t="s">
        <v>134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85</v>
      </c>
      <c r="BK335" s="230">
        <f>ROUND(I335*H335,2)</f>
        <v>0</v>
      </c>
      <c r="BL335" s="17" t="s">
        <v>95</v>
      </c>
      <c r="BM335" s="229" t="s">
        <v>438</v>
      </c>
    </row>
    <row r="336" spans="1:47" s="2" customFormat="1" ht="12">
      <c r="A336" s="38"/>
      <c r="B336" s="39"/>
      <c r="C336" s="40"/>
      <c r="D336" s="231" t="s">
        <v>142</v>
      </c>
      <c r="E336" s="40"/>
      <c r="F336" s="232" t="s">
        <v>439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142</v>
      </c>
      <c r="AU336" s="17" t="s">
        <v>89</v>
      </c>
    </row>
    <row r="337" spans="1:51" s="13" customFormat="1" ht="12">
      <c r="A337" s="13"/>
      <c r="B337" s="236"/>
      <c r="C337" s="237"/>
      <c r="D337" s="231" t="s">
        <v>144</v>
      </c>
      <c r="E337" s="238" t="s">
        <v>1</v>
      </c>
      <c r="F337" s="239" t="s">
        <v>413</v>
      </c>
      <c r="G337" s="237"/>
      <c r="H337" s="238" t="s">
        <v>1</v>
      </c>
      <c r="I337" s="240"/>
      <c r="J337" s="237"/>
      <c r="K337" s="237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144</v>
      </c>
      <c r="AU337" s="245" t="s">
        <v>89</v>
      </c>
      <c r="AV337" s="13" t="s">
        <v>85</v>
      </c>
      <c r="AW337" s="13" t="s">
        <v>34</v>
      </c>
      <c r="AX337" s="13" t="s">
        <v>80</v>
      </c>
      <c r="AY337" s="245" t="s">
        <v>134</v>
      </c>
    </row>
    <row r="338" spans="1:51" s="14" customFormat="1" ht="12">
      <c r="A338" s="14"/>
      <c r="B338" s="246"/>
      <c r="C338" s="247"/>
      <c r="D338" s="231" t="s">
        <v>144</v>
      </c>
      <c r="E338" s="248" t="s">
        <v>1</v>
      </c>
      <c r="F338" s="249" t="s">
        <v>440</v>
      </c>
      <c r="G338" s="247"/>
      <c r="H338" s="250">
        <v>66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6" t="s">
        <v>144</v>
      </c>
      <c r="AU338" s="256" t="s">
        <v>89</v>
      </c>
      <c r="AV338" s="14" t="s">
        <v>89</v>
      </c>
      <c r="AW338" s="14" t="s">
        <v>34</v>
      </c>
      <c r="AX338" s="14" t="s">
        <v>85</v>
      </c>
      <c r="AY338" s="256" t="s">
        <v>134</v>
      </c>
    </row>
    <row r="339" spans="1:65" s="2" customFormat="1" ht="16.5" customHeight="1">
      <c r="A339" s="38"/>
      <c r="B339" s="39"/>
      <c r="C339" s="218" t="s">
        <v>441</v>
      </c>
      <c r="D339" s="218" t="s">
        <v>136</v>
      </c>
      <c r="E339" s="219" t="s">
        <v>442</v>
      </c>
      <c r="F339" s="220" t="s">
        <v>443</v>
      </c>
      <c r="G339" s="221" t="s">
        <v>185</v>
      </c>
      <c r="H339" s="222">
        <v>58</v>
      </c>
      <c r="I339" s="223"/>
      <c r="J339" s="224">
        <f>ROUND(I339*H339,2)</f>
        <v>0</v>
      </c>
      <c r="K339" s="220" t="s">
        <v>140</v>
      </c>
      <c r="L339" s="44"/>
      <c r="M339" s="225" t="s">
        <v>1</v>
      </c>
      <c r="N339" s="226" t="s">
        <v>45</v>
      </c>
      <c r="O339" s="91"/>
      <c r="P339" s="227">
        <f>O339*H339</f>
        <v>0</v>
      </c>
      <c r="Q339" s="227">
        <v>5E-05</v>
      </c>
      <c r="R339" s="227">
        <f>Q339*H339</f>
        <v>0.0029000000000000002</v>
      </c>
      <c r="S339" s="227">
        <v>0</v>
      </c>
      <c r="T339" s="22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95</v>
      </c>
      <c r="AT339" s="229" t="s">
        <v>136</v>
      </c>
      <c r="AU339" s="229" t="s">
        <v>89</v>
      </c>
      <c r="AY339" s="17" t="s">
        <v>134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85</v>
      </c>
      <c r="BK339" s="230">
        <f>ROUND(I339*H339,2)</f>
        <v>0</v>
      </c>
      <c r="BL339" s="17" t="s">
        <v>95</v>
      </c>
      <c r="BM339" s="229" t="s">
        <v>444</v>
      </c>
    </row>
    <row r="340" spans="1:47" s="2" customFormat="1" ht="12">
      <c r="A340" s="38"/>
      <c r="B340" s="39"/>
      <c r="C340" s="40"/>
      <c r="D340" s="231" t="s">
        <v>142</v>
      </c>
      <c r="E340" s="40"/>
      <c r="F340" s="232" t="s">
        <v>445</v>
      </c>
      <c r="G340" s="40"/>
      <c r="H340" s="40"/>
      <c r="I340" s="233"/>
      <c r="J340" s="40"/>
      <c r="K340" s="40"/>
      <c r="L340" s="44"/>
      <c r="M340" s="234"/>
      <c r="N340" s="235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142</v>
      </c>
      <c r="AU340" s="17" t="s">
        <v>89</v>
      </c>
    </row>
    <row r="341" spans="1:51" s="13" customFormat="1" ht="12">
      <c r="A341" s="13"/>
      <c r="B341" s="236"/>
      <c r="C341" s="237"/>
      <c r="D341" s="231" t="s">
        <v>144</v>
      </c>
      <c r="E341" s="238" t="s">
        <v>1</v>
      </c>
      <c r="F341" s="239" t="s">
        <v>413</v>
      </c>
      <c r="G341" s="237"/>
      <c r="H341" s="238" t="s">
        <v>1</v>
      </c>
      <c r="I341" s="240"/>
      <c r="J341" s="237"/>
      <c r="K341" s="237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144</v>
      </c>
      <c r="AU341" s="245" t="s">
        <v>89</v>
      </c>
      <c r="AV341" s="13" t="s">
        <v>85</v>
      </c>
      <c r="AW341" s="13" t="s">
        <v>34</v>
      </c>
      <c r="AX341" s="13" t="s">
        <v>80</v>
      </c>
      <c r="AY341" s="245" t="s">
        <v>134</v>
      </c>
    </row>
    <row r="342" spans="1:51" s="14" customFormat="1" ht="12">
      <c r="A342" s="14"/>
      <c r="B342" s="246"/>
      <c r="C342" s="247"/>
      <c r="D342" s="231" t="s">
        <v>144</v>
      </c>
      <c r="E342" s="248" t="s">
        <v>1</v>
      </c>
      <c r="F342" s="249" t="s">
        <v>446</v>
      </c>
      <c r="G342" s="247"/>
      <c r="H342" s="250">
        <v>58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144</v>
      </c>
      <c r="AU342" s="256" t="s">
        <v>89</v>
      </c>
      <c r="AV342" s="14" t="s">
        <v>89</v>
      </c>
      <c r="AW342" s="14" t="s">
        <v>34</v>
      </c>
      <c r="AX342" s="14" t="s">
        <v>85</v>
      </c>
      <c r="AY342" s="256" t="s">
        <v>134</v>
      </c>
    </row>
    <row r="343" spans="1:65" s="2" customFormat="1" ht="16.5" customHeight="1">
      <c r="A343" s="38"/>
      <c r="B343" s="39"/>
      <c r="C343" s="218" t="s">
        <v>447</v>
      </c>
      <c r="D343" s="218" t="s">
        <v>136</v>
      </c>
      <c r="E343" s="219" t="s">
        <v>448</v>
      </c>
      <c r="F343" s="220" t="s">
        <v>449</v>
      </c>
      <c r="G343" s="221" t="s">
        <v>185</v>
      </c>
      <c r="H343" s="222">
        <v>150.5</v>
      </c>
      <c r="I343" s="223"/>
      <c r="J343" s="224">
        <f>ROUND(I343*H343,2)</f>
        <v>0</v>
      </c>
      <c r="K343" s="220" t="s">
        <v>140</v>
      </c>
      <c r="L343" s="44"/>
      <c r="M343" s="225" t="s">
        <v>1</v>
      </c>
      <c r="N343" s="226" t="s">
        <v>45</v>
      </c>
      <c r="O343" s="91"/>
      <c r="P343" s="227">
        <f>O343*H343</f>
        <v>0</v>
      </c>
      <c r="Q343" s="227">
        <v>0.0002</v>
      </c>
      <c r="R343" s="227">
        <f>Q343*H343</f>
        <v>0.030100000000000002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95</v>
      </c>
      <c r="AT343" s="229" t="s">
        <v>136</v>
      </c>
      <c r="AU343" s="229" t="s">
        <v>89</v>
      </c>
      <c r="AY343" s="17" t="s">
        <v>134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85</v>
      </c>
      <c r="BK343" s="230">
        <f>ROUND(I343*H343,2)</f>
        <v>0</v>
      </c>
      <c r="BL343" s="17" t="s">
        <v>95</v>
      </c>
      <c r="BM343" s="229" t="s">
        <v>450</v>
      </c>
    </row>
    <row r="344" spans="1:47" s="2" customFormat="1" ht="12">
      <c r="A344" s="38"/>
      <c r="B344" s="39"/>
      <c r="C344" s="40"/>
      <c r="D344" s="231" t="s">
        <v>142</v>
      </c>
      <c r="E344" s="40"/>
      <c r="F344" s="232" t="s">
        <v>451</v>
      </c>
      <c r="G344" s="40"/>
      <c r="H344" s="40"/>
      <c r="I344" s="233"/>
      <c r="J344" s="40"/>
      <c r="K344" s="40"/>
      <c r="L344" s="44"/>
      <c r="M344" s="234"/>
      <c r="N344" s="23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142</v>
      </c>
      <c r="AU344" s="17" t="s">
        <v>89</v>
      </c>
    </row>
    <row r="345" spans="1:51" s="13" customFormat="1" ht="12">
      <c r="A345" s="13"/>
      <c r="B345" s="236"/>
      <c r="C345" s="237"/>
      <c r="D345" s="231" t="s">
        <v>144</v>
      </c>
      <c r="E345" s="238" t="s">
        <v>1</v>
      </c>
      <c r="F345" s="239" t="s">
        <v>413</v>
      </c>
      <c r="G345" s="237"/>
      <c r="H345" s="238" t="s">
        <v>1</v>
      </c>
      <c r="I345" s="240"/>
      <c r="J345" s="237"/>
      <c r="K345" s="237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144</v>
      </c>
      <c r="AU345" s="245" t="s">
        <v>89</v>
      </c>
      <c r="AV345" s="13" t="s">
        <v>85</v>
      </c>
      <c r="AW345" s="13" t="s">
        <v>34</v>
      </c>
      <c r="AX345" s="13" t="s">
        <v>80</v>
      </c>
      <c r="AY345" s="245" t="s">
        <v>134</v>
      </c>
    </row>
    <row r="346" spans="1:51" s="14" customFormat="1" ht="12">
      <c r="A346" s="14"/>
      <c r="B346" s="246"/>
      <c r="C346" s="247"/>
      <c r="D346" s="231" t="s">
        <v>144</v>
      </c>
      <c r="E346" s="248" t="s">
        <v>1</v>
      </c>
      <c r="F346" s="249" t="s">
        <v>452</v>
      </c>
      <c r="G346" s="247"/>
      <c r="H346" s="250">
        <v>150.5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6" t="s">
        <v>144</v>
      </c>
      <c r="AU346" s="256" t="s">
        <v>89</v>
      </c>
      <c r="AV346" s="14" t="s">
        <v>89</v>
      </c>
      <c r="AW346" s="14" t="s">
        <v>34</v>
      </c>
      <c r="AX346" s="14" t="s">
        <v>80</v>
      </c>
      <c r="AY346" s="256" t="s">
        <v>134</v>
      </c>
    </row>
    <row r="347" spans="1:51" s="15" customFormat="1" ht="12">
      <c r="A347" s="15"/>
      <c r="B347" s="257"/>
      <c r="C347" s="258"/>
      <c r="D347" s="231" t="s">
        <v>144</v>
      </c>
      <c r="E347" s="259" t="s">
        <v>1</v>
      </c>
      <c r="F347" s="260" t="s">
        <v>168</v>
      </c>
      <c r="G347" s="258"/>
      <c r="H347" s="261">
        <v>150.5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7" t="s">
        <v>144</v>
      </c>
      <c r="AU347" s="267" t="s">
        <v>89</v>
      </c>
      <c r="AV347" s="15" t="s">
        <v>95</v>
      </c>
      <c r="AW347" s="15" t="s">
        <v>34</v>
      </c>
      <c r="AX347" s="15" t="s">
        <v>85</v>
      </c>
      <c r="AY347" s="267" t="s">
        <v>134</v>
      </c>
    </row>
    <row r="348" spans="1:65" s="2" customFormat="1" ht="16.5" customHeight="1">
      <c r="A348" s="38"/>
      <c r="B348" s="39"/>
      <c r="C348" s="218" t="s">
        <v>453</v>
      </c>
      <c r="D348" s="218" t="s">
        <v>136</v>
      </c>
      <c r="E348" s="219" t="s">
        <v>454</v>
      </c>
      <c r="F348" s="220" t="s">
        <v>455</v>
      </c>
      <c r="G348" s="221" t="s">
        <v>185</v>
      </c>
      <c r="H348" s="222">
        <v>25</v>
      </c>
      <c r="I348" s="223"/>
      <c r="J348" s="224">
        <f>ROUND(I348*H348,2)</f>
        <v>0</v>
      </c>
      <c r="K348" s="220" t="s">
        <v>140</v>
      </c>
      <c r="L348" s="44"/>
      <c r="M348" s="225" t="s">
        <v>1</v>
      </c>
      <c r="N348" s="226" t="s">
        <v>45</v>
      </c>
      <c r="O348" s="91"/>
      <c r="P348" s="227">
        <f>O348*H348</f>
        <v>0</v>
      </c>
      <c r="Q348" s="227">
        <v>0.0001</v>
      </c>
      <c r="R348" s="227">
        <f>Q348*H348</f>
        <v>0.0025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95</v>
      </c>
      <c r="AT348" s="229" t="s">
        <v>136</v>
      </c>
      <c r="AU348" s="229" t="s">
        <v>89</v>
      </c>
      <c r="AY348" s="17" t="s">
        <v>134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85</v>
      </c>
      <c r="BK348" s="230">
        <f>ROUND(I348*H348,2)</f>
        <v>0</v>
      </c>
      <c r="BL348" s="17" t="s">
        <v>95</v>
      </c>
      <c r="BM348" s="229" t="s">
        <v>456</v>
      </c>
    </row>
    <row r="349" spans="1:47" s="2" customFormat="1" ht="12">
      <c r="A349" s="38"/>
      <c r="B349" s="39"/>
      <c r="C349" s="40"/>
      <c r="D349" s="231" t="s">
        <v>142</v>
      </c>
      <c r="E349" s="40"/>
      <c r="F349" s="232" t="s">
        <v>457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142</v>
      </c>
      <c r="AU349" s="17" t="s">
        <v>89</v>
      </c>
    </row>
    <row r="350" spans="1:51" s="13" customFormat="1" ht="12">
      <c r="A350" s="13"/>
      <c r="B350" s="236"/>
      <c r="C350" s="237"/>
      <c r="D350" s="231" t="s">
        <v>144</v>
      </c>
      <c r="E350" s="238" t="s">
        <v>1</v>
      </c>
      <c r="F350" s="239" t="s">
        <v>413</v>
      </c>
      <c r="G350" s="237"/>
      <c r="H350" s="238" t="s">
        <v>1</v>
      </c>
      <c r="I350" s="240"/>
      <c r="J350" s="237"/>
      <c r="K350" s="237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144</v>
      </c>
      <c r="AU350" s="245" t="s">
        <v>89</v>
      </c>
      <c r="AV350" s="13" t="s">
        <v>85</v>
      </c>
      <c r="AW350" s="13" t="s">
        <v>34</v>
      </c>
      <c r="AX350" s="13" t="s">
        <v>80</v>
      </c>
      <c r="AY350" s="245" t="s">
        <v>134</v>
      </c>
    </row>
    <row r="351" spans="1:51" s="14" customFormat="1" ht="12">
      <c r="A351" s="14"/>
      <c r="B351" s="246"/>
      <c r="C351" s="247"/>
      <c r="D351" s="231" t="s">
        <v>144</v>
      </c>
      <c r="E351" s="248" t="s">
        <v>1</v>
      </c>
      <c r="F351" s="249" t="s">
        <v>458</v>
      </c>
      <c r="G351" s="247"/>
      <c r="H351" s="250">
        <v>25</v>
      </c>
      <c r="I351" s="251"/>
      <c r="J351" s="247"/>
      <c r="K351" s="247"/>
      <c r="L351" s="252"/>
      <c r="M351" s="253"/>
      <c r="N351" s="254"/>
      <c r="O351" s="254"/>
      <c r="P351" s="254"/>
      <c r="Q351" s="254"/>
      <c r="R351" s="254"/>
      <c r="S351" s="254"/>
      <c r="T351" s="25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6" t="s">
        <v>144</v>
      </c>
      <c r="AU351" s="256" t="s">
        <v>89</v>
      </c>
      <c r="AV351" s="14" t="s">
        <v>89</v>
      </c>
      <c r="AW351" s="14" t="s">
        <v>34</v>
      </c>
      <c r="AX351" s="14" t="s">
        <v>85</v>
      </c>
      <c r="AY351" s="256" t="s">
        <v>134</v>
      </c>
    </row>
    <row r="352" spans="1:65" s="2" customFormat="1" ht="16.5" customHeight="1">
      <c r="A352" s="38"/>
      <c r="B352" s="39"/>
      <c r="C352" s="218" t="s">
        <v>459</v>
      </c>
      <c r="D352" s="218" t="s">
        <v>136</v>
      </c>
      <c r="E352" s="219" t="s">
        <v>460</v>
      </c>
      <c r="F352" s="220" t="s">
        <v>461</v>
      </c>
      <c r="G352" s="221" t="s">
        <v>185</v>
      </c>
      <c r="H352" s="222">
        <v>66</v>
      </c>
      <c r="I352" s="223"/>
      <c r="J352" s="224">
        <f>ROUND(I352*H352,2)</f>
        <v>0</v>
      </c>
      <c r="K352" s="220" t="s">
        <v>140</v>
      </c>
      <c r="L352" s="44"/>
      <c r="M352" s="225" t="s">
        <v>1</v>
      </c>
      <c r="N352" s="226" t="s">
        <v>45</v>
      </c>
      <c r="O352" s="91"/>
      <c r="P352" s="227">
        <f>O352*H352</f>
        <v>0</v>
      </c>
      <c r="Q352" s="227">
        <v>0.0002</v>
      </c>
      <c r="R352" s="227">
        <f>Q352*H352</f>
        <v>0.0132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95</v>
      </c>
      <c r="AT352" s="229" t="s">
        <v>136</v>
      </c>
      <c r="AU352" s="229" t="s">
        <v>89</v>
      </c>
      <c r="AY352" s="17" t="s">
        <v>134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85</v>
      </c>
      <c r="BK352" s="230">
        <f>ROUND(I352*H352,2)</f>
        <v>0</v>
      </c>
      <c r="BL352" s="17" t="s">
        <v>95</v>
      </c>
      <c r="BM352" s="229" t="s">
        <v>462</v>
      </c>
    </row>
    <row r="353" spans="1:47" s="2" customFormat="1" ht="12">
      <c r="A353" s="38"/>
      <c r="B353" s="39"/>
      <c r="C353" s="40"/>
      <c r="D353" s="231" t="s">
        <v>142</v>
      </c>
      <c r="E353" s="40"/>
      <c r="F353" s="232" t="s">
        <v>463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142</v>
      </c>
      <c r="AU353" s="17" t="s">
        <v>89</v>
      </c>
    </row>
    <row r="354" spans="1:51" s="13" customFormat="1" ht="12">
      <c r="A354" s="13"/>
      <c r="B354" s="236"/>
      <c r="C354" s="237"/>
      <c r="D354" s="231" t="s">
        <v>144</v>
      </c>
      <c r="E354" s="238" t="s">
        <v>1</v>
      </c>
      <c r="F354" s="239" t="s">
        <v>413</v>
      </c>
      <c r="G354" s="237"/>
      <c r="H354" s="238" t="s">
        <v>1</v>
      </c>
      <c r="I354" s="240"/>
      <c r="J354" s="237"/>
      <c r="K354" s="237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144</v>
      </c>
      <c r="AU354" s="245" t="s">
        <v>89</v>
      </c>
      <c r="AV354" s="13" t="s">
        <v>85</v>
      </c>
      <c r="AW354" s="13" t="s">
        <v>34</v>
      </c>
      <c r="AX354" s="13" t="s">
        <v>80</v>
      </c>
      <c r="AY354" s="245" t="s">
        <v>134</v>
      </c>
    </row>
    <row r="355" spans="1:51" s="14" customFormat="1" ht="12">
      <c r="A355" s="14"/>
      <c r="B355" s="246"/>
      <c r="C355" s="247"/>
      <c r="D355" s="231" t="s">
        <v>144</v>
      </c>
      <c r="E355" s="248" t="s">
        <v>1</v>
      </c>
      <c r="F355" s="249" t="s">
        <v>440</v>
      </c>
      <c r="G355" s="247"/>
      <c r="H355" s="250">
        <v>66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6" t="s">
        <v>144</v>
      </c>
      <c r="AU355" s="256" t="s">
        <v>89</v>
      </c>
      <c r="AV355" s="14" t="s">
        <v>89</v>
      </c>
      <c r="AW355" s="14" t="s">
        <v>34</v>
      </c>
      <c r="AX355" s="14" t="s">
        <v>85</v>
      </c>
      <c r="AY355" s="256" t="s">
        <v>134</v>
      </c>
    </row>
    <row r="356" spans="1:65" s="2" customFormat="1" ht="16.5" customHeight="1">
      <c r="A356" s="38"/>
      <c r="B356" s="39"/>
      <c r="C356" s="218" t="s">
        <v>464</v>
      </c>
      <c r="D356" s="218" t="s">
        <v>136</v>
      </c>
      <c r="E356" s="219" t="s">
        <v>465</v>
      </c>
      <c r="F356" s="220" t="s">
        <v>466</v>
      </c>
      <c r="G356" s="221" t="s">
        <v>185</v>
      </c>
      <c r="H356" s="222">
        <v>58</v>
      </c>
      <c r="I356" s="223"/>
      <c r="J356" s="224">
        <f>ROUND(I356*H356,2)</f>
        <v>0</v>
      </c>
      <c r="K356" s="220" t="s">
        <v>140</v>
      </c>
      <c r="L356" s="44"/>
      <c r="M356" s="225" t="s">
        <v>1</v>
      </c>
      <c r="N356" s="226" t="s">
        <v>45</v>
      </c>
      <c r="O356" s="91"/>
      <c r="P356" s="227">
        <f>O356*H356</f>
        <v>0</v>
      </c>
      <c r="Q356" s="227">
        <v>7E-05</v>
      </c>
      <c r="R356" s="227">
        <f>Q356*H356</f>
        <v>0.004059999999999999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95</v>
      </c>
      <c r="AT356" s="229" t="s">
        <v>136</v>
      </c>
      <c r="AU356" s="229" t="s">
        <v>89</v>
      </c>
      <c r="AY356" s="17" t="s">
        <v>134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85</v>
      </c>
      <c r="BK356" s="230">
        <f>ROUND(I356*H356,2)</f>
        <v>0</v>
      </c>
      <c r="BL356" s="17" t="s">
        <v>95</v>
      </c>
      <c r="BM356" s="229" t="s">
        <v>467</v>
      </c>
    </row>
    <row r="357" spans="1:47" s="2" customFormat="1" ht="12">
      <c r="A357" s="38"/>
      <c r="B357" s="39"/>
      <c r="C357" s="40"/>
      <c r="D357" s="231" t="s">
        <v>142</v>
      </c>
      <c r="E357" s="40"/>
      <c r="F357" s="232" t="s">
        <v>468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142</v>
      </c>
      <c r="AU357" s="17" t="s">
        <v>89</v>
      </c>
    </row>
    <row r="358" spans="1:51" s="13" customFormat="1" ht="12">
      <c r="A358" s="13"/>
      <c r="B358" s="236"/>
      <c r="C358" s="237"/>
      <c r="D358" s="231" t="s">
        <v>144</v>
      </c>
      <c r="E358" s="238" t="s">
        <v>1</v>
      </c>
      <c r="F358" s="239" t="s">
        <v>413</v>
      </c>
      <c r="G358" s="237"/>
      <c r="H358" s="238" t="s">
        <v>1</v>
      </c>
      <c r="I358" s="240"/>
      <c r="J358" s="237"/>
      <c r="K358" s="237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144</v>
      </c>
      <c r="AU358" s="245" t="s">
        <v>89</v>
      </c>
      <c r="AV358" s="13" t="s">
        <v>85</v>
      </c>
      <c r="AW358" s="13" t="s">
        <v>34</v>
      </c>
      <c r="AX358" s="13" t="s">
        <v>80</v>
      </c>
      <c r="AY358" s="245" t="s">
        <v>134</v>
      </c>
    </row>
    <row r="359" spans="1:51" s="14" customFormat="1" ht="12">
      <c r="A359" s="14"/>
      <c r="B359" s="246"/>
      <c r="C359" s="247"/>
      <c r="D359" s="231" t="s">
        <v>144</v>
      </c>
      <c r="E359" s="248" t="s">
        <v>1</v>
      </c>
      <c r="F359" s="249" t="s">
        <v>446</v>
      </c>
      <c r="G359" s="247"/>
      <c r="H359" s="250">
        <v>58</v>
      </c>
      <c r="I359" s="251"/>
      <c r="J359" s="247"/>
      <c r="K359" s="247"/>
      <c r="L359" s="252"/>
      <c r="M359" s="253"/>
      <c r="N359" s="254"/>
      <c r="O359" s="254"/>
      <c r="P359" s="254"/>
      <c r="Q359" s="254"/>
      <c r="R359" s="254"/>
      <c r="S359" s="254"/>
      <c r="T359" s="25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6" t="s">
        <v>144</v>
      </c>
      <c r="AU359" s="256" t="s">
        <v>89</v>
      </c>
      <c r="AV359" s="14" t="s">
        <v>89</v>
      </c>
      <c r="AW359" s="14" t="s">
        <v>34</v>
      </c>
      <c r="AX359" s="14" t="s">
        <v>85</v>
      </c>
      <c r="AY359" s="256" t="s">
        <v>134</v>
      </c>
    </row>
    <row r="360" spans="1:65" s="2" customFormat="1" ht="16.5" customHeight="1">
      <c r="A360" s="38"/>
      <c r="B360" s="39"/>
      <c r="C360" s="218" t="s">
        <v>469</v>
      </c>
      <c r="D360" s="218" t="s">
        <v>136</v>
      </c>
      <c r="E360" s="219" t="s">
        <v>470</v>
      </c>
      <c r="F360" s="220" t="s">
        <v>471</v>
      </c>
      <c r="G360" s="221" t="s">
        <v>185</v>
      </c>
      <c r="H360" s="222">
        <v>150.5</v>
      </c>
      <c r="I360" s="223"/>
      <c r="J360" s="224">
        <f>ROUND(I360*H360,2)</f>
        <v>0</v>
      </c>
      <c r="K360" s="220" t="s">
        <v>140</v>
      </c>
      <c r="L360" s="44"/>
      <c r="M360" s="225" t="s">
        <v>1</v>
      </c>
      <c r="N360" s="226" t="s">
        <v>45</v>
      </c>
      <c r="O360" s="91"/>
      <c r="P360" s="227">
        <f>O360*H360</f>
        <v>0</v>
      </c>
      <c r="Q360" s="227">
        <v>0.0004</v>
      </c>
      <c r="R360" s="227">
        <f>Q360*H360</f>
        <v>0.060200000000000004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95</v>
      </c>
      <c r="AT360" s="229" t="s">
        <v>136</v>
      </c>
      <c r="AU360" s="229" t="s">
        <v>89</v>
      </c>
      <c r="AY360" s="17" t="s">
        <v>134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85</v>
      </c>
      <c r="BK360" s="230">
        <f>ROUND(I360*H360,2)</f>
        <v>0</v>
      </c>
      <c r="BL360" s="17" t="s">
        <v>95</v>
      </c>
      <c r="BM360" s="229" t="s">
        <v>472</v>
      </c>
    </row>
    <row r="361" spans="1:47" s="2" customFormat="1" ht="12">
      <c r="A361" s="38"/>
      <c r="B361" s="39"/>
      <c r="C361" s="40"/>
      <c r="D361" s="231" t="s">
        <v>142</v>
      </c>
      <c r="E361" s="40"/>
      <c r="F361" s="232" t="s">
        <v>473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142</v>
      </c>
      <c r="AU361" s="17" t="s">
        <v>89</v>
      </c>
    </row>
    <row r="362" spans="1:51" s="13" customFormat="1" ht="12">
      <c r="A362" s="13"/>
      <c r="B362" s="236"/>
      <c r="C362" s="237"/>
      <c r="D362" s="231" t="s">
        <v>144</v>
      </c>
      <c r="E362" s="238" t="s">
        <v>1</v>
      </c>
      <c r="F362" s="239" t="s">
        <v>413</v>
      </c>
      <c r="G362" s="237"/>
      <c r="H362" s="238" t="s">
        <v>1</v>
      </c>
      <c r="I362" s="240"/>
      <c r="J362" s="237"/>
      <c r="K362" s="237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144</v>
      </c>
      <c r="AU362" s="245" t="s">
        <v>89</v>
      </c>
      <c r="AV362" s="13" t="s">
        <v>85</v>
      </c>
      <c r="AW362" s="13" t="s">
        <v>34</v>
      </c>
      <c r="AX362" s="13" t="s">
        <v>80</v>
      </c>
      <c r="AY362" s="245" t="s">
        <v>134</v>
      </c>
    </row>
    <row r="363" spans="1:51" s="14" customFormat="1" ht="12">
      <c r="A363" s="14"/>
      <c r="B363" s="246"/>
      <c r="C363" s="247"/>
      <c r="D363" s="231" t="s">
        <v>144</v>
      </c>
      <c r="E363" s="248" t="s">
        <v>1</v>
      </c>
      <c r="F363" s="249" t="s">
        <v>452</v>
      </c>
      <c r="G363" s="247"/>
      <c r="H363" s="250">
        <v>150.5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6" t="s">
        <v>144</v>
      </c>
      <c r="AU363" s="256" t="s">
        <v>89</v>
      </c>
      <c r="AV363" s="14" t="s">
        <v>89</v>
      </c>
      <c r="AW363" s="14" t="s">
        <v>34</v>
      </c>
      <c r="AX363" s="14" t="s">
        <v>80</v>
      </c>
      <c r="AY363" s="256" t="s">
        <v>134</v>
      </c>
    </row>
    <row r="364" spans="1:51" s="15" customFormat="1" ht="12">
      <c r="A364" s="15"/>
      <c r="B364" s="257"/>
      <c r="C364" s="258"/>
      <c r="D364" s="231" t="s">
        <v>144</v>
      </c>
      <c r="E364" s="259" t="s">
        <v>1</v>
      </c>
      <c r="F364" s="260" t="s">
        <v>168</v>
      </c>
      <c r="G364" s="258"/>
      <c r="H364" s="261">
        <v>150.5</v>
      </c>
      <c r="I364" s="262"/>
      <c r="J364" s="258"/>
      <c r="K364" s="258"/>
      <c r="L364" s="263"/>
      <c r="M364" s="264"/>
      <c r="N364" s="265"/>
      <c r="O364" s="265"/>
      <c r="P364" s="265"/>
      <c r="Q364" s="265"/>
      <c r="R364" s="265"/>
      <c r="S364" s="265"/>
      <c r="T364" s="26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7" t="s">
        <v>144</v>
      </c>
      <c r="AU364" s="267" t="s">
        <v>89</v>
      </c>
      <c r="AV364" s="15" t="s">
        <v>95</v>
      </c>
      <c r="AW364" s="15" t="s">
        <v>34</v>
      </c>
      <c r="AX364" s="15" t="s">
        <v>85</v>
      </c>
      <c r="AY364" s="267" t="s">
        <v>134</v>
      </c>
    </row>
    <row r="365" spans="1:65" s="2" customFormat="1" ht="16.5" customHeight="1">
      <c r="A365" s="38"/>
      <c r="B365" s="39"/>
      <c r="C365" s="218" t="s">
        <v>474</v>
      </c>
      <c r="D365" s="218" t="s">
        <v>136</v>
      </c>
      <c r="E365" s="219" t="s">
        <v>475</v>
      </c>
      <c r="F365" s="220" t="s">
        <v>476</v>
      </c>
      <c r="G365" s="221" t="s">
        <v>185</v>
      </c>
      <c r="H365" s="222">
        <v>25</v>
      </c>
      <c r="I365" s="223"/>
      <c r="J365" s="224">
        <f>ROUND(I365*H365,2)</f>
        <v>0</v>
      </c>
      <c r="K365" s="220" t="s">
        <v>140</v>
      </c>
      <c r="L365" s="44"/>
      <c r="M365" s="225" t="s">
        <v>1</v>
      </c>
      <c r="N365" s="226" t="s">
        <v>45</v>
      </c>
      <c r="O365" s="91"/>
      <c r="P365" s="227">
        <f>O365*H365</f>
        <v>0</v>
      </c>
      <c r="Q365" s="227">
        <v>0.00013</v>
      </c>
      <c r="R365" s="227">
        <f>Q365*H365</f>
        <v>0.00325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95</v>
      </c>
      <c r="AT365" s="229" t="s">
        <v>136</v>
      </c>
      <c r="AU365" s="229" t="s">
        <v>89</v>
      </c>
      <c r="AY365" s="17" t="s">
        <v>134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85</v>
      </c>
      <c r="BK365" s="230">
        <f>ROUND(I365*H365,2)</f>
        <v>0</v>
      </c>
      <c r="BL365" s="17" t="s">
        <v>95</v>
      </c>
      <c r="BM365" s="229" t="s">
        <v>477</v>
      </c>
    </row>
    <row r="366" spans="1:47" s="2" customFormat="1" ht="12">
      <c r="A366" s="38"/>
      <c r="B366" s="39"/>
      <c r="C366" s="40"/>
      <c r="D366" s="231" t="s">
        <v>142</v>
      </c>
      <c r="E366" s="40"/>
      <c r="F366" s="232" t="s">
        <v>478</v>
      </c>
      <c r="G366" s="40"/>
      <c r="H366" s="40"/>
      <c r="I366" s="233"/>
      <c r="J366" s="40"/>
      <c r="K366" s="40"/>
      <c r="L366" s="44"/>
      <c r="M366" s="234"/>
      <c r="N366" s="235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142</v>
      </c>
      <c r="AU366" s="17" t="s">
        <v>89</v>
      </c>
    </row>
    <row r="367" spans="1:51" s="13" customFormat="1" ht="12">
      <c r="A367" s="13"/>
      <c r="B367" s="236"/>
      <c r="C367" s="237"/>
      <c r="D367" s="231" t="s">
        <v>144</v>
      </c>
      <c r="E367" s="238" t="s">
        <v>1</v>
      </c>
      <c r="F367" s="239" t="s">
        <v>413</v>
      </c>
      <c r="G367" s="237"/>
      <c r="H367" s="238" t="s">
        <v>1</v>
      </c>
      <c r="I367" s="240"/>
      <c r="J367" s="237"/>
      <c r="K367" s="237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144</v>
      </c>
      <c r="AU367" s="245" t="s">
        <v>89</v>
      </c>
      <c r="AV367" s="13" t="s">
        <v>85</v>
      </c>
      <c r="AW367" s="13" t="s">
        <v>34</v>
      </c>
      <c r="AX367" s="13" t="s">
        <v>80</v>
      </c>
      <c r="AY367" s="245" t="s">
        <v>134</v>
      </c>
    </row>
    <row r="368" spans="1:51" s="14" customFormat="1" ht="12">
      <c r="A368" s="14"/>
      <c r="B368" s="246"/>
      <c r="C368" s="247"/>
      <c r="D368" s="231" t="s">
        <v>144</v>
      </c>
      <c r="E368" s="248" t="s">
        <v>1</v>
      </c>
      <c r="F368" s="249" t="s">
        <v>458</v>
      </c>
      <c r="G368" s="247"/>
      <c r="H368" s="250">
        <v>25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6" t="s">
        <v>144</v>
      </c>
      <c r="AU368" s="256" t="s">
        <v>89</v>
      </c>
      <c r="AV368" s="14" t="s">
        <v>89</v>
      </c>
      <c r="AW368" s="14" t="s">
        <v>34</v>
      </c>
      <c r="AX368" s="14" t="s">
        <v>85</v>
      </c>
      <c r="AY368" s="256" t="s">
        <v>134</v>
      </c>
    </row>
    <row r="369" spans="1:65" s="2" customFormat="1" ht="16.5" customHeight="1">
      <c r="A369" s="38"/>
      <c r="B369" s="39"/>
      <c r="C369" s="218" t="s">
        <v>479</v>
      </c>
      <c r="D369" s="218" t="s">
        <v>136</v>
      </c>
      <c r="E369" s="219" t="s">
        <v>480</v>
      </c>
      <c r="F369" s="220" t="s">
        <v>481</v>
      </c>
      <c r="G369" s="221" t="s">
        <v>185</v>
      </c>
      <c r="H369" s="222">
        <v>299.5</v>
      </c>
      <c r="I369" s="223"/>
      <c r="J369" s="224">
        <f>ROUND(I369*H369,2)</f>
        <v>0</v>
      </c>
      <c r="K369" s="220" t="s">
        <v>140</v>
      </c>
      <c r="L369" s="44"/>
      <c r="M369" s="225" t="s">
        <v>1</v>
      </c>
      <c r="N369" s="226" t="s">
        <v>45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95</v>
      </c>
      <c r="AT369" s="229" t="s">
        <v>136</v>
      </c>
      <c r="AU369" s="229" t="s">
        <v>89</v>
      </c>
      <c r="AY369" s="17" t="s">
        <v>134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85</v>
      </c>
      <c r="BK369" s="230">
        <f>ROUND(I369*H369,2)</f>
        <v>0</v>
      </c>
      <c r="BL369" s="17" t="s">
        <v>95</v>
      </c>
      <c r="BM369" s="229" t="s">
        <v>482</v>
      </c>
    </row>
    <row r="370" spans="1:47" s="2" customFormat="1" ht="12">
      <c r="A370" s="38"/>
      <c r="B370" s="39"/>
      <c r="C370" s="40"/>
      <c r="D370" s="231" t="s">
        <v>142</v>
      </c>
      <c r="E370" s="40"/>
      <c r="F370" s="232" t="s">
        <v>483</v>
      </c>
      <c r="G370" s="40"/>
      <c r="H370" s="40"/>
      <c r="I370" s="233"/>
      <c r="J370" s="40"/>
      <c r="K370" s="40"/>
      <c r="L370" s="44"/>
      <c r="M370" s="234"/>
      <c r="N370" s="235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142</v>
      </c>
      <c r="AU370" s="17" t="s">
        <v>89</v>
      </c>
    </row>
    <row r="371" spans="1:51" s="13" customFormat="1" ht="12">
      <c r="A371" s="13"/>
      <c r="B371" s="236"/>
      <c r="C371" s="237"/>
      <c r="D371" s="231" t="s">
        <v>144</v>
      </c>
      <c r="E371" s="238" t="s">
        <v>1</v>
      </c>
      <c r="F371" s="239" t="s">
        <v>413</v>
      </c>
      <c r="G371" s="237"/>
      <c r="H371" s="238" t="s">
        <v>1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5" t="s">
        <v>144</v>
      </c>
      <c r="AU371" s="245" t="s">
        <v>89</v>
      </c>
      <c r="AV371" s="13" t="s">
        <v>85</v>
      </c>
      <c r="AW371" s="13" t="s">
        <v>34</v>
      </c>
      <c r="AX371" s="13" t="s">
        <v>80</v>
      </c>
      <c r="AY371" s="245" t="s">
        <v>134</v>
      </c>
    </row>
    <row r="372" spans="1:51" s="14" customFormat="1" ht="12">
      <c r="A372" s="14"/>
      <c r="B372" s="246"/>
      <c r="C372" s="247"/>
      <c r="D372" s="231" t="s">
        <v>144</v>
      </c>
      <c r="E372" s="248" t="s">
        <v>1</v>
      </c>
      <c r="F372" s="249" t="s">
        <v>484</v>
      </c>
      <c r="G372" s="247"/>
      <c r="H372" s="250">
        <v>83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6" t="s">
        <v>144</v>
      </c>
      <c r="AU372" s="256" t="s">
        <v>89</v>
      </c>
      <c r="AV372" s="14" t="s">
        <v>89</v>
      </c>
      <c r="AW372" s="14" t="s">
        <v>34</v>
      </c>
      <c r="AX372" s="14" t="s">
        <v>80</v>
      </c>
      <c r="AY372" s="256" t="s">
        <v>134</v>
      </c>
    </row>
    <row r="373" spans="1:51" s="14" customFormat="1" ht="12">
      <c r="A373" s="14"/>
      <c r="B373" s="246"/>
      <c r="C373" s="247"/>
      <c r="D373" s="231" t="s">
        <v>144</v>
      </c>
      <c r="E373" s="248" t="s">
        <v>1</v>
      </c>
      <c r="F373" s="249" t="s">
        <v>440</v>
      </c>
      <c r="G373" s="247"/>
      <c r="H373" s="250">
        <v>66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6" t="s">
        <v>144</v>
      </c>
      <c r="AU373" s="256" t="s">
        <v>89</v>
      </c>
      <c r="AV373" s="14" t="s">
        <v>89</v>
      </c>
      <c r="AW373" s="14" t="s">
        <v>34</v>
      </c>
      <c r="AX373" s="14" t="s">
        <v>80</v>
      </c>
      <c r="AY373" s="256" t="s">
        <v>134</v>
      </c>
    </row>
    <row r="374" spans="1:51" s="14" customFormat="1" ht="12">
      <c r="A374" s="14"/>
      <c r="B374" s="246"/>
      <c r="C374" s="247"/>
      <c r="D374" s="231" t="s">
        <v>144</v>
      </c>
      <c r="E374" s="248" t="s">
        <v>1</v>
      </c>
      <c r="F374" s="249" t="s">
        <v>452</v>
      </c>
      <c r="G374" s="247"/>
      <c r="H374" s="250">
        <v>150.5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6" t="s">
        <v>144</v>
      </c>
      <c r="AU374" s="256" t="s">
        <v>89</v>
      </c>
      <c r="AV374" s="14" t="s">
        <v>89</v>
      </c>
      <c r="AW374" s="14" t="s">
        <v>34</v>
      </c>
      <c r="AX374" s="14" t="s">
        <v>80</v>
      </c>
      <c r="AY374" s="256" t="s">
        <v>134</v>
      </c>
    </row>
    <row r="375" spans="1:51" s="15" customFormat="1" ht="12">
      <c r="A375" s="15"/>
      <c r="B375" s="257"/>
      <c r="C375" s="258"/>
      <c r="D375" s="231" t="s">
        <v>144</v>
      </c>
      <c r="E375" s="259" t="s">
        <v>1</v>
      </c>
      <c r="F375" s="260" t="s">
        <v>168</v>
      </c>
      <c r="G375" s="258"/>
      <c r="H375" s="261">
        <v>299.5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7" t="s">
        <v>144</v>
      </c>
      <c r="AU375" s="267" t="s">
        <v>89</v>
      </c>
      <c r="AV375" s="15" t="s">
        <v>95</v>
      </c>
      <c r="AW375" s="15" t="s">
        <v>34</v>
      </c>
      <c r="AX375" s="15" t="s">
        <v>85</v>
      </c>
      <c r="AY375" s="267" t="s">
        <v>134</v>
      </c>
    </row>
    <row r="376" spans="1:65" s="2" customFormat="1" ht="16.5" customHeight="1">
      <c r="A376" s="38"/>
      <c r="B376" s="39"/>
      <c r="C376" s="218" t="s">
        <v>485</v>
      </c>
      <c r="D376" s="218" t="s">
        <v>136</v>
      </c>
      <c r="E376" s="219" t="s">
        <v>486</v>
      </c>
      <c r="F376" s="220" t="s">
        <v>487</v>
      </c>
      <c r="G376" s="221" t="s">
        <v>185</v>
      </c>
      <c r="H376" s="222">
        <v>158.6</v>
      </c>
      <c r="I376" s="223"/>
      <c r="J376" s="224">
        <f>ROUND(I376*H376,2)</f>
        <v>0</v>
      </c>
      <c r="K376" s="220" t="s">
        <v>140</v>
      </c>
      <c r="L376" s="44"/>
      <c r="M376" s="225" t="s">
        <v>1</v>
      </c>
      <c r="N376" s="226" t="s">
        <v>45</v>
      </c>
      <c r="O376" s="91"/>
      <c r="P376" s="227">
        <f>O376*H376</f>
        <v>0</v>
      </c>
      <c r="Q376" s="227">
        <v>0.1554</v>
      </c>
      <c r="R376" s="227">
        <f>Q376*H376</f>
        <v>24.646440000000002</v>
      </c>
      <c r="S376" s="227">
        <v>0</v>
      </c>
      <c r="T376" s="22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9" t="s">
        <v>95</v>
      </c>
      <c r="AT376" s="229" t="s">
        <v>136</v>
      </c>
      <c r="AU376" s="229" t="s">
        <v>89</v>
      </c>
      <c r="AY376" s="17" t="s">
        <v>134</v>
      </c>
      <c r="BE376" s="230">
        <f>IF(N376="základní",J376,0)</f>
        <v>0</v>
      </c>
      <c r="BF376" s="230">
        <f>IF(N376="snížená",J376,0)</f>
        <v>0</v>
      </c>
      <c r="BG376" s="230">
        <f>IF(N376="zákl. přenesená",J376,0)</f>
        <v>0</v>
      </c>
      <c r="BH376" s="230">
        <f>IF(N376="sníž. přenesená",J376,0)</f>
        <v>0</v>
      </c>
      <c r="BI376" s="230">
        <f>IF(N376="nulová",J376,0)</f>
        <v>0</v>
      </c>
      <c r="BJ376" s="17" t="s">
        <v>85</v>
      </c>
      <c r="BK376" s="230">
        <f>ROUND(I376*H376,2)</f>
        <v>0</v>
      </c>
      <c r="BL376" s="17" t="s">
        <v>95</v>
      </c>
      <c r="BM376" s="229" t="s">
        <v>488</v>
      </c>
    </row>
    <row r="377" spans="1:47" s="2" customFormat="1" ht="12">
      <c r="A377" s="38"/>
      <c r="B377" s="39"/>
      <c r="C377" s="40"/>
      <c r="D377" s="231" t="s">
        <v>142</v>
      </c>
      <c r="E377" s="40"/>
      <c r="F377" s="232" t="s">
        <v>489</v>
      </c>
      <c r="G377" s="40"/>
      <c r="H377" s="40"/>
      <c r="I377" s="233"/>
      <c r="J377" s="40"/>
      <c r="K377" s="40"/>
      <c r="L377" s="44"/>
      <c r="M377" s="234"/>
      <c r="N377" s="235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142</v>
      </c>
      <c r="AU377" s="17" t="s">
        <v>89</v>
      </c>
    </row>
    <row r="378" spans="1:51" s="13" customFormat="1" ht="12">
      <c r="A378" s="13"/>
      <c r="B378" s="236"/>
      <c r="C378" s="237"/>
      <c r="D378" s="231" t="s">
        <v>144</v>
      </c>
      <c r="E378" s="238" t="s">
        <v>1</v>
      </c>
      <c r="F378" s="239" t="s">
        <v>232</v>
      </c>
      <c r="G378" s="237"/>
      <c r="H378" s="238" t="s">
        <v>1</v>
      </c>
      <c r="I378" s="240"/>
      <c r="J378" s="237"/>
      <c r="K378" s="237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144</v>
      </c>
      <c r="AU378" s="245" t="s">
        <v>89</v>
      </c>
      <c r="AV378" s="13" t="s">
        <v>85</v>
      </c>
      <c r="AW378" s="13" t="s">
        <v>34</v>
      </c>
      <c r="AX378" s="13" t="s">
        <v>80</v>
      </c>
      <c r="AY378" s="245" t="s">
        <v>134</v>
      </c>
    </row>
    <row r="379" spans="1:51" s="14" customFormat="1" ht="12">
      <c r="A379" s="14"/>
      <c r="B379" s="246"/>
      <c r="C379" s="247"/>
      <c r="D379" s="231" t="s">
        <v>144</v>
      </c>
      <c r="E379" s="248" t="s">
        <v>1</v>
      </c>
      <c r="F379" s="249" t="s">
        <v>490</v>
      </c>
      <c r="G379" s="247"/>
      <c r="H379" s="250">
        <v>158.6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6" t="s">
        <v>144</v>
      </c>
      <c r="AU379" s="256" t="s">
        <v>89</v>
      </c>
      <c r="AV379" s="14" t="s">
        <v>89</v>
      </c>
      <c r="AW379" s="14" t="s">
        <v>34</v>
      </c>
      <c r="AX379" s="14" t="s">
        <v>85</v>
      </c>
      <c r="AY379" s="256" t="s">
        <v>134</v>
      </c>
    </row>
    <row r="380" spans="1:65" s="2" customFormat="1" ht="16.5" customHeight="1">
      <c r="A380" s="38"/>
      <c r="B380" s="39"/>
      <c r="C380" s="268" t="s">
        <v>491</v>
      </c>
      <c r="D380" s="268" t="s">
        <v>235</v>
      </c>
      <c r="E380" s="269" t="s">
        <v>492</v>
      </c>
      <c r="F380" s="270" t="s">
        <v>493</v>
      </c>
      <c r="G380" s="271" t="s">
        <v>185</v>
      </c>
      <c r="H380" s="272">
        <v>121.992</v>
      </c>
      <c r="I380" s="273"/>
      <c r="J380" s="274">
        <f>ROUND(I380*H380,2)</f>
        <v>0</v>
      </c>
      <c r="K380" s="270" t="s">
        <v>140</v>
      </c>
      <c r="L380" s="275"/>
      <c r="M380" s="276" t="s">
        <v>1</v>
      </c>
      <c r="N380" s="277" t="s">
        <v>45</v>
      </c>
      <c r="O380" s="91"/>
      <c r="P380" s="227">
        <f>O380*H380</f>
        <v>0</v>
      </c>
      <c r="Q380" s="227">
        <v>0.08</v>
      </c>
      <c r="R380" s="227">
        <f>Q380*H380</f>
        <v>9.759360000000001</v>
      </c>
      <c r="S380" s="227">
        <v>0</v>
      </c>
      <c r="T380" s="228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9" t="s">
        <v>182</v>
      </c>
      <c r="AT380" s="229" t="s">
        <v>235</v>
      </c>
      <c r="AU380" s="229" t="s">
        <v>89</v>
      </c>
      <c r="AY380" s="17" t="s">
        <v>134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7" t="s">
        <v>85</v>
      </c>
      <c r="BK380" s="230">
        <f>ROUND(I380*H380,2)</f>
        <v>0</v>
      </c>
      <c r="BL380" s="17" t="s">
        <v>95</v>
      </c>
      <c r="BM380" s="229" t="s">
        <v>494</v>
      </c>
    </row>
    <row r="381" spans="1:47" s="2" customFormat="1" ht="12">
      <c r="A381" s="38"/>
      <c r="B381" s="39"/>
      <c r="C381" s="40"/>
      <c r="D381" s="231" t="s">
        <v>142</v>
      </c>
      <c r="E381" s="40"/>
      <c r="F381" s="232" t="s">
        <v>493</v>
      </c>
      <c r="G381" s="40"/>
      <c r="H381" s="40"/>
      <c r="I381" s="233"/>
      <c r="J381" s="40"/>
      <c r="K381" s="40"/>
      <c r="L381" s="44"/>
      <c r="M381" s="234"/>
      <c r="N381" s="235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142</v>
      </c>
      <c r="AU381" s="17" t="s">
        <v>89</v>
      </c>
    </row>
    <row r="382" spans="1:51" s="14" customFormat="1" ht="12">
      <c r="A382" s="14"/>
      <c r="B382" s="246"/>
      <c r="C382" s="247"/>
      <c r="D382" s="231" t="s">
        <v>144</v>
      </c>
      <c r="E382" s="248" t="s">
        <v>1</v>
      </c>
      <c r="F382" s="249" t="s">
        <v>495</v>
      </c>
      <c r="G382" s="247"/>
      <c r="H382" s="250">
        <v>119.6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6" t="s">
        <v>144</v>
      </c>
      <c r="AU382" s="256" t="s">
        <v>89</v>
      </c>
      <c r="AV382" s="14" t="s">
        <v>89</v>
      </c>
      <c r="AW382" s="14" t="s">
        <v>34</v>
      </c>
      <c r="AX382" s="14" t="s">
        <v>85</v>
      </c>
      <c r="AY382" s="256" t="s">
        <v>134</v>
      </c>
    </row>
    <row r="383" spans="1:51" s="14" customFormat="1" ht="12">
      <c r="A383" s="14"/>
      <c r="B383" s="246"/>
      <c r="C383" s="247"/>
      <c r="D383" s="231" t="s">
        <v>144</v>
      </c>
      <c r="E383" s="247"/>
      <c r="F383" s="249" t="s">
        <v>496</v>
      </c>
      <c r="G383" s="247"/>
      <c r="H383" s="250">
        <v>121.992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6" t="s">
        <v>144</v>
      </c>
      <c r="AU383" s="256" t="s">
        <v>89</v>
      </c>
      <c r="AV383" s="14" t="s">
        <v>89</v>
      </c>
      <c r="AW383" s="14" t="s">
        <v>4</v>
      </c>
      <c r="AX383" s="14" t="s">
        <v>85</v>
      </c>
      <c r="AY383" s="256" t="s">
        <v>134</v>
      </c>
    </row>
    <row r="384" spans="1:65" s="2" customFormat="1" ht="16.5" customHeight="1">
      <c r="A384" s="38"/>
      <c r="B384" s="39"/>
      <c r="C384" s="268" t="s">
        <v>497</v>
      </c>
      <c r="D384" s="268" t="s">
        <v>235</v>
      </c>
      <c r="E384" s="269" t="s">
        <v>498</v>
      </c>
      <c r="F384" s="270" t="s">
        <v>499</v>
      </c>
      <c r="G384" s="271" t="s">
        <v>185</v>
      </c>
      <c r="H384" s="272">
        <v>31</v>
      </c>
      <c r="I384" s="273"/>
      <c r="J384" s="274">
        <f>ROUND(I384*H384,2)</f>
        <v>0</v>
      </c>
      <c r="K384" s="270" t="s">
        <v>140</v>
      </c>
      <c r="L384" s="275"/>
      <c r="M384" s="276" t="s">
        <v>1</v>
      </c>
      <c r="N384" s="277" t="s">
        <v>45</v>
      </c>
      <c r="O384" s="91"/>
      <c r="P384" s="227">
        <f>O384*H384</f>
        <v>0</v>
      </c>
      <c r="Q384" s="227">
        <v>0.0483</v>
      </c>
      <c r="R384" s="227">
        <f>Q384*H384</f>
        <v>1.4973</v>
      </c>
      <c r="S384" s="227">
        <v>0</v>
      </c>
      <c r="T384" s="228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9" t="s">
        <v>182</v>
      </c>
      <c r="AT384" s="229" t="s">
        <v>235</v>
      </c>
      <c r="AU384" s="229" t="s">
        <v>89</v>
      </c>
      <c r="AY384" s="17" t="s">
        <v>134</v>
      </c>
      <c r="BE384" s="230">
        <f>IF(N384="základní",J384,0)</f>
        <v>0</v>
      </c>
      <c r="BF384" s="230">
        <f>IF(N384="snížená",J384,0)</f>
        <v>0</v>
      </c>
      <c r="BG384" s="230">
        <f>IF(N384="zákl. přenesená",J384,0)</f>
        <v>0</v>
      </c>
      <c r="BH384" s="230">
        <f>IF(N384="sníž. přenesená",J384,0)</f>
        <v>0</v>
      </c>
      <c r="BI384" s="230">
        <f>IF(N384="nulová",J384,0)</f>
        <v>0</v>
      </c>
      <c r="BJ384" s="17" t="s">
        <v>85</v>
      </c>
      <c r="BK384" s="230">
        <f>ROUND(I384*H384,2)</f>
        <v>0</v>
      </c>
      <c r="BL384" s="17" t="s">
        <v>95</v>
      </c>
      <c r="BM384" s="229" t="s">
        <v>500</v>
      </c>
    </row>
    <row r="385" spans="1:47" s="2" customFormat="1" ht="12">
      <c r="A385" s="38"/>
      <c r="B385" s="39"/>
      <c r="C385" s="40"/>
      <c r="D385" s="231" t="s">
        <v>142</v>
      </c>
      <c r="E385" s="40"/>
      <c r="F385" s="232" t="s">
        <v>499</v>
      </c>
      <c r="G385" s="40"/>
      <c r="H385" s="40"/>
      <c r="I385" s="233"/>
      <c r="J385" s="40"/>
      <c r="K385" s="40"/>
      <c r="L385" s="44"/>
      <c r="M385" s="234"/>
      <c r="N385" s="235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142</v>
      </c>
      <c r="AU385" s="17" t="s">
        <v>89</v>
      </c>
    </row>
    <row r="386" spans="1:51" s="14" customFormat="1" ht="12">
      <c r="A386" s="14"/>
      <c r="B386" s="246"/>
      <c r="C386" s="247"/>
      <c r="D386" s="231" t="s">
        <v>144</v>
      </c>
      <c r="E386" s="248" t="s">
        <v>1</v>
      </c>
      <c r="F386" s="249" t="s">
        <v>501</v>
      </c>
      <c r="G386" s="247"/>
      <c r="H386" s="250">
        <v>30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144</v>
      </c>
      <c r="AU386" s="256" t="s">
        <v>89</v>
      </c>
      <c r="AV386" s="14" t="s">
        <v>89</v>
      </c>
      <c r="AW386" s="14" t="s">
        <v>34</v>
      </c>
      <c r="AX386" s="14" t="s">
        <v>85</v>
      </c>
      <c r="AY386" s="256" t="s">
        <v>134</v>
      </c>
    </row>
    <row r="387" spans="1:51" s="14" customFormat="1" ht="12">
      <c r="A387" s="14"/>
      <c r="B387" s="246"/>
      <c r="C387" s="247"/>
      <c r="D387" s="231" t="s">
        <v>144</v>
      </c>
      <c r="E387" s="247"/>
      <c r="F387" s="249" t="s">
        <v>502</v>
      </c>
      <c r="G387" s="247"/>
      <c r="H387" s="250">
        <v>31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6" t="s">
        <v>144</v>
      </c>
      <c r="AU387" s="256" t="s">
        <v>89</v>
      </c>
      <c r="AV387" s="14" t="s">
        <v>89</v>
      </c>
      <c r="AW387" s="14" t="s">
        <v>4</v>
      </c>
      <c r="AX387" s="14" t="s">
        <v>85</v>
      </c>
      <c r="AY387" s="256" t="s">
        <v>134</v>
      </c>
    </row>
    <row r="388" spans="1:65" s="2" customFormat="1" ht="16.5" customHeight="1">
      <c r="A388" s="38"/>
      <c r="B388" s="39"/>
      <c r="C388" s="268" t="s">
        <v>503</v>
      </c>
      <c r="D388" s="268" t="s">
        <v>235</v>
      </c>
      <c r="E388" s="269" t="s">
        <v>504</v>
      </c>
      <c r="F388" s="270" t="s">
        <v>505</v>
      </c>
      <c r="G388" s="271" t="s">
        <v>185</v>
      </c>
      <c r="H388" s="272">
        <v>9</v>
      </c>
      <c r="I388" s="273"/>
      <c r="J388" s="274">
        <f>ROUND(I388*H388,2)</f>
        <v>0</v>
      </c>
      <c r="K388" s="270" t="s">
        <v>140</v>
      </c>
      <c r="L388" s="275"/>
      <c r="M388" s="276" t="s">
        <v>1</v>
      </c>
      <c r="N388" s="277" t="s">
        <v>45</v>
      </c>
      <c r="O388" s="91"/>
      <c r="P388" s="227">
        <f>O388*H388</f>
        <v>0</v>
      </c>
      <c r="Q388" s="227">
        <v>0.06567</v>
      </c>
      <c r="R388" s="227">
        <f>Q388*H388</f>
        <v>0.59103</v>
      </c>
      <c r="S388" s="227">
        <v>0</v>
      </c>
      <c r="T388" s="228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9" t="s">
        <v>182</v>
      </c>
      <c r="AT388" s="229" t="s">
        <v>235</v>
      </c>
      <c r="AU388" s="229" t="s">
        <v>89</v>
      </c>
      <c r="AY388" s="17" t="s">
        <v>134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17" t="s">
        <v>85</v>
      </c>
      <c r="BK388" s="230">
        <f>ROUND(I388*H388,2)</f>
        <v>0</v>
      </c>
      <c r="BL388" s="17" t="s">
        <v>95</v>
      </c>
      <c r="BM388" s="229" t="s">
        <v>506</v>
      </c>
    </row>
    <row r="389" spans="1:47" s="2" customFormat="1" ht="12">
      <c r="A389" s="38"/>
      <c r="B389" s="39"/>
      <c r="C389" s="40"/>
      <c r="D389" s="231" t="s">
        <v>142</v>
      </c>
      <c r="E389" s="40"/>
      <c r="F389" s="232" t="s">
        <v>505</v>
      </c>
      <c r="G389" s="40"/>
      <c r="H389" s="40"/>
      <c r="I389" s="233"/>
      <c r="J389" s="40"/>
      <c r="K389" s="40"/>
      <c r="L389" s="44"/>
      <c r="M389" s="234"/>
      <c r="N389" s="235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142</v>
      </c>
      <c r="AU389" s="17" t="s">
        <v>89</v>
      </c>
    </row>
    <row r="390" spans="1:51" s="14" customFormat="1" ht="12">
      <c r="A390" s="14"/>
      <c r="B390" s="246"/>
      <c r="C390" s="247"/>
      <c r="D390" s="231" t="s">
        <v>144</v>
      </c>
      <c r="E390" s="248" t="s">
        <v>1</v>
      </c>
      <c r="F390" s="249" t="s">
        <v>507</v>
      </c>
      <c r="G390" s="247"/>
      <c r="H390" s="250">
        <v>9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144</v>
      </c>
      <c r="AU390" s="256" t="s">
        <v>89</v>
      </c>
      <c r="AV390" s="14" t="s">
        <v>89</v>
      </c>
      <c r="AW390" s="14" t="s">
        <v>34</v>
      </c>
      <c r="AX390" s="14" t="s">
        <v>85</v>
      </c>
      <c r="AY390" s="256" t="s">
        <v>134</v>
      </c>
    </row>
    <row r="391" spans="1:65" s="2" customFormat="1" ht="21.75" customHeight="1">
      <c r="A391" s="38"/>
      <c r="B391" s="39"/>
      <c r="C391" s="218" t="s">
        <v>508</v>
      </c>
      <c r="D391" s="218" t="s">
        <v>136</v>
      </c>
      <c r="E391" s="219" t="s">
        <v>509</v>
      </c>
      <c r="F391" s="220" t="s">
        <v>510</v>
      </c>
      <c r="G391" s="221" t="s">
        <v>185</v>
      </c>
      <c r="H391" s="222">
        <v>27.2</v>
      </c>
      <c r="I391" s="223"/>
      <c r="J391" s="224">
        <f>ROUND(I391*H391,2)</f>
        <v>0</v>
      </c>
      <c r="K391" s="220" t="s">
        <v>140</v>
      </c>
      <c r="L391" s="44"/>
      <c r="M391" s="225" t="s">
        <v>1</v>
      </c>
      <c r="N391" s="226" t="s">
        <v>45</v>
      </c>
      <c r="O391" s="91"/>
      <c r="P391" s="227">
        <f>O391*H391</f>
        <v>0</v>
      </c>
      <c r="Q391" s="227">
        <v>0.31936</v>
      </c>
      <c r="R391" s="227">
        <f>Q391*H391</f>
        <v>8.686592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95</v>
      </c>
      <c r="AT391" s="229" t="s">
        <v>136</v>
      </c>
      <c r="AU391" s="229" t="s">
        <v>89</v>
      </c>
      <c r="AY391" s="17" t="s">
        <v>134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85</v>
      </c>
      <c r="BK391" s="230">
        <f>ROUND(I391*H391,2)</f>
        <v>0</v>
      </c>
      <c r="BL391" s="17" t="s">
        <v>95</v>
      </c>
      <c r="BM391" s="229" t="s">
        <v>511</v>
      </c>
    </row>
    <row r="392" spans="1:47" s="2" customFormat="1" ht="12">
      <c r="A392" s="38"/>
      <c r="B392" s="39"/>
      <c r="C392" s="40"/>
      <c r="D392" s="231" t="s">
        <v>142</v>
      </c>
      <c r="E392" s="40"/>
      <c r="F392" s="232" t="s">
        <v>512</v>
      </c>
      <c r="G392" s="40"/>
      <c r="H392" s="40"/>
      <c r="I392" s="233"/>
      <c r="J392" s="40"/>
      <c r="K392" s="40"/>
      <c r="L392" s="44"/>
      <c r="M392" s="234"/>
      <c r="N392" s="235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142</v>
      </c>
      <c r="AU392" s="17" t="s">
        <v>89</v>
      </c>
    </row>
    <row r="393" spans="1:51" s="13" customFormat="1" ht="12">
      <c r="A393" s="13"/>
      <c r="B393" s="236"/>
      <c r="C393" s="237"/>
      <c r="D393" s="231" t="s">
        <v>144</v>
      </c>
      <c r="E393" s="238" t="s">
        <v>1</v>
      </c>
      <c r="F393" s="239" t="s">
        <v>232</v>
      </c>
      <c r="G393" s="237"/>
      <c r="H393" s="238" t="s">
        <v>1</v>
      </c>
      <c r="I393" s="240"/>
      <c r="J393" s="237"/>
      <c r="K393" s="237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144</v>
      </c>
      <c r="AU393" s="245" t="s">
        <v>89</v>
      </c>
      <c r="AV393" s="13" t="s">
        <v>85</v>
      </c>
      <c r="AW393" s="13" t="s">
        <v>34</v>
      </c>
      <c r="AX393" s="13" t="s">
        <v>80</v>
      </c>
      <c r="AY393" s="245" t="s">
        <v>134</v>
      </c>
    </row>
    <row r="394" spans="1:51" s="14" customFormat="1" ht="12">
      <c r="A394" s="14"/>
      <c r="B394" s="246"/>
      <c r="C394" s="247"/>
      <c r="D394" s="231" t="s">
        <v>144</v>
      </c>
      <c r="E394" s="248" t="s">
        <v>1</v>
      </c>
      <c r="F394" s="249" t="s">
        <v>513</v>
      </c>
      <c r="G394" s="247"/>
      <c r="H394" s="250">
        <v>27.2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6" t="s">
        <v>144</v>
      </c>
      <c r="AU394" s="256" t="s">
        <v>89</v>
      </c>
      <c r="AV394" s="14" t="s">
        <v>89</v>
      </c>
      <c r="AW394" s="14" t="s">
        <v>34</v>
      </c>
      <c r="AX394" s="14" t="s">
        <v>85</v>
      </c>
      <c r="AY394" s="256" t="s">
        <v>134</v>
      </c>
    </row>
    <row r="395" spans="1:65" s="2" customFormat="1" ht="16.5" customHeight="1">
      <c r="A395" s="38"/>
      <c r="B395" s="39"/>
      <c r="C395" s="268" t="s">
        <v>514</v>
      </c>
      <c r="D395" s="268" t="s">
        <v>235</v>
      </c>
      <c r="E395" s="269" t="s">
        <v>515</v>
      </c>
      <c r="F395" s="270" t="s">
        <v>516</v>
      </c>
      <c r="G395" s="271" t="s">
        <v>185</v>
      </c>
      <c r="H395" s="272">
        <v>28</v>
      </c>
      <c r="I395" s="273"/>
      <c r="J395" s="274">
        <f>ROUND(I395*H395,2)</f>
        <v>0</v>
      </c>
      <c r="K395" s="270" t="s">
        <v>140</v>
      </c>
      <c r="L395" s="275"/>
      <c r="M395" s="276" t="s">
        <v>1</v>
      </c>
      <c r="N395" s="277" t="s">
        <v>45</v>
      </c>
      <c r="O395" s="91"/>
      <c r="P395" s="227">
        <f>O395*H395</f>
        <v>0</v>
      </c>
      <c r="Q395" s="227">
        <v>0.11333</v>
      </c>
      <c r="R395" s="227">
        <f>Q395*H395</f>
        <v>3.17324</v>
      </c>
      <c r="S395" s="227">
        <v>0</v>
      </c>
      <c r="T395" s="228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9" t="s">
        <v>182</v>
      </c>
      <c r="AT395" s="229" t="s">
        <v>235</v>
      </c>
      <c r="AU395" s="229" t="s">
        <v>89</v>
      </c>
      <c r="AY395" s="17" t="s">
        <v>134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7" t="s">
        <v>85</v>
      </c>
      <c r="BK395" s="230">
        <f>ROUND(I395*H395,2)</f>
        <v>0</v>
      </c>
      <c r="BL395" s="17" t="s">
        <v>95</v>
      </c>
      <c r="BM395" s="229" t="s">
        <v>517</v>
      </c>
    </row>
    <row r="396" spans="1:47" s="2" customFormat="1" ht="12">
      <c r="A396" s="38"/>
      <c r="B396" s="39"/>
      <c r="C396" s="40"/>
      <c r="D396" s="231" t="s">
        <v>142</v>
      </c>
      <c r="E396" s="40"/>
      <c r="F396" s="232" t="s">
        <v>516</v>
      </c>
      <c r="G396" s="40"/>
      <c r="H396" s="40"/>
      <c r="I396" s="233"/>
      <c r="J396" s="40"/>
      <c r="K396" s="40"/>
      <c r="L396" s="44"/>
      <c r="M396" s="234"/>
      <c r="N396" s="235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142</v>
      </c>
      <c r="AU396" s="17" t="s">
        <v>89</v>
      </c>
    </row>
    <row r="397" spans="1:51" s="14" customFormat="1" ht="12">
      <c r="A397" s="14"/>
      <c r="B397" s="246"/>
      <c r="C397" s="247"/>
      <c r="D397" s="231" t="s">
        <v>144</v>
      </c>
      <c r="E397" s="247"/>
      <c r="F397" s="249" t="s">
        <v>518</v>
      </c>
      <c r="G397" s="247"/>
      <c r="H397" s="250">
        <v>28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6" t="s">
        <v>144</v>
      </c>
      <c r="AU397" s="256" t="s">
        <v>89</v>
      </c>
      <c r="AV397" s="14" t="s">
        <v>89</v>
      </c>
      <c r="AW397" s="14" t="s">
        <v>4</v>
      </c>
      <c r="AX397" s="14" t="s">
        <v>85</v>
      </c>
      <c r="AY397" s="256" t="s">
        <v>134</v>
      </c>
    </row>
    <row r="398" spans="1:65" s="2" customFormat="1" ht="16.5" customHeight="1">
      <c r="A398" s="38"/>
      <c r="B398" s="39"/>
      <c r="C398" s="218" t="s">
        <v>519</v>
      </c>
      <c r="D398" s="218" t="s">
        <v>136</v>
      </c>
      <c r="E398" s="219" t="s">
        <v>520</v>
      </c>
      <c r="F398" s="220" t="s">
        <v>521</v>
      </c>
      <c r="G398" s="221" t="s">
        <v>185</v>
      </c>
      <c r="H398" s="222">
        <v>156.5</v>
      </c>
      <c r="I398" s="223"/>
      <c r="J398" s="224">
        <f>ROUND(I398*H398,2)</f>
        <v>0</v>
      </c>
      <c r="K398" s="220" t="s">
        <v>140</v>
      </c>
      <c r="L398" s="44"/>
      <c r="M398" s="225" t="s">
        <v>1</v>
      </c>
      <c r="N398" s="226" t="s">
        <v>45</v>
      </c>
      <c r="O398" s="91"/>
      <c r="P398" s="227">
        <f>O398*H398</f>
        <v>0</v>
      </c>
      <c r="Q398" s="227">
        <v>0.16849</v>
      </c>
      <c r="R398" s="227">
        <f>Q398*H398</f>
        <v>26.368685</v>
      </c>
      <c r="S398" s="227">
        <v>0</v>
      </c>
      <c r="T398" s="228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9" t="s">
        <v>95</v>
      </c>
      <c r="AT398" s="229" t="s">
        <v>136</v>
      </c>
      <c r="AU398" s="229" t="s">
        <v>89</v>
      </c>
      <c r="AY398" s="17" t="s">
        <v>134</v>
      </c>
      <c r="BE398" s="230">
        <f>IF(N398="základní",J398,0)</f>
        <v>0</v>
      </c>
      <c r="BF398" s="230">
        <f>IF(N398="snížená",J398,0)</f>
        <v>0</v>
      </c>
      <c r="BG398" s="230">
        <f>IF(N398="zákl. přenesená",J398,0)</f>
        <v>0</v>
      </c>
      <c r="BH398" s="230">
        <f>IF(N398="sníž. přenesená",J398,0)</f>
        <v>0</v>
      </c>
      <c r="BI398" s="230">
        <f>IF(N398="nulová",J398,0)</f>
        <v>0</v>
      </c>
      <c r="BJ398" s="17" t="s">
        <v>85</v>
      </c>
      <c r="BK398" s="230">
        <f>ROUND(I398*H398,2)</f>
        <v>0</v>
      </c>
      <c r="BL398" s="17" t="s">
        <v>95</v>
      </c>
      <c r="BM398" s="229" t="s">
        <v>522</v>
      </c>
    </row>
    <row r="399" spans="1:47" s="2" customFormat="1" ht="12">
      <c r="A399" s="38"/>
      <c r="B399" s="39"/>
      <c r="C399" s="40"/>
      <c r="D399" s="231" t="s">
        <v>142</v>
      </c>
      <c r="E399" s="40"/>
      <c r="F399" s="232" t="s">
        <v>523</v>
      </c>
      <c r="G399" s="40"/>
      <c r="H399" s="40"/>
      <c r="I399" s="233"/>
      <c r="J399" s="40"/>
      <c r="K399" s="40"/>
      <c r="L399" s="44"/>
      <c r="M399" s="234"/>
      <c r="N399" s="235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142</v>
      </c>
      <c r="AU399" s="17" t="s">
        <v>89</v>
      </c>
    </row>
    <row r="400" spans="1:51" s="13" customFormat="1" ht="12">
      <c r="A400" s="13"/>
      <c r="B400" s="236"/>
      <c r="C400" s="237"/>
      <c r="D400" s="231" t="s">
        <v>144</v>
      </c>
      <c r="E400" s="238" t="s">
        <v>1</v>
      </c>
      <c r="F400" s="239" t="s">
        <v>232</v>
      </c>
      <c r="G400" s="237"/>
      <c r="H400" s="238" t="s">
        <v>1</v>
      </c>
      <c r="I400" s="240"/>
      <c r="J400" s="237"/>
      <c r="K400" s="237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144</v>
      </c>
      <c r="AU400" s="245" t="s">
        <v>89</v>
      </c>
      <c r="AV400" s="13" t="s">
        <v>85</v>
      </c>
      <c r="AW400" s="13" t="s">
        <v>34</v>
      </c>
      <c r="AX400" s="13" t="s">
        <v>80</v>
      </c>
      <c r="AY400" s="245" t="s">
        <v>134</v>
      </c>
    </row>
    <row r="401" spans="1:51" s="14" customFormat="1" ht="12">
      <c r="A401" s="14"/>
      <c r="B401" s="246"/>
      <c r="C401" s="247"/>
      <c r="D401" s="231" t="s">
        <v>144</v>
      </c>
      <c r="E401" s="248" t="s">
        <v>1</v>
      </c>
      <c r="F401" s="249" t="s">
        <v>524</v>
      </c>
      <c r="G401" s="247"/>
      <c r="H401" s="250">
        <v>156.5</v>
      </c>
      <c r="I401" s="251"/>
      <c r="J401" s="247"/>
      <c r="K401" s="247"/>
      <c r="L401" s="252"/>
      <c r="M401" s="253"/>
      <c r="N401" s="254"/>
      <c r="O401" s="254"/>
      <c r="P401" s="254"/>
      <c r="Q401" s="254"/>
      <c r="R401" s="254"/>
      <c r="S401" s="254"/>
      <c r="T401" s="25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6" t="s">
        <v>144</v>
      </c>
      <c r="AU401" s="256" t="s">
        <v>89</v>
      </c>
      <c r="AV401" s="14" t="s">
        <v>89</v>
      </c>
      <c r="AW401" s="14" t="s">
        <v>34</v>
      </c>
      <c r="AX401" s="14" t="s">
        <v>85</v>
      </c>
      <c r="AY401" s="256" t="s">
        <v>134</v>
      </c>
    </row>
    <row r="402" spans="1:65" s="2" customFormat="1" ht="16.5" customHeight="1">
      <c r="A402" s="38"/>
      <c r="B402" s="39"/>
      <c r="C402" s="268" t="s">
        <v>525</v>
      </c>
      <c r="D402" s="268" t="s">
        <v>235</v>
      </c>
      <c r="E402" s="269" t="s">
        <v>526</v>
      </c>
      <c r="F402" s="270" t="s">
        <v>527</v>
      </c>
      <c r="G402" s="271" t="s">
        <v>185</v>
      </c>
      <c r="H402" s="272">
        <v>160.006</v>
      </c>
      <c r="I402" s="273"/>
      <c r="J402" s="274">
        <f>ROUND(I402*H402,2)</f>
        <v>0</v>
      </c>
      <c r="K402" s="270" t="s">
        <v>140</v>
      </c>
      <c r="L402" s="275"/>
      <c r="M402" s="276" t="s">
        <v>1</v>
      </c>
      <c r="N402" s="277" t="s">
        <v>45</v>
      </c>
      <c r="O402" s="91"/>
      <c r="P402" s="227">
        <f>O402*H402</f>
        <v>0</v>
      </c>
      <c r="Q402" s="227">
        <v>0.045</v>
      </c>
      <c r="R402" s="227">
        <f>Q402*H402</f>
        <v>7.20027</v>
      </c>
      <c r="S402" s="227">
        <v>0</v>
      </c>
      <c r="T402" s="22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9" t="s">
        <v>182</v>
      </c>
      <c r="AT402" s="229" t="s">
        <v>235</v>
      </c>
      <c r="AU402" s="229" t="s">
        <v>89</v>
      </c>
      <c r="AY402" s="17" t="s">
        <v>134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17" t="s">
        <v>85</v>
      </c>
      <c r="BK402" s="230">
        <f>ROUND(I402*H402,2)</f>
        <v>0</v>
      </c>
      <c r="BL402" s="17" t="s">
        <v>95</v>
      </c>
      <c r="BM402" s="229" t="s">
        <v>528</v>
      </c>
    </row>
    <row r="403" spans="1:47" s="2" customFormat="1" ht="12">
      <c r="A403" s="38"/>
      <c r="B403" s="39"/>
      <c r="C403" s="40"/>
      <c r="D403" s="231" t="s">
        <v>142</v>
      </c>
      <c r="E403" s="40"/>
      <c r="F403" s="232" t="s">
        <v>527</v>
      </c>
      <c r="G403" s="40"/>
      <c r="H403" s="40"/>
      <c r="I403" s="233"/>
      <c r="J403" s="40"/>
      <c r="K403" s="40"/>
      <c r="L403" s="44"/>
      <c r="M403" s="234"/>
      <c r="N403" s="23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142</v>
      </c>
      <c r="AU403" s="17" t="s">
        <v>89</v>
      </c>
    </row>
    <row r="404" spans="1:51" s="14" customFormat="1" ht="12">
      <c r="A404" s="14"/>
      <c r="B404" s="246"/>
      <c r="C404" s="247"/>
      <c r="D404" s="231" t="s">
        <v>144</v>
      </c>
      <c r="E404" s="247"/>
      <c r="F404" s="249" t="s">
        <v>529</v>
      </c>
      <c r="G404" s="247"/>
      <c r="H404" s="250">
        <v>160.006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144</v>
      </c>
      <c r="AU404" s="256" t="s">
        <v>89</v>
      </c>
      <c r="AV404" s="14" t="s">
        <v>89</v>
      </c>
      <c r="AW404" s="14" t="s">
        <v>4</v>
      </c>
      <c r="AX404" s="14" t="s">
        <v>85</v>
      </c>
      <c r="AY404" s="256" t="s">
        <v>134</v>
      </c>
    </row>
    <row r="405" spans="1:65" s="2" customFormat="1" ht="16.5" customHeight="1">
      <c r="A405" s="38"/>
      <c r="B405" s="39"/>
      <c r="C405" s="218" t="s">
        <v>530</v>
      </c>
      <c r="D405" s="218" t="s">
        <v>136</v>
      </c>
      <c r="E405" s="219" t="s">
        <v>531</v>
      </c>
      <c r="F405" s="220" t="s">
        <v>532</v>
      </c>
      <c r="G405" s="221" t="s">
        <v>185</v>
      </c>
      <c r="H405" s="222">
        <v>114</v>
      </c>
      <c r="I405" s="223"/>
      <c r="J405" s="224">
        <f>ROUND(I405*H405,2)</f>
        <v>0</v>
      </c>
      <c r="K405" s="220" t="s">
        <v>140</v>
      </c>
      <c r="L405" s="44"/>
      <c r="M405" s="225" t="s">
        <v>1</v>
      </c>
      <c r="N405" s="226" t="s">
        <v>45</v>
      </c>
      <c r="O405" s="91"/>
      <c r="P405" s="227">
        <f>O405*H405</f>
        <v>0</v>
      </c>
      <c r="Q405" s="227">
        <v>0</v>
      </c>
      <c r="R405" s="227">
        <f>Q405*H405</f>
        <v>0</v>
      </c>
      <c r="S405" s="227">
        <v>0</v>
      </c>
      <c r="T405" s="228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9" t="s">
        <v>95</v>
      </c>
      <c r="AT405" s="229" t="s">
        <v>136</v>
      </c>
      <c r="AU405" s="229" t="s">
        <v>89</v>
      </c>
      <c r="AY405" s="17" t="s">
        <v>134</v>
      </c>
      <c r="BE405" s="230">
        <f>IF(N405="základní",J405,0)</f>
        <v>0</v>
      </c>
      <c r="BF405" s="230">
        <f>IF(N405="snížená",J405,0)</f>
        <v>0</v>
      </c>
      <c r="BG405" s="230">
        <f>IF(N405="zákl. přenesená",J405,0)</f>
        <v>0</v>
      </c>
      <c r="BH405" s="230">
        <f>IF(N405="sníž. přenesená",J405,0)</f>
        <v>0</v>
      </c>
      <c r="BI405" s="230">
        <f>IF(N405="nulová",J405,0)</f>
        <v>0</v>
      </c>
      <c r="BJ405" s="17" t="s">
        <v>85</v>
      </c>
      <c r="BK405" s="230">
        <f>ROUND(I405*H405,2)</f>
        <v>0</v>
      </c>
      <c r="BL405" s="17" t="s">
        <v>95</v>
      </c>
      <c r="BM405" s="229" t="s">
        <v>533</v>
      </c>
    </row>
    <row r="406" spans="1:47" s="2" customFormat="1" ht="12">
      <c r="A406" s="38"/>
      <c r="B406" s="39"/>
      <c r="C406" s="40"/>
      <c r="D406" s="231" t="s">
        <v>142</v>
      </c>
      <c r="E406" s="40"/>
      <c r="F406" s="232" t="s">
        <v>534</v>
      </c>
      <c r="G406" s="40"/>
      <c r="H406" s="40"/>
      <c r="I406" s="233"/>
      <c r="J406" s="40"/>
      <c r="K406" s="40"/>
      <c r="L406" s="44"/>
      <c r="M406" s="234"/>
      <c r="N406" s="235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142</v>
      </c>
      <c r="AU406" s="17" t="s">
        <v>89</v>
      </c>
    </row>
    <row r="407" spans="1:51" s="13" customFormat="1" ht="12">
      <c r="A407" s="13"/>
      <c r="B407" s="236"/>
      <c r="C407" s="237"/>
      <c r="D407" s="231" t="s">
        <v>144</v>
      </c>
      <c r="E407" s="238" t="s">
        <v>1</v>
      </c>
      <c r="F407" s="239" t="s">
        <v>145</v>
      </c>
      <c r="G407" s="237"/>
      <c r="H407" s="238" t="s">
        <v>1</v>
      </c>
      <c r="I407" s="240"/>
      <c r="J407" s="237"/>
      <c r="K407" s="237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144</v>
      </c>
      <c r="AU407" s="245" t="s">
        <v>89</v>
      </c>
      <c r="AV407" s="13" t="s">
        <v>85</v>
      </c>
      <c r="AW407" s="13" t="s">
        <v>34</v>
      </c>
      <c r="AX407" s="13" t="s">
        <v>80</v>
      </c>
      <c r="AY407" s="245" t="s">
        <v>134</v>
      </c>
    </row>
    <row r="408" spans="1:51" s="14" customFormat="1" ht="12">
      <c r="A408" s="14"/>
      <c r="B408" s="246"/>
      <c r="C408" s="247"/>
      <c r="D408" s="231" t="s">
        <v>144</v>
      </c>
      <c r="E408" s="248" t="s">
        <v>1</v>
      </c>
      <c r="F408" s="249" t="s">
        <v>535</v>
      </c>
      <c r="G408" s="247"/>
      <c r="H408" s="250">
        <v>114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6" t="s">
        <v>144</v>
      </c>
      <c r="AU408" s="256" t="s">
        <v>89</v>
      </c>
      <c r="AV408" s="14" t="s">
        <v>89</v>
      </c>
      <c r="AW408" s="14" t="s">
        <v>34</v>
      </c>
      <c r="AX408" s="14" t="s">
        <v>85</v>
      </c>
      <c r="AY408" s="256" t="s">
        <v>134</v>
      </c>
    </row>
    <row r="409" spans="1:65" s="2" customFormat="1" ht="16.5" customHeight="1">
      <c r="A409" s="38"/>
      <c r="B409" s="39"/>
      <c r="C409" s="218" t="s">
        <v>536</v>
      </c>
      <c r="D409" s="218" t="s">
        <v>136</v>
      </c>
      <c r="E409" s="219" t="s">
        <v>537</v>
      </c>
      <c r="F409" s="220" t="s">
        <v>538</v>
      </c>
      <c r="G409" s="221" t="s">
        <v>185</v>
      </c>
      <c r="H409" s="222">
        <v>114</v>
      </c>
      <c r="I409" s="223"/>
      <c r="J409" s="224">
        <f>ROUND(I409*H409,2)</f>
        <v>0</v>
      </c>
      <c r="K409" s="220" t="s">
        <v>140</v>
      </c>
      <c r="L409" s="44"/>
      <c r="M409" s="225" t="s">
        <v>1</v>
      </c>
      <c r="N409" s="226" t="s">
        <v>45</v>
      </c>
      <c r="O409" s="91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9" t="s">
        <v>95</v>
      </c>
      <c r="AT409" s="229" t="s">
        <v>136</v>
      </c>
      <c r="AU409" s="229" t="s">
        <v>89</v>
      </c>
      <c r="AY409" s="17" t="s">
        <v>134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7" t="s">
        <v>85</v>
      </c>
      <c r="BK409" s="230">
        <f>ROUND(I409*H409,2)</f>
        <v>0</v>
      </c>
      <c r="BL409" s="17" t="s">
        <v>95</v>
      </c>
      <c r="BM409" s="229" t="s">
        <v>539</v>
      </c>
    </row>
    <row r="410" spans="1:47" s="2" customFormat="1" ht="12">
      <c r="A410" s="38"/>
      <c r="B410" s="39"/>
      <c r="C410" s="40"/>
      <c r="D410" s="231" t="s">
        <v>142</v>
      </c>
      <c r="E410" s="40"/>
      <c r="F410" s="232" t="s">
        <v>540</v>
      </c>
      <c r="G410" s="40"/>
      <c r="H410" s="40"/>
      <c r="I410" s="233"/>
      <c r="J410" s="40"/>
      <c r="K410" s="40"/>
      <c r="L410" s="44"/>
      <c r="M410" s="234"/>
      <c r="N410" s="235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142</v>
      </c>
      <c r="AU410" s="17" t="s">
        <v>89</v>
      </c>
    </row>
    <row r="411" spans="1:51" s="13" customFormat="1" ht="12">
      <c r="A411" s="13"/>
      <c r="B411" s="236"/>
      <c r="C411" s="237"/>
      <c r="D411" s="231" t="s">
        <v>144</v>
      </c>
      <c r="E411" s="238" t="s">
        <v>1</v>
      </c>
      <c r="F411" s="239" t="s">
        <v>145</v>
      </c>
      <c r="G411" s="237"/>
      <c r="H411" s="238" t="s">
        <v>1</v>
      </c>
      <c r="I411" s="240"/>
      <c r="J411" s="237"/>
      <c r="K411" s="237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144</v>
      </c>
      <c r="AU411" s="245" t="s">
        <v>89</v>
      </c>
      <c r="AV411" s="13" t="s">
        <v>85</v>
      </c>
      <c r="AW411" s="13" t="s">
        <v>34</v>
      </c>
      <c r="AX411" s="13" t="s">
        <v>80</v>
      </c>
      <c r="AY411" s="245" t="s">
        <v>134</v>
      </c>
    </row>
    <row r="412" spans="1:51" s="14" customFormat="1" ht="12">
      <c r="A412" s="14"/>
      <c r="B412" s="246"/>
      <c r="C412" s="247"/>
      <c r="D412" s="231" t="s">
        <v>144</v>
      </c>
      <c r="E412" s="248" t="s">
        <v>1</v>
      </c>
      <c r="F412" s="249" t="s">
        <v>535</v>
      </c>
      <c r="G412" s="247"/>
      <c r="H412" s="250">
        <v>114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6" t="s">
        <v>144</v>
      </c>
      <c r="AU412" s="256" t="s">
        <v>89</v>
      </c>
      <c r="AV412" s="14" t="s">
        <v>89</v>
      </c>
      <c r="AW412" s="14" t="s">
        <v>34</v>
      </c>
      <c r="AX412" s="14" t="s">
        <v>85</v>
      </c>
      <c r="AY412" s="256" t="s">
        <v>134</v>
      </c>
    </row>
    <row r="413" spans="1:63" s="12" customFormat="1" ht="22.8" customHeight="1">
      <c r="A413" s="12"/>
      <c r="B413" s="202"/>
      <c r="C413" s="203"/>
      <c r="D413" s="204" t="s">
        <v>79</v>
      </c>
      <c r="E413" s="216" t="s">
        <v>541</v>
      </c>
      <c r="F413" s="216" t="s">
        <v>542</v>
      </c>
      <c r="G413" s="203"/>
      <c r="H413" s="203"/>
      <c r="I413" s="206"/>
      <c r="J413" s="217">
        <f>BK413</f>
        <v>0</v>
      </c>
      <c r="K413" s="203"/>
      <c r="L413" s="208"/>
      <c r="M413" s="209"/>
      <c r="N413" s="210"/>
      <c r="O413" s="210"/>
      <c r="P413" s="211">
        <f>SUM(P414:P427)</f>
        <v>0</v>
      </c>
      <c r="Q413" s="210"/>
      <c r="R413" s="211">
        <f>SUM(R414:R427)</f>
        <v>0</v>
      </c>
      <c r="S413" s="210"/>
      <c r="T413" s="212">
        <f>SUM(T414:T427)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3" t="s">
        <v>85</v>
      </c>
      <c r="AT413" s="214" t="s">
        <v>79</v>
      </c>
      <c r="AU413" s="214" t="s">
        <v>85</v>
      </c>
      <c r="AY413" s="213" t="s">
        <v>134</v>
      </c>
      <c r="BK413" s="215">
        <f>SUM(BK414:BK427)</f>
        <v>0</v>
      </c>
    </row>
    <row r="414" spans="1:65" s="2" customFormat="1" ht="16.5" customHeight="1">
      <c r="A414" s="38"/>
      <c r="B414" s="39"/>
      <c r="C414" s="218" t="s">
        <v>543</v>
      </c>
      <c r="D414" s="218" t="s">
        <v>136</v>
      </c>
      <c r="E414" s="219" t="s">
        <v>544</v>
      </c>
      <c r="F414" s="220" t="s">
        <v>545</v>
      </c>
      <c r="G414" s="221" t="s">
        <v>238</v>
      </c>
      <c r="H414" s="222">
        <v>764.196</v>
      </c>
      <c r="I414" s="223"/>
      <c r="J414" s="224">
        <f>ROUND(I414*H414,2)</f>
        <v>0</v>
      </c>
      <c r="K414" s="220" t="s">
        <v>140</v>
      </c>
      <c r="L414" s="44"/>
      <c r="M414" s="225" t="s">
        <v>1</v>
      </c>
      <c r="N414" s="226" t="s">
        <v>45</v>
      </c>
      <c r="O414" s="91"/>
      <c r="P414" s="227">
        <f>O414*H414</f>
        <v>0</v>
      </c>
      <c r="Q414" s="227">
        <v>0</v>
      </c>
      <c r="R414" s="227">
        <f>Q414*H414</f>
        <v>0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95</v>
      </c>
      <c r="AT414" s="229" t="s">
        <v>136</v>
      </c>
      <c r="AU414" s="229" t="s">
        <v>89</v>
      </c>
      <c r="AY414" s="17" t="s">
        <v>134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85</v>
      </c>
      <c r="BK414" s="230">
        <f>ROUND(I414*H414,2)</f>
        <v>0</v>
      </c>
      <c r="BL414" s="17" t="s">
        <v>95</v>
      </c>
      <c r="BM414" s="229" t="s">
        <v>546</v>
      </c>
    </row>
    <row r="415" spans="1:47" s="2" customFormat="1" ht="12">
      <c r="A415" s="38"/>
      <c r="B415" s="39"/>
      <c r="C415" s="40"/>
      <c r="D415" s="231" t="s">
        <v>142</v>
      </c>
      <c r="E415" s="40"/>
      <c r="F415" s="232" t="s">
        <v>547</v>
      </c>
      <c r="G415" s="40"/>
      <c r="H415" s="40"/>
      <c r="I415" s="233"/>
      <c r="J415" s="40"/>
      <c r="K415" s="40"/>
      <c r="L415" s="44"/>
      <c r="M415" s="234"/>
      <c r="N415" s="235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142</v>
      </c>
      <c r="AU415" s="17" t="s">
        <v>89</v>
      </c>
    </row>
    <row r="416" spans="1:65" s="2" customFormat="1" ht="16.5" customHeight="1">
      <c r="A416" s="38"/>
      <c r="B416" s="39"/>
      <c r="C416" s="218" t="s">
        <v>548</v>
      </c>
      <c r="D416" s="218" t="s">
        <v>136</v>
      </c>
      <c r="E416" s="219" t="s">
        <v>549</v>
      </c>
      <c r="F416" s="220" t="s">
        <v>550</v>
      </c>
      <c r="G416" s="221" t="s">
        <v>238</v>
      </c>
      <c r="H416" s="222">
        <v>18340.704</v>
      </c>
      <c r="I416" s="223"/>
      <c r="J416" s="224">
        <f>ROUND(I416*H416,2)</f>
        <v>0</v>
      </c>
      <c r="K416" s="220" t="s">
        <v>140</v>
      </c>
      <c r="L416" s="44"/>
      <c r="M416" s="225" t="s">
        <v>1</v>
      </c>
      <c r="N416" s="226" t="s">
        <v>45</v>
      </c>
      <c r="O416" s="91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9" t="s">
        <v>95</v>
      </c>
      <c r="AT416" s="229" t="s">
        <v>136</v>
      </c>
      <c r="AU416" s="229" t="s">
        <v>89</v>
      </c>
      <c r="AY416" s="17" t="s">
        <v>134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7" t="s">
        <v>85</v>
      </c>
      <c r="BK416" s="230">
        <f>ROUND(I416*H416,2)</f>
        <v>0</v>
      </c>
      <c r="BL416" s="17" t="s">
        <v>95</v>
      </c>
      <c r="BM416" s="229" t="s">
        <v>551</v>
      </c>
    </row>
    <row r="417" spans="1:47" s="2" customFormat="1" ht="12">
      <c r="A417" s="38"/>
      <c r="B417" s="39"/>
      <c r="C417" s="40"/>
      <c r="D417" s="231" t="s">
        <v>142</v>
      </c>
      <c r="E417" s="40"/>
      <c r="F417" s="232" t="s">
        <v>552</v>
      </c>
      <c r="G417" s="40"/>
      <c r="H417" s="40"/>
      <c r="I417" s="233"/>
      <c r="J417" s="40"/>
      <c r="K417" s="40"/>
      <c r="L417" s="44"/>
      <c r="M417" s="234"/>
      <c r="N417" s="235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142</v>
      </c>
      <c r="AU417" s="17" t="s">
        <v>89</v>
      </c>
    </row>
    <row r="418" spans="1:51" s="14" customFormat="1" ht="12">
      <c r="A418" s="14"/>
      <c r="B418" s="246"/>
      <c r="C418" s="247"/>
      <c r="D418" s="231" t="s">
        <v>144</v>
      </c>
      <c r="E418" s="247"/>
      <c r="F418" s="249" t="s">
        <v>553</v>
      </c>
      <c r="G418" s="247"/>
      <c r="H418" s="250">
        <v>18340.704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6" t="s">
        <v>144</v>
      </c>
      <c r="AU418" s="256" t="s">
        <v>89</v>
      </c>
      <c r="AV418" s="14" t="s">
        <v>89</v>
      </c>
      <c r="AW418" s="14" t="s">
        <v>4</v>
      </c>
      <c r="AX418" s="14" t="s">
        <v>85</v>
      </c>
      <c r="AY418" s="256" t="s">
        <v>134</v>
      </c>
    </row>
    <row r="419" spans="1:65" s="2" customFormat="1" ht="24.15" customHeight="1">
      <c r="A419" s="38"/>
      <c r="B419" s="39"/>
      <c r="C419" s="218" t="s">
        <v>554</v>
      </c>
      <c r="D419" s="218" t="s">
        <v>136</v>
      </c>
      <c r="E419" s="219" t="s">
        <v>555</v>
      </c>
      <c r="F419" s="220" t="s">
        <v>556</v>
      </c>
      <c r="G419" s="221" t="s">
        <v>238</v>
      </c>
      <c r="H419" s="222">
        <v>304.732</v>
      </c>
      <c r="I419" s="223"/>
      <c r="J419" s="224">
        <f>ROUND(I419*H419,2)</f>
        <v>0</v>
      </c>
      <c r="K419" s="220" t="s">
        <v>140</v>
      </c>
      <c r="L419" s="44"/>
      <c r="M419" s="225" t="s">
        <v>1</v>
      </c>
      <c r="N419" s="226" t="s">
        <v>45</v>
      </c>
      <c r="O419" s="91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9" t="s">
        <v>95</v>
      </c>
      <c r="AT419" s="229" t="s">
        <v>136</v>
      </c>
      <c r="AU419" s="229" t="s">
        <v>89</v>
      </c>
      <c r="AY419" s="17" t="s">
        <v>134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7" t="s">
        <v>85</v>
      </c>
      <c r="BK419" s="230">
        <f>ROUND(I419*H419,2)</f>
        <v>0</v>
      </c>
      <c r="BL419" s="17" t="s">
        <v>95</v>
      </c>
      <c r="BM419" s="229" t="s">
        <v>557</v>
      </c>
    </row>
    <row r="420" spans="1:47" s="2" customFormat="1" ht="12">
      <c r="A420" s="38"/>
      <c r="B420" s="39"/>
      <c r="C420" s="40"/>
      <c r="D420" s="231" t="s">
        <v>142</v>
      </c>
      <c r="E420" s="40"/>
      <c r="F420" s="232" t="s">
        <v>558</v>
      </c>
      <c r="G420" s="40"/>
      <c r="H420" s="40"/>
      <c r="I420" s="233"/>
      <c r="J420" s="40"/>
      <c r="K420" s="40"/>
      <c r="L420" s="44"/>
      <c r="M420" s="234"/>
      <c r="N420" s="235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142</v>
      </c>
      <c r="AU420" s="17" t="s">
        <v>89</v>
      </c>
    </row>
    <row r="421" spans="1:51" s="14" customFormat="1" ht="12">
      <c r="A421" s="14"/>
      <c r="B421" s="246"/>
      <c r="C421" s="247"/>
      <c r="D421" s="231" t="s">
        <v>144</v>
      </c>
      <c r="E421" s="248" t="s">
        <v>1</v>
      </c>
      <c r="F421" s="249" t="s">
        <v>559</v>
      </c>
      <c r="G421" s="247"/>
      <c r="H421" s="250">
        <v>304.732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6" t="s">
        <v>144</v>
      </c>
      <c r="AU421" s="256" t="s">
        <v>89</v>
      </c>
      <c r="AV421" s="14" t="s">
        <v>89</v>
      </c>
      <c r="AW421" s="14" t="s">
        <v>34</v>
      </c>
      <c r="AX421" s="14" t="s">
        <v>85</v>
      </c>
      <c r="AY421" s="256" t="s">
        <v>134</v>
      </c>
    </row>
    <row r="422" spans="1:65" s="2" customFormat="1" ht="24.15" customHeight="1">
      <c r="A422" s="38"/>
      <c r="B422" s="39"/>
      <c r="C422" s="218" t="s">
        <v>560</v>
      </c>
      <c r="D422" s="218" t="s">
        <v>136</v>
      </c>
      <c r="E422" s="219" t="s">
        <v>561</v>
      </c>
      <c r="F422" s="220" t="s">
        <v>245</v>
      </c>
      <c r="G422" s="221" t="s">
        <v>238</v>
      </c>
      <c r="H422" s="222">
        <v>265.32</v>
      </c>
      <c r="I422" s="223"/>
      <c r="J422" s="224">
        <f>ROUND(I422*H422,2)</f>
        <v>0</v>
      </c>
      <c r="K422" s="220" t="s">
        <v>140</v>
      </c>
      <c r="L422" s="44"/>
      <c r="M422" s="225" t="s">
        <v>1</v>
      </c>
      <c r="N422" s="226" t="s">
        <v>45</v>
      </c>
      <c r="O422" s="91"/>
      <c r="P422" s="227">
        <f>O422*H422</f>
        <v>0</v>
      </c>
      <c r="Q422" s="227">
        <v>0</v>
      </c>
      <c r="R422" s="227">
        <f>Q422*H422</f>
        <v>0</v>
      </c>
      <c r="S422" s="227">
        <v>0</v>
      </c>
      <c r="T422" s="228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9" t="s">
        <v>95</v>
      </c>
      <c r="AT422" s="229" t="s">
        <v>136</v>
      </c>
      <c r="AU422" s="229" t="s">
        <v>89</v>
      </c>
      <c r="AY422" s="17" t="s">
        <v>134</v>
      </c>
      <c r="BE422" s="230">
        <f>IF(N422="základní",J422,0)</f>
        <v>0</v>
      </c>
      <c r="BF422" s="230">
        <f>IF(N422="snížená",J422,0)</f>
        <v>0</v>
      </c>
      <c r="BG422" s="230">
        <f>IF(N422="zákl. přenesená",J422,0)</f>
        <v>0</v>
      </c>
      <c r="BH422" s="230">
        <f>IF(N422="sníž. přenesená",J422,0)</f>
        <v>0</v>
      </c>
      <c r="BI422" s="230">
        <f>IF(N422="nulová",J422,0)</f>
        <v>0</v>
      </c>
      <c r="BJ422" s="17" t="s">
        <v>85</v>
      </c>
      <c r="BK422" s="230">
        <f>ROUND(I422*H422,2)</f>
        <v>0</v>
      </c>
      <c r="BL422" s="17" t="s">
        <v>95</v>
      </c>
      <c r="BM422" s="229" t="s">
        <v>562</v>
      </c>
    </row>
    <row r="423" spans="1:47" s="2" customFormat="1" ht="12">
      <c r="A423" s="38"/>
      <c r="B423" s="39"/>
      <c r="C423" s="40"/>
      <c r="D423" s="231" t="s">
        <v>142</v>
      </c>
      <c r="E423" s="40"/>
      <c r="F423" s="232" t="s">
        <v>245</v>
      </c>
      <c r="G423" s="40"/>
      <c r="H423" s="40"/>
      <c r="I423" s="233"/>
      <c r="J423" s="40"/>
      <c r="K423" s="40"/>
      <c r="L423" s="44"/>
      <c r="M423" s="234"/>
      <c r="N423" s="235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142</v>
      </c>
      <c r="AU423" s="17" t="s">
        <v>89</v>
      </c>
    </row>
    <row r="424" spans="1:51" s="14" customFormat="1" ht="12">
      <c r="A424" s="14"/>
      <c r="B424" s="246"/>
      <c r="C424" s="247"/>
      <c r="D424" s="231" t="s">
        <v>144</v>
      </c>
      <c r="E424" s="248" t="s">
        <v>1</v>
      </c>
      <c r="F424" s="249" t="s">
        <v>563</v>
      </c>
      <c r="G424" s="247"/>
      <c r="H424" s="250">
        <v>265.32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6" t="s">
        <v>144</v>
      </c>
      <c r="AU424" s="256" t="s">
        <v>89</v>
      </c>
      <c r="AV424" s="14" t="s">
        <v>89</v>
      </c>
      <c r="AW424" s="14" t="s">
        <v>34</v>
      </c>
      <c r="AX424" s="14" t="s">
        <v>85</v>
      </c>
      <c r="AY424" s="256" t="s">
        <v>134</v>
      </c>
    </row>
    <row r="425" spans="1:65" s="2" customFormat="1" ht="24.15" customHeight="1">
      <c r="A425" s="38"/>
      <c r="B425" s="39"/>
      <c r="C425" s="218" t="s">
        <v>564</v>
      </c>
      <c r="D425" s="218" t="s">
        <v>136</v>
      </c>
      <c r="E425" s="219" t="s">
        <v>565</v>
      </c>
      <c r="F425" s="220" t="s">
        <v>566</v>
      </c>
      <c r="G425" s="221" t="s">
        <v>238</v>
      </c>
      <c r="H425" s="222">
        <v>194.144</v>
      </c>
      <c r="I425" s="223"/>
      <c r="J425" s="224">
        <f>ROUND(I425*H425,2)</f>
        <v>0</v>
      </c>
      <c r="K425" s="220" t="s">
        <v>140</v>
      </c>
      <c r="L425" s="44"/>
      <c r="M425" s="225" t="s">
        <v>1</v>
      </c>
      <c r="N425" s="226" t="s">
        <v>45</v>
      </c>
      <c r="O425" s="91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95</v>
      </c>
      <c r="AT425" s="229" t="s">
        <v>136</v>
      </c>
      <c r="AU425" s="229" t="s">
        <v>89</v>
      </c>
      <c r="AY425" s="17" t="s">
        <v>134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85</v>
      </c>
      <c r="BK425" s="230">
        <f>ROUND(I425*H425,2)</f>
        <v>0</v>
      </c>
      <c r="BL425" s="17" t="s">
        <v>95</v>
      </c>
      <c r="BM425" s="229" t="s">
        <v>567</v>
      </c>
    </row>
    <row r="426" spans="1:47" s="2" customFormat="1" ht="12">
      <c r="A426" s="38"/>
      <c r="B426" s="39"/>
      <c r="C426" s="40"/>
      <c r="D426" s="231" t="s">
        <v>142</v>
      </c>
      <c r="E426" s="40"/>
      <c r="F426" s="232" t="s">
        <v>566</v>
      </c>
      <c r="G426" s="40"/>
      <c r="H426" s="40"/>
      <c r="I426" s="233"/>
      <c r="J426" s="40"/>
      <c r="K426" s="40"/>
      <c r="L426" s="44"/>
      <c r="M426" s="234"/>
      <c r="N426" s="235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142</v>
      </c>
      <c r="AU426" s="17" t="s">
        <v>89</v>
      </c>
    </row>
    <row r="427" spans="1:51" s="14" customFormat="1" ht="12">
      <c r="A427" s="14"/>
      <c r="B427" s="246"/>
      <c r="C427" s="247"/>
      <c r="D427" s="231" t="s">
        <v>144</v>
      </c>
      <c r="E427" s="248" t="s">
        <v>1</v>
      </c>
      <c r="F427" s="249" t="s">
        <v>568</v>
      </c>
      <c r="G427" s="247"/>
      <c r="H427" s="250">
        <v>194.144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6" t="s">
        <v>144</v>
      </c>
      <c r="AU427" s="256" t="s">
        <v>89</v>
      </c>
      <c r="AV427" s="14" t="s">
        <v>89</v>
      </c>
      <c r="AW427" s="14" t="s">
        <v>34</v>
      </c>
      <c r="AX427" s="14" t="s">
        <v>85</v>
      </c>
      <c r="AY427" s="256" t="s">
        <v>134</v>
      </c>
    </row>
    <row r="428" spans="1:63" s="12" customFormat="1" ht="22.8" customHeight="1">
      <c r="A428" s="12"/>
      <c r="B428" s="202"/>
      <c r="C428" s="203"/>
      <c r="D428" s="204" t="s">
        <v>79</v>
      </c>
      <c r="E428" s="216" t="s">
        <v>569</v>
      </c>
      <c r="F428" s="216" t="s">
        <v>570</v>
      </c>
      <c r="G428" s="203"/>
      <c r="H428" s="203"/>
      <c r="I428" s="206"/>
      <c r="J428" s="217">
        <f>BK428</f>
        <v>0</v>
      </c>
      <c r="K428" s="203"/>
      <c r="L428" s="208"/>
      <c r="M428" s="209"/>
      <c r="N428" s="210"/>
      <c r="O428" s="210"/>
      <c r="P428" s="211">
        <f>SUM(P429:P430)</f>
        <v>0</v>
      </c>
      <c r="Q428" s="210"/>
      <c r="R428" s="211">
        <f>SUM(R429:R430)</f>
        <v>0</v>
      </c>
      <c r="S428" s="210"/>
      <c r="T428" s="212">
        <f>SUM(T429:T430)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3" t="s">
        <v>85</v>
      </c>
      <c r="AT428" s="214" t="s">
        <v>79</v>
      </c>
      <c r="AU428" s="214" t="s">
        <v>85</v>
      </c>
      <c r="AY428" s="213" t="s">
        <v>134</v>
      </c>
      <c r="BK428" s="215">
        <f>SUM(BK429:BK430)</f>
        <v>0</v>
      </c>
    </row>
    <row r="429" spans="1:65" s="2" customFormat="1" ht="21.75" customHeight="1">
      <c r="A429" s="38"/>
      <c r="B429" s="39"/>
      <c r="C429" s="218" t="s">
        <v>571</v>
      </c>
      <c r="D429" s="218" t="s">
        <v>136</v>
      </c>
      <c r="E429" s="219" t="s">
        <v>572</v>
      </c>
      <c r="F429" s="220" t="s">
        <v>573</v>
      </c>
      <c r="G429" s="221" t="s">
        <v>238</v>
      </c>
      <c r="H429" s="222">
        <v>281.736</v>
      </c>
      <c r="I429" s="223"/>
      <c r="J429" s="224">
        <f>ROUND(I429*H429,2)</f>
        <v>0</v>
      </c>
      <c r="K429" s="220" t="s">
        <v>140</v>
      </c>
      <c r="L429" s="44"/>
      <c r="M429" s="225" t="s">
        <v>1</v>
      </c>
      <c r="N429" s="226" t="s">
        <v>45</v>
      </c>
      <c r="O429" s="91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9" t="s">
        <v>95</v>
      </c>
      <c r="AT429" s="229" t="s">
        <v>136</v>
      </c>
      <c r="AU429" s="229" t="s">
        <v>89</v>
      </c>
      <c r="AY429" s="17" t="s">
        <v>134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7" t="s">
        <v>85</v>
      </c>
      <c r="BK429" s="230">
        <f>ROUND(I429*H429,2)</f>
        <v>0</v>
      </c>
      <c r="BL429" s="17" t="s">
        <v>95</v>
      </c>
      <c r="BM429" s="229" t="s">
        <v>574</v>
      </c>
    </row>
    <row r="430" spans="1:47" s="2" customFormat="1" ht="12">
      <c r="A430" s="38"/>
      <c r="B430" s="39"/>
      <c r="C430" s="40"/>
      <c r="D430" s="231" t="s">
        <v>142</v>
      </c>
      <c r="E430" s="40"/>
      <c r="F430" s="232" t="s">
        <v>575</v>
      </c>
      <c r="G430" s="40"/>
      <c r="H430" s="40"/>
      <c r="I430" s="233"/>
      <c r="J430" s="40"/>
      <c r="K430" s="40"/>
      <c r="L430" s="44"/>
      <c r="M430" s="234"/>
      <c r="N430" s="235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142</v>
      </c>
      <c r="AU430" s="17" t="s">
        <v>89</v>
      </c>
    </row>
    <row r="431" spans="1:63" s="12" customFormat="1" ht="25.9" customHeight="1">
      <c r="A431" s="12"/>
      <c r="B431" s="202"/>
      <c r="C431" s="203"/>
      <c r="D431" s="204" t="s">
        <v>79</v>
      </c>
      <c r="E431" s="205" t="s">
        <v>576</v>
      </c>
      <c r="F431" s="205" t="s">
        <v>577</v>
      </c>
      <c r="G431" s="203"/>
      <c r="H431" s="203"/>
      <c r="I431" s="206"/>
      <c r="J431" s="207">
        <f>BK431</f>
        <v>0</v>
      </c>
      <c r="K431" s="203"/>
      <c r="L431" s="208"/>
      <c r="M431" s="209"/>
      <c r="N431" s="210"/>
      <c r="O431" s="210"/>
      <c r="P431" s="211">
        <f>P432+P439</f>
        <v>0</v>
      </c>
      <c r="Q431" s="210"/>
      <c r="R431" s="211">
        <f>R432+R439</f>
        <v>0.34883432</v>
      </c>
      <c r="S431" s="210"/>
      <c r="T431" s="212">
        <f>T432+T439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3" t="s">
        <v>89</v>
      </c>
      <c r="AT431" s="214" t="s">
        <v>79</v>
      </c>
      <c r="AU431" s="214" t="s">
        <v>80</v>
      </c>
      <c r="AY431" s="213" t="s">
        <v>134</v>
      </c>
      <c r="BK431" s="215">
        <f>BK432+BK439</f>
        <v>0</v>
      </c>
    </row>
    <row r="432" spans="1:63" s="12" customFormat="1" ht="22.8" customHeight="1">
      <c r="A432" s="12"/>
      <c r="B432" s="202"/>
      <c r="C432" s="203"/>
      <c r="D432" s="204" t="s">
        <v>79</v>
      </c>
      <c r="E432" s="216" t="s">
        <v>578</v>
      </c>
      <c r="F432" s="216" t="s">
        <v>579</v>
      </c>
      <c r="G432" s="203"/>
      <c r="H432" s="203"/>
      <c r="I432" s="206"/>
      <c r="J432" s="217">
        <f>BK432</f>
        <v>0</v>
      </c>
      <c r="K432" s="203"/>
      <c r="L432" s="208"/>
      <c r="M432" s="209"/>
      <c r="N432" s="210"/>
      <c r="O432" s="210"/>
      <c r="P432" s="211">
        <f>SUM(P433:P438)</f>
        <v>0</v>
      </c>
      <c r="Q432" s="210"/>
      <c r="R432" s="211">
        <f>SUM(R433:R438)</f>
        <v>0.007545999999999999</v>
      </c>
      <c r="S432" s="210"/>
      <c r="T432" s="212">
        <f>SUM(T433:T438)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3" t="s">
        <v>89</v>
      </c>
      <c r="AT432" s="214" t="s">
        <v>79</v>
      </c>
      <c r="AU432" s="214" t="s">
        <v>85</v>
      </c>
      <c r="AY432" s="213" t="s">
        <v>134</v>
      </c>
      <c r="BK432" s="215">
        <f>SUM(BK433:BK438)</f>
        <v>0</v>
      </c>
    </row>
    <row r="433" spans="1:65" s="2" customFormat="1" ht="16.5" customHeight="1">
      <c r="A433" s="38"/>
      <c r="B433" s="39"/>
      <c r="C433" s="218" t="s">
        <v>580</v>
      </c>
      <c r="D433" s="218" t="s">
        <v>136</v>
      </c>
      <c r="E433" s="219" t="s">
        <v>581</v>
      </c>
      <c r="F433" s="220" t="s">
        <v>582</v>
      </c>
      <c r="G433" s="221" t="s">
        <v>139</v>
      </c>
      <c r="H433" s="222">
        <v>19.6</v>
      </c>
      <c r="I433" s="223"/>
      <c r="J433" s="224">
        <f>ROUND(I433*H433,2)</f>
        <v>0</v>
      </c>
      <c r="K433" s="220" t="s">
        <v>140</v>
      </c>
      <c r="L433" s="44"/>
      <c r="M433" s="225" t="s">
        <v>1</v>
      </c>
      <c r="N433" s="226" t="s">
        <v>45</v>
      </c>
      <c r="O433" s="91"/>
      <c r="P433" s="227">
        <f>O433*H433</f>
        <v>0</v>
      </c>
      <c r="Q433" s="227">
        <v>4E-05</v>
      </c>
      <c r="R433" s="227">
        <f>Q433*H433</f>
        <v>0.0007840000000000001</v>
      </c>
      <c r="S433" s="227">
        <v>0</v>
      </c>
      <c r="T433" s="228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9" t="s">
        <v>234</v>
      </c>
      <c r="AT433" s="229" t="s">
        <v>136</v>
      </c>
      <c r="AU433" s="229" t="s">
        <v>89</v>
      </c>
      <c r="AY433" s="17" t="s">
        <v>134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7" t="s">
        <v>85</v>
      </c>
      <c r="BK433" s="230">
        <f>ROUND(I433*H433,2)</f>
        <v>0</v>
      </c>
      <c r="BL433" s="17" t="s">
        <v>234</v>
      </c>
      <c r="BM433" s="229" t="s">
        <v>583</v>
      </c>
    </row>
    <row r="434" spans="1:47" s="2" customFormat="1" ht="12">
      <c r="A434" s="38"/>
      <c r="B434" s="39"/>
      <c r="C434" s="40"/>
      <c r="D434" s="231" t="s">
        <v>142</v>
      </c>
      <c r="E434" s="40"/>
      <c r="F434" s="232" t="s">
        <v>584</v>
      </c>
      <c r="G434" s="40"/>
      <c r="H434" s="40"/>
      <c r="I434" s="233"/>
      <c r="J434" s="40"/>
      <c r="K434" s="40"/>
      <c r="L434" s="44"/>
      <c r="M434" s="234"/>
      <c r="N434" s="235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142</v>
      </c>
      <c r="AU434" s="17" t="s">
        <v>89</v>
      </c>
    </row>
    <row r="435" spans="1:51" s="14" customFormat="1" ht="12">
      <c r="A435" s="14"/>
      <c r="B435" s="246"/>
      <c r="C435" s="247"/>
      <c r="D435" s="231" t="s">
        <v>144</v>
      </c>
      <c r="E435" s="248" t="s">
        <v>1</v>
      </c>
      <c r="F435" s="249" t="s">
        <v>585</v>
      </c>
      <c r="G435" s="247"/>
      <c r="H435" s="250">
        <v>19.6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6" t="s">
        <v>144</v>
      </c>
      <c r="AU435" s="256" t="s">
        <v>89</v>
      </c>
      <c r="AV435" s="14" t="s">
        <v>89</v>
      </c>
      <c r="AW435" s="14" t="s">
        <v>34</v>
      </c>
      <c r="AX435" s="14" t="s">
        <v>85</v>
      </c>
      <c r="AY435" s="256" t="s">
        <v>134</v>
      </c>
    </row>
    <row r="436" spans="1:65" s="2" customFormat="1" ht="16.5" customHeight="1">
      <c r="A436" s="38"/>
      <c r="B436" s="39"/>
      <c r="C436" s="268" t="s">
        <v>586</v>
      </c>
      <c r="D436" s="268" t="s">
        <v>235</v>
      </c>
      <c r="E436" s="269" t="s">
        <v>587</v>
      </c>
      <c r="F436" s="270" t="s">
        <v>588</v>
      </c>
      <c r="G436" s="271" t="s">
        <v>139</v>
      </c>
      <c r="H436" s="272">
        <v>22.54</v>
      </c>
      <c r="I436" s="273"/>
      <c r="J436" s="274">
        <f>ROUND(I436*H436,2)</f>
        <v>0</v>
      </c>
      <c r="K436" s="270" t="s">
        <v>140</v>
      </c>
      <c r="L436" s="275"/>
      <c r="M436" s="276" t="s">
        <v>1</v>
      </c>
      <c r="N436" s="277" t="s">
        <v>45</v>
      </c>
      <c r="O436" s="91"/>
      <c r="P436" s="227">
        <f>O436*H436</f>
        <v>0</v>
      </c>
      <c r="Q436" s="227">
        <v>0.0003</v>
      </c>
      <c r="R436" s="227">
        <f>Q436*H436</f>
        <v>0.006761999999999999</v>
      </c>
      <c r="S436" s="227">
        <v>0</v>
      </c>
      <c r="T436" s="228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9" t="s">
        <v>336</v>
      </c>
      <c r="AT436" s="229" t="s">
        <v>235</v>
      </c>
      <c r="AU436" s="229" t="s">
        <v>89</v>
      </c>
      <c r="AY436" s="17" t="s">
        <v>134</v>
      </c>
      <c r="BE436" s="230">
        <f>IF(N436="základní",J436,0)</f>
        <v>0</v>
      </c>
      <c r="BF436" s="230">
        <f>IF(N436="snížená",J436,0)</f>
        <v>0</v>
      </c>
      <c r="BG436" s="230">
        <f>IF(N436="zákl. přenesená",J436,0)</f>
        <v>0</v>
      </c>
      <c r="BH436" s="230">
        <f>IF(N436="sníž. přenesená",J436,0)</f>
        <v>0</v>
      </c>
      <c r="BI436" s="230">
        <f>IF(N436="nulová",J436,0)</f>
        <v>0</v>
      </c>
      <c r="BJ436" s="17" t="s">
        <v>85</v>
      </c>
      <c r="BK436" s="230">
        <f>ROUND(I436*H436,2)</f>
        <v>0</v>
      </c>
      <c r="BL436" s="17" t="s">
        <v>234</v>
      </c>
      <c r="BM436" s="229" t="s">
        <v>589</v>
      </c>
    </row>
    <row r="437" spans="1:47" s="2" customFormat="1" ht="12">
      <c r="A437" s="38"/>
      <c r="B437" s="39"/>
      <c r="C437" s="40"/>
      <c r="D437" s="231" t="s">
        <v>142</v>
      </c>
      <c r="E437" s="40"/>
      <c r="F437" s="232" t="s">
        <v>588</v>
      </c>
      <c r="G437" s="40"/>
      <c r="H437" s="40"/>
      <c r="I437" s="233"/>
      <c r="J437" s="40"/>
      <c r="K437" s="40"/>
      <c r="L437" s="44"/>
      <c r="M437" s="234"/>
      <c r="N437" s="235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142</v>
      </c>
      <c r="AU437" s="17" t="s">
        <v>89</v>
      </c>
    </row>
    <row r="438" spans="1:51" s="14" customFormat="1" ht="12">
      <c r="A438" s="14"/>
      <c r="B438" s="246"/>
      <c r="C438" s="247"/>
      <c r="D438" s="231" t="s">
        <v>144</v>
      </c>
      <c r="E438" s="247"/>
      <c r="F438" s="249" t="s">
        <v>590</v>
      </c>
      <c r="G438" s="247"/>
      <c r="H438" s="250">
        <v>22.54</v>
      </c>
      <c r="I438" s="251"/>
      <c r="J438" s="247"/>
      <c r="K438" s="247"/>
      <c r="L438" s="252"/>
      <c r="M438" s="253"/>
      <c r="N438" s="254"/>
      <c r="O438" s="254"/>
      <c r="P438" s="254"/>
      <c r="Q438" s="254"/>
      <c r="R438" s="254"/>
      <c r="S438" s="254"/>
      <c r="T438" s="25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6" t="s">
        <v>144</v>
      </c>
      <c r="AU438" s="256" t="s">
        <v>89</v>
      </c>
      <c r="AV438" s="14" t="s">
        <v>89</v>
      </c>
      <c r="AW438" s="14" t="s">
        <v>4</v>
      </c>
      <c r="AX438" s="14" t="s">
        <v>85</v>
      </c>
      <c r="AY438" s="256" t="s">
        <v>134</v>
      </c>
    </row>
    <row r="439" spans="1:63" s="12" customFormat="1" ht="22.8" customHeight="1">
      <c r="A439" s="12"/>
      <c r="B439" s="202"/>
      <c r="C439" s="203"/>
      <c r="D439" s="204" t="s">
        <v>79</v>
      </c>
      <c r="E439" s="216" t="s">
        <v>591</v>
      </c>
      <c r="F439" s="216" t="s">
        <v>592</v>
      </c>
      <c r="G439" s="203"/>
      <c r="H439" s="203"/>
      <c r="I439" s="206"/>
      <c r="J439" s="217">
        <f>BK439</f>
        <v>0</v>
      </c>
      <c r="K439" s="203"/>
      <c r="L439" s="208"/>
      <c r="M439" s="209"/>
      <c r="N439" s="210"/>
      <c r="O439" s="210"/>
      <c r="P439" s="211">
        <f>SUM(P440:P456)</f>
        <v>0</v>
      </c>
      <c r="Q439" s="210"/>
      <c r="R439" s="211">
        <f>SUM(R440:R456)</f>
        <v>0.34128832</v>
      </c>
      <c r="S439" s="210"/>
      <c r="T439" s="212">
        <f>SUM(T440:T456)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13" t="s">
        <v>89</v>
      </c>
      <c r="AT439" s="214" t="s">
        <v>79</v>
      </c>
      <c r="AU439" s="214" t="s">
        <v>85</v>
      </c>
      <c r="AY439" s="213" t="s">
        <v>134</v>
      </c>
      <c r="BK439" s="215">
        <f>SUM(BK440:BK456)</f>
        <v>0</v>
      </c>
    </row>
    <row r="440" spans="1:65" s="2" customFormat="1" ht="16.5" customHeight="1">
      <c r="A440" s="38"/>
      <c r="B440" s="39"/>
      <c r="C440" s="218" t="s">
        <v>593</v>
      </c>
      <c r="D440" s="218" t="s">
        <v>136</v>
      </c>
      <c r="E440" s="219" t="s">
        <v>594</v>
      </c>
      <c r="F440" s="220" t="s">
        <v>595</v>
      </c>
      <c r="G440" s="221" t="s">
        <v>185</v>
      </c>
      <c r="H440" s="222">
        <v>90.5</v>
      </c>
      <c r="I440" s="223"/>
      <c r="J440" s="224">
        <f>ROUND(I440*H440,2)</f>
        <v>0</v>
      </c>
      <c r="K440" s="220" t="s">
        <v>140</v>
      </c>
      <c r="L440" s="44"/>
      <c r="M440" s="225" t="s">
        <v>1</v>
      </c>
      <c r="N440" s="226" t="s">
        <v>45</v>
      </c>
      <c r="O440" s="91"/>
      <c r="P440" s="227">
        <f>O440*H440</f>
        <v>0</v>
      </c>
      <c r="Q440" s="227">
        <v>6E-05</v>
      </c>
      <c r="R440" s="227">
        <f>Q440*H440</f>
        <v>0.00543</v>
      </c>
      <c r="S440" s="227">
        <v>0</v>
      </c>
      <c r="T440" s="228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234</v>
      </c>
      <c r="AT440" s="229" t="s">
        <v>136</v>
      </c>
      <c r="AU440" s="229" t="s">
        <v>89</v>
      </c>
      <c r="AY440" s="17" t="s">
        <v>134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85</v>
      </c>
      <c r="BK440" s="230">
        <f>ROUND(I440*H440,2)</f>
        <v>0</v>
      </c>
      <c r="BL440" s="17" t="s">
        <v>234</v>
      </c>
      <c r="BM440" s="229" t="s">
        <v>596</v>
      </c>
    </row>
    <row r="441" spans="1:47" s="2" customFormat="1" ht="12">
      <c r="A441" s="38"/>
      <c r="B441" s="39"/>
      <c r="C441" s="40"/>
      <c r="D441" s="231" t="s">
        <v>142</v>
      </c>
      <c r="E441" s="40"/>
      <c r="F441" s="232" t="s">
        <v>597</v>
      </c>
      <c r="G441" s="40"/>
      <c r="H441" s="40"/>
      <c r="I441" s="233"/>
      <c r="J441" s="40"/>
      <c r="K441" s="40"/>
      <c r="L441" s="44"/>
      <c r="M441" s="234"/>
      <c r="N441" s="235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142</v>
      </c>
      <c r="AU441" s="17" t="s">
        <v>89</v>
      </c>
    </row>
    <row r="442" spans="1:51" s="13" customFormat="1" ht="12">
      <c r="A442" s="13"/>
      <c r="B442" s="236"/>
      <c r="C442" s="237"/>
      <c r="D442" s="231" t="s">
        <v>144</v>
      </c>
      <c r="E442" s="238" t="s">
        <v>1</v>
      </c>
      <c r="F442" s="239" t="s">
        <v>298</v>
      </c>
      <c r="G442" s="237"/>
      <c r="H442" s="238" t="s">
        <v>1</v>
      </c>
      <c r="I442" s="240"/>
      <c r="J442" s="237"/>
      <c r="K442" s="237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144</v>
      </c>
      <c r="AU442" s="245" t="s">
        <v>89</v>
      </c>
      <c r="AV442" s="13" t="s">
        <v>85</v>
      </c>
      <c r="AW442" s="13" t="s">
        <v>34</v>
      </c>
      <c r="AX442" s="13" t="s">
        <v>80</v>
      </c>
      <c r="AY442" s="245" t="s">
        <v>134</v>
      </c>
    </row>
    <row r="443" spans="1:51" s="13" customFormat="1" ht="12">
      <c r="A443" s="13"/>
      <c r="B443" s="236"/>
      <c r="C443" s="237"/>
      <c r="D443" s="231" t="s">
        <v>144</v>
      </c>
      <c r="E443" s="238" t="s">
        <v>1</v>
      </c>
      <c r="F443" s="239" t="s">
        <v>598</v>
      </c>
      <c r="G443" s="237"/>
      <c r="H443" s="238" t="s">
        <v>1</v>
      </c>
      <c r="I443" s="240"/>
      <c r="J443" s="237"/>
      <c r="K443" s="237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144</v>
      </c>
      <c r="AU443" s="245" t="s">
        <v>89</v>
      </c>
      <c r="AV443" s="13" t="s">
        <v>85</v>
      </c>
      <c r="AW443" s="13" t="s">
        <v>34</v>
      </c>
      <c r="AX443" s="13" t="s">
        <v>80</v>
      </c>
      <c r="AY443" s="245" t="s">
        <v>134</v>
      </c>
    </row>
    <row r="444" spans="1:51" s="14" customFormat="1" ht="12">
      <c r="A444" s="14"/>
      <c r="B444" s="246"/>
      <c r="C444" s="247"/>
      <c r="D444" s="231" t="s">
        <v>144</v>
      </c>
      <c r="E444" s="248" t="s">
        <v>1</v>
      </c>
      <c r="F444" s="249" t="s">
        <v>599</v>
      </c>
      <c r="G444" s="247"/>
      <c r="H444" s="250">
        <v>22.5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6" t="s">
        <v>144</v>
      </c>
      <c r="AU444" s="256" t="s">
        <v>89</v>
      </c>
      <c r="AV444" s="14" t="s">
        <v>89</v>
      </c>
      <c r="AW444" s="14" t="s">
        <v>34</v>
      </c>
      <c r="AX444" s="14" t="s">
        <v>80</v>
      </c>
      <c r="AY444" s="256" t="s">
        <v>134</v>
      </c>
    </row>
    <row r="445" spans="1:51" s="14" customFormat="1" ht="12">
      <c r="A445" s="14"/>
      <c r="B445" s="246"/>
      <c r="C445" s="247"/>
      <c r="D445" s="231" t="s">
        <v>144</v>
      </c>
      <c r="E445" s="248" t="s">
        <v>1</v>
      </c>
      <c r="F445" s="249" t="s">
        <v>600</v>
      </c>
      <c r="G445" s="247"/>
      <c r="H445" s="250">
        <v>22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6" t="s">
        <v>144</v>
      </c>
      <c r="AU445" s="256" t="s">
        <v>89</v>
      </c>
      <c r="AV445" s="14" t="s">
        <v>89</v>
      </c>
      <c r="AW445" s="14" t="s">
        <v>34</v>
      </c>
      <c r="AX445" s="14" t="s">
        <v>80</v>
      </c>
      <c r="AY445" s="256" t="s">
        <v>134</v>
      </c>
    </row>
    <row r="446" spans="1:51" s="14" customFormat="1" ht="12">
      <c r="A446" s="14"/>
      <c r="B446" s="246"/>
      <c r="C446" s="247"/>
      <c r="D446" s="231" t="s">
        <v>144</v>
      </c>
      <c r="E446" s="248" t="s">
        <v>1</v>
      </c>
      <c r="F446" s="249" t="s">
        <v>601</v>
      </c>
      <c r="G446" s="247"/>
      <c r="H446" s="250">
        <v>22</v>
      </c>
      <c r="I446" s="251"/>
      <c r="J446" s="247"/>
      <c r="K446" s="247"/>
      <c r="L446" s="252"/>
      <c r="M446" s="253"/>
      <c r="N446" s="254"/>
      <c r="O446" s="254"/>
      <c r="P446" s="254"/>
      <c r="Q446" s="254"/>
      <c r="R446" s="254"/>
      <c r="S446" s="254"/>
      <c r="T446" s="255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6" t="s">
        <v>144</v>
      </c>
      <c r="AU446" s="256" t="s">
        <v>89</v>
      </c>
      <c r="AV446" s="14" t="s">
        <v>89</v>
      </c>
      <c r="AW446" s="14" t="s">
        <v>34</v>
      </c>
      <c r="AX446" s="14" t="s">
        <v>80</v>
      </c>
      <c r="AY446" s="256" t="s">
        <v>134</v>
      </c>
    </row>
    <row r="447" spans="1:51" s="14" customFormat="1" ht="12">
      <c r="A447" s="14"/>
      <c r="B447" s="246"/>
      <c r="C447" s="247"/>
      <c r="D447" s="231" t="s">
        <v>144</v>
      </c>
      <c r="E447" s="248" t="s">
        <v>1</v>
      </c>
      <c r="F447" s="249" t="s">
        <v>602</v>
      </c>
      <c r="G447" s="247"/>
      <c r="H447" s="250">
        <v>24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6" t="s">
        <v>144</v>
      </c>
      <c r="AU447" s="256" t="s">
        <v>89</v>
      </c>
      <c r="AV447" s="14" t="s">
        <v>89</v>
      </c>
      <c r="AW447" s="14" t="s">
        <v>34</v>
      </c>
      <c r="AX447" s="14" t="s">
        <v>80</v>
      </c>
      <c r="AY447" s="256" t="s">
        <v>134</v>
      </c>
    </row>
    <row r="448" spans="1:51" s="15" customFormat="1" ht="12">
      <c r="A448" s="15"/>
      <c r="B448" s="257"/>
      <c r="C448" s="258"/>
      <c r="D448" s="231" t="s">
        <v>144</v>
      </c>
      <c r="E448" s="259" t="s">
        <v>1</v>
      </c>
      <c r="F448" s="260" t="s">
        <v>168</v>
      </c>
      <c r="G448" s="258"/>
      <c r="H448" s="261">
        <v>90.5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7" t="s">
        <v>144</v>
      </c>
      <c r="AU448" s="267" t="s">
        <v>89</v>
      </c>
      <c r="AV448" s="15" t="s">
        <v>95</v>
      </c>
      <c r="AW448" s="15" t="s">
        <v>34</v>
      </c>
      <c r="AX448" s="15" t="s">
        <v>85</v>
      </c>
      <c r="AY448" s="267" t="s">
        <v>134</v>
      </c>
    </row>
    <row r="449" spans="1:65" s="2" customFormat="1" ht="16.5" customHeight="1">
      <c r="A449" s="38"/>
      <c r="B449" s="39"/>
      <c r="C449" s="268" t="s">
        <v>603</v>
      </c>
      <c r="D449" s="268" t="s">
        <v>235</v>
      </c>
      <c r="E449" s="269" t="s">
        <v>604</v>
      </c>
      <c r="F449" s="270" t="s">
        <v>605</v>
      </c>
      <c r="G449" s="271" t="s">
        <v>185</v>
      </c>
      <c r="H449" s="272">
        <v>95.025</v>
      </c>
      <c r="I449" s="273"/>
      <c r="J449" s="274">
        <f>ROUND(I449*H449,2)</f>
        <v>0</v>
      </c>
      <c r="K449" s="270" t="s">
        <v>140</v>
      </c>
      <c r="L449" s="275"/>
      <c r="M449" s="276" t="s">
        <v>1</v>
      </c>
      <c r="N449" s="277" t="s">
        <v>45</v>
      </c>
      <c r="O449" s="91"/>
      <c r="P449" s="227">
        <f>O449*H449</f>
        <v>0</v>
      </c>
      <c r="Q449" s="227">
        <v>0.0031</v>
      </c>
      <c r="R449" s="227">
        <f>Q449*H449</f>
        <v>0.2945775</v>
      </c>
      <c r="S449" s="227">
        <v>0</v>
      </c>
      <c r="T449" s="228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9" t="s">
        <v>336</v>
      </c>
      <c r="AT449" s="229" t="s">
        <v>235</v>
      </c>
      <c r="AU449" s="229" t="s">
        <v>89</v>
      </c>
      <c r="AY449" s="17" t="s">
        <v>134</v>
      </c>
      <c r="BE449" s="230">
        <f>IF(N449="základní",J449,0)</f>
        <v>0</v>
      </c>
      <c r="BF449" s="230">
        <f>IF(N449="snížená",J449,0)</f>
        <v>0</v>
      </c>
      <c r="BG449" s="230">
        <f>IF(N449="zákl. přenesená",J449,0)</f>
        <v>0</v>
      </c>
      <c r="BH449" s="230">
        <f>IF(N449="sníž. přenesená",J449,0)</f>
        <v>0</v>
      </c>
      <c r="BI449" s="230">
        <f>IF(N449="nulová",J449,0)</f>
        <v>0</v>
      </c>
      <c r="BJ449" s="17" t="s">
        <v>85</v>
      </c>
      <c r="BK449" s="230">
        <f>ROUND(I449*H449,2)</f>
        <v>0</v>
      </c>
      <c r="BL449" s="17" t="s">
        <v>234</v>
      </c>
      <c r="BM449" s="229" t="s">
        <v>606</v>
      </c>
    </row>
    <row r="450" spans="1:47" s="2" customFormat="1" ht="12">
      <c r="A450" s="38"/>
      <c r="B450" s="39"/>
      <c r="C450" s="40"/>
      <c r="D450" s="231" t="s">
        <v>142</v>
      </c>
      <c r="E450" s="40"/>
      <c r="F450" s="232" t="s">
        <v>605</v>
      </c>
      <c r="G450" s="40"/>
      <c r="H450" s="40"/>
      <c r="I450" s="233"/>
      <c r="J450" s="40"/>
      <c r="K450" s="40"/>
      <c r="L450" s="44"/>
      <c r="M450" s="234"/>
      <c r="N450" s="235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142</v>
      </c>
      <c r="AU450" s="17" t="s">
        <v>89</v>
      </c>
    </row>
    <row r="451" spans="1:51" s="14" customFormat="1" ht="12">
      <c r="A451" s="14"/>
      <c r="B451" s="246"/>
      <c r="C451" s="247"/>
      <c r="D451" s="231" t="s">
        <v>144</v>
      </c>
      <c r="E451" s="247"/>
      <c r="F451" s="249" t="s">
        <v>607</v>
      </c>
      <c r="G451" s="247"/>
      <c r="H451" s="250">
        <v>95.025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6" t="s">
        <v>144</v>
      </c>
      <c r="AU451" s="256" t="s">
        <v>89</v>
      </c>
      <c r="AV451" s="14" t="s">
        <v>89</v>
      </c>
      <c r="AW451" s="14" t="s">
        <v>4</v>
      </c>
      <c r="AX451" s="14" t="s">
        <v>85</v>
      </c>
      <c r="AY451" s="256" t="s">
        <v>134</v>
      </c>
    </row>
    <row r="452" spans="1:65" s="2" customFormat="1" ht="16.5" customHeight="1">
      <c r="A452" s="38"/>
      <c r="B452" s="39"/>
      <c r="C452" s="218" t="s">
        <v>608</v>
      </c>
      <c r="D452" s="218" t="s">
        <v>136</v>
      </c>
      <c r="E452" s="219" t="s">
        <v>609</v>
      </c>
      <c r="F452" s="220" t="s">
        <v>610</v>
      </c>
      <c r="G452" s="221" t="s">
        <v>279</v>
      </c>
      <c r="H452" s="222">
        <v>294.863</v>
      </c>
      <c r="I452" s="223"/>
      <c r="J452" s="224">
        <f>ROUND(I452*H452,2)</f>
        <v>0</v>
      </c>
      <c r="K452" s="220" t="s">
        <v>1</v>
      </c>
      <c r="L452" s="44"/>
      <c r="M452" s="225" t="s">
        <v>1</v>
      </c>
      <c r="N452" s="226" t="s">
        <v>45</v>
      </c>
      <c r="O452" s="91"/>
      <c r="P452" s="227">
        <f>O452*H452</f>
        <v>0</v>
      </c>
      <c r="Q452" s="227">
        <v>0.00014</v>
      </c>
      <c r="R452" s="227">
        <f>Q452*H452</f>
        <v>0.041280819999999996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95</v>
      </c>
      <c r="AT452" s="229" t="s">
        <v>136</v>
      </c>
      <c r="AU452" s="229" t="s">
        <v>89</v>
      </c>
      <c r="AY452" s="17" t="s">
        <v>134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85</v>
      </c>
      <c r="BK452" s="230">
        <f>ROUND(I452*H452,2)</f>
        <v>0</v>
      </c>
      <c r="BL452" s="17" t="s">
        <v>95</v>
      </c>
      <c r="BM452" s="229" t="s">
        <v>611</v>
      </c>
    </row>
    <row r="453" spans="1:47" s="2" customFormat="1" ht="12">
      <c r="A453" s="38"/>
      <c r="B453" s="39"/>
      <c r="C453" s="40"/>
      <c r="D453" s="231" t="s">
        <v>142</v>
      </c>
      <c r="E453" s="40"/>
      <c r="F453" s="232" t="s">
        <v>612</v>
      </c>
      <c r="G453" s="40"/>
      <c r="H453" s="40"/>
      <c r="I453" s="233"/>
      <c r="J453" s="40"/>
      <c r="K453" s="40"/>
      <c r="L453" s="44"/>
      <c r="M453" s="234"/>
      <c r="N453" s="235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142</v>
      </c>
      <c r="AU453" s="17" t="s">
        <v>89</v>
      </c>
    </row>
    <row r="454" spans="1:51" s="14" customFormat="1" ht="12">
      <c r="A454" s="14"/>
      <c r="B454" s="246"/>
      <c r="C454" s="247"/>
      <c r="D454" s="231" t="s">
        <v>144</v>
      </c>
      <c r="E454" s="248" t="s">
        <v>1</v>
      </c>
      <c r="F454" s="249" t="s">
        <v>613</v>
      </c>
      <c r="G454" s="247"/>
      <c r="H454" s="250">
        <v>294.863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6" t="s">
        <v>144</v>
      </c>
      <c r="AU454" s="256" t="s">
        <v>89</v>
      </c>
      <c r="AV454" s="14" t="s">
        <v>89</v>
      </c>
      <c r="AW454" s="14" t="s">
        <v>34</v>
      </c>
      <c r="AX454" s="14" t="s">
        <v>85</v>
      </c>
      <c r="AY454" s="256" t="s">
        <v>134</v>
      </c>
    </row>
    <row r="455" spans="1:65" s="2" customFormat="1" ht="16.5" customHeight="1">
      <c r="A455" s="38"/>
      <c r="B455" s="39"/>
      <c r="C455" s="218" t="s">
        <v>614</v>
      </c>
      <c r="D455" s="218" t="s">
        <v>136</v>
      </c>
      <c r="E455" s="219" t="s">
        <v>615</v>
      </c>
      <c r="F455" s="220" t="s">
        <v>616</v>
      </c>
      <c r="G455" s="221" t="s">
        <v>238</v>
      </c>
      <c r="H455" s="222">
        <v>0.3</v>
      </c>
      <c r="I455" s="223"/>
      <c r="J455" s="224">
        <f>ROUND(I455*H455,2)</f>
        <v>0</v>
      </c>
      <c r="K455" s="220" t="s">
        <v>140</v>
      </c>
      <c r="L455" s="44"/>
      <c r="M455" s="225" t="s">
        <v>1</v>
      </c>
      <c r="N455" s="226" t="s">
        <v>45</v>
      </c>
      <c r="O455" s="91"/>
      <c r="P455" s="227">
        <f>O455*H455</f>
        <v>0</v>
      </c>
      <c r="Q455" s="227">
        <v>0</v>
      </c>
      <c r="R455" s="227">
        <f>Q455*H455</f>
        <v>0</v>
      </c>
      <c r="S455" s="227">
        <v>0</v>
      </c>
      <c r="T455" s="228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9" t="s">
        <v>234</v>
      </c>
      <c r="AT455" s="229" t="s">
        <v>136</v>
      </c>
      <c r="AU455" s="229" t="s">
        <v>89</v>
      </c>
      <c r="AY455" s="17" t="s">
        <v>134</v>
      </c>
      <c r="BE455" s="230">
        <f>IF(N455="základní",J455,0)</f>
        <v>0</v>
      </c>
      <c r="BF455" s="230">
        <f>IF(N455="snížená",J455,0)</f>
        <v>0</v>
      </c>
      <c r="BG455" s="230">
        <f>IF(N455="zákl. přenesená",J455,0)</f>
        <v>0</v>
      </c>
      <c r="BH455" s="230">
        <f>IF(N455="sníž. přenesená",J455,0)</f>
        <v>0</v>
      </c>
      <c r="BI455" s="230">
        <f>IF(N455="nulová",J455,0)</f>
        <v>0</v>
      </c>
      <c r="BJ455" s="17" t="s">
        <v>85</v>
      </c>
      <c r="BK455" s="230">
        <f>ROUND(I455*H455,2)</f>
        <v>0</v>
      </c>
      <c r="BL455" s="17" t="s">
        <v>234</v>
      </c>
      <c r="BM455" s="229" t="s">
        <v>617</v>
      </c>
    </row>
    <row r="456" spans="1:47" s="2" customFormat="1" ht="12">
      <c r="A456" s="38"/>
      <c r="B456" s="39"/>
      <c r="C456" s="40"/>
      <c r="D456" s="231" t="s">
        <v>142</v>
      </c>
      <c r="E456" s="40"/>
      <c r="F456" s="232" t="s">
        <v>618</v>
      </c>
      <c r="G456" s="40"/>
      <c r="H456" s="40"/>
      <c r="I456" s="233"/>
      <c r="J456" s="40"/>
      <c r="K456" s="40"/>
      <c r="L456" s="44"/>
      <c r="M456" s="234"/>
      <c r="N456" s="235"/>
      <c r="O456" s="91"/>
      <c r="P456" s="91"/>
      <c r="Q456" s="91"/>
      <c r="R456" s="91"/>
      <c r="S456" s="91"/>
      <c r="T456" s="92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142</v>
      </c>
      <c r="AU456" s="17" t="s">
        <v>89</v>
      </c>
    </row>
    <row r="457" spans="1:63" s="12" customFormat="1" ht="25.9" customHeight="1">
      <c r="A457" s="12"/>
      <c r="B457" s="202"/>
      <c r="C457" s="203"/>
      <c r="D457" s="204" t="s">
        <v>79</v>
      </c>
      <c r="E457" s="205" t="s">
        <v>619</v>
      </c>
      <c r="F457" s="205" t="s">
        <v>96</v>
      </c>
      <c r="G457" s="203"/>
      <c r="H457" s="203"/>
      <c r="I457" s="206"/>
      <c r="J457" s="207">
        <f>BK457</f>
        <v>0</v>
      </c>
      <c r="K457" s="203"/>
      <c r="L457" s="208"/>
      <c r="M457" s="209"/>
      <c r="N457" s="210"/>
      <c r="O457" s="210"/>
      <c r="P457" s="211">
        <f>P458</f>
        <v>0</v>
      </c>
      <c r="Q457" s="210"/>
      <c r="R457" s="211">
        <f>R458</f>
        <v>0</v>
      </c>
      <c r="S457" s="210"/>
      <c r="T457" s="212">
        <f>T458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13" t="s">
        <v>161</v>
      </c>
      <c r="AT457" s="214" t="s">
        <v>79</v>
      </c>
      <c r="AU457" s="214" t="s">
        <v>80</v>
      </c>
      <c r="AY457" s="213" t="s">
        <v>134</v>
      </c>
      <c r="BK457" s="215">
        <f>BK458</f>
        <v>0</v>
      </c>
    </row>
    <row r="458" spans="1:63" s="12" customFormat="1" ht="22.8" customHeight="1">
      <c r="A458" s="12"/>
      <c r="B458" s="202"/>
      <c r="C458" s="203"/>
      <c r="D458" s="204" t="s">
        <v>79</v>
      </c>
      <c r="E458" s="216" t="s">
        <v>620</v>
      </c>
      <c r="F458" s="216" t="s">
        <v>621</v>
      </c>
      <c r="G458" s="203"/>
      <c r="H458" s="203"/>
      <c r="I458" s="206"/>
      <c r="J458" s="217">
        <f>BK458</f>
        <v>0</v>
      </c>
      <c r="K458" s="203"/>
      <c r="L458" s="208"/>
      <c r="M458" s="209"/>
      <c r="N458" s="210"/>
      <c r="O458" s="210"/>
      <c r="P458" s="211">
        <f>SUM(P459:P460)</f>
        <v>0</v>
      </c>
      <c r="Q458" s="210"/>
      <c r="R458" s="211">
        <f>SUM(R459:R460)</f>
        <v>0</v>
      </c>
      <c r="S458" s="210"/>
      <c r="T458" s="212">
        <f>SUM(T459:T460)</f>
        <v>0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13" t="s">
        <v>161</v>
      </c>
      <c r="AT458" s="214" t="s">
        <v>79</v>
      </c>
      <c r="AU458" s="214" t="s">
        <v>85</v>
      </c>
      <c r="AY458" s="213" t="s">
        <v>134</v>
      </c>
      <c r="BK458" s="215">
        <f>SUM(BK459:BK460)</f>
        <v>0</v>
      </c>
    </row>
    <row r="459" spans="1:65" s="2" customFormat="1" ht="16.5" customHeight="1">
      <c r="A459" s="38"/>
      <c r="B459" s="39"/>
      <c r="C459" s="218" t="s">
        <v>622</v>
      </c>
      <c r="D459" s="218" t="s">
        <v>136</v>
      </c>
      <c r="E459" s="219" t="s">
        <v>623</v>
      </c>
      <c r="F459" s="220" t="s">
        <v>624</v>
      </c>
      <c r="G459" s="221" t="s">
        <v>625</v>
      </c>
      <c r="H459" s="222">
        <v>6</v>
      </c>
      <c r="I459" s="223"/>
      <c r="J459" s="224">
        <f>ROUND(I459*H459,2)</f>
        <v>0</v>
      </c>
      <c r="K459" s="220" t="s">
        <v>140</v>
      </c>
      <c r="L459" s="44"/>
      <c r="M459" s="225" t="s">
        <v>1</v>
      </c>
      <c r="N459" s="226" t="s">
        <v>45</v>
      </c>
      <c r="O459" s="91"/>
      <c r="P459" s="227">
        <f>O459*H459</f>
        <v>0</v>
      </c>
      <c r="Q459" s="227">
        <v>0</v>
      </c>
      <c r="R459" s="227">
        <f>Q459*H459</f>
        <v>0</v>
      </c>
      <c r="S459" s="227">
        <v>0</v>
      </c>
      <c r="T459" s="228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29" t="s">
        <v>626</v>
      </c>
      <c r="AT459" s="229" t="s">
        <v>136</v>
      </c>
      <c r="AU459" s="229" t="s">
        <v>89</v>
      </c>
      <c r="AY459" s="17" t="s">
        <v>134</v>
      </c>
      <c r="BE459" s="230">
        <f>IF(N459="základní",J459,0)</f>
        <v>0</v>
      </c>
      <c r="BF459" s="230">
        <f>IF(N459="snížená",J459,0)</f>
        <v>0</v>
      </c>
      <c r="BG459" s="230">
        <f>IF(N459="zákl. přenesená",J459,0)</f>
        <v>0</v>
      </c>
      <c r="BH459" s="230">
        <f>IF(N459="sníž. přenesená",J459,0)</f>
        <v>0</v>
      </c>
      <c r="BI459" s="230">
        <f>IF(N459="nulová",J459,0)</f>
        <v>0</v>
      </c>
      <c r="BJ459" s="17" t="s">
        <v>85</v>
      </c>
      <c r="BK459" s="230">
        <f>ROUND(I459*H459,2)</f>
        <v>0</v>
      </c>
      <c r="BL459" s="17" t="s">
        <v>626</v>
      </c>
      <c r="BM459" s="229" t="s">
        <v>627</v>
      </c>
    </row>
    <row r="460" spans="1:47" s="2" customFormat="1" ht="12">
      <c r="A460" s="38"/>
      <c r="B460" s="39"/>
      <c r="C460" s="40"/>
      <c r="D460" s="231" t="s">
        <v>142</v>
      </c>
      <c r="E460" s="40"/>
      <c r="F460" s="232" t="s">
        <v>624</v>
      </c>
      <c r="G460" s="40"/>
      <c r="H460" s="40"/>
      <c r="I460" s="233"/>
      <c r="J460" s="40"/>
      <c r="K460" s="40"/>
      <c r="L460" s="44"/>
      <c r="M460" s="278"/>
      <c r="N460" s="279"/>
      <c r="O460" s="280"/>
      <c r="P460" s="280"/>
      <c r="Q460" s="280"/>
      <c r="R460" s="280"/>
      <c r="S460" s="280"/>
      <c r="T460" s="281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142</v>
      </c>
      <c r="AU460" s="17" t="s">
        <v>89</v>
      </c>
    </row>
    <row r="461" spans="1:31" s="2" customFormat="1" ht="6.95" customHeight="1">
      <c r="A461" s="38"/>
      <c r="B461" s="66"/>
      <c r="C461" s="67"/>
      <c r="D461" s="67"/>
      <c r="E461" s="67"/>
      <c r="F461" s="67"/>
      <c r="G461" s="67"/>
      <c r="H461" s="67"/>
      <c r="I461" s="67"/>
      <c r="J461" s="67"/>
      <c r="K461" s="67"/>
      <c r="L461" s="44"/>
      <c r="M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</row>
  </sheetData>
  <sheetProtection password="CC35" sheet="1" objects="1" scenarios="1" formatColumns="0" formatRows="0" autoFilter="0"/>
  <autoFilter ref="C128:K460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Křižovatky Slovenská - Lipová - Závodu míru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628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28</v>
      </c>
      <c r="J24" s="143" t="s">
        <v>38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ROUND((SUM(BE125:BE260)),2)</f>
        <v>0</v>
      </c>
      <c r="G33" s="38"/>
      <c r="H33" s="38"/>
      <c r="I33" s="155">
        <v>0.21</v>
      </c>
      <c r="J33" s="154">
        <f>ROUND(((SUM(BE125:BE260))*I33),2)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ROUND((SUM(BF125:BF260)),2)</f>
        <v>0</v>
      </c>
      <c r="G34" s="38"/>
      <c r="H34" s="38"/>
      <c r="I34" s="155">
        <v>0.15</v>
      </c>
      <c r="J34" s="154">
        <f>ROUND(((SUM(BF125:BF260))*I34),2)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ROUND((SUM(BG125:BG260)),2)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ROUND((SUM(BH125:BH260)),2)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ROUND((SUM(BI125:BI260)),2)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Křižovatky Slovenská - Lipová - Závodu míru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2 - Objekty veřejného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32" t="s">
        <v>22</v>
      </c>
      <c r="J89" s="79" t="str">
        <f>IF(J12="","",J12)</f>
        <v>1. 12. 2023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32</v>
      </c>
      <c r="J91" s="36" t="str">
        <f>E21</f>
        <v xml:space="preserve">Vladimír Čechura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Vladimír Čechura - 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629</v>
      </c>
      <c r="E99" s="188"/>
      <c r="F99" s="188"/>
      <c r="G99" s="188"/>
      <c r="H99" s="188"/>
      <c r="I99" s="188"/>
      <c r="J99" s="189">
        <f>J167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J177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630</v>
      </c>
      <c r="E101" s="182"/>
      <c r="F101" s="182"/>
      <c r="G101" s="182"/>
      <c r="H101" s="182"/>
      <c r="I101" s="182"/>
      <c r="J101" s="183">
        <f>J184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5"/>
      <c r="C102" s="186"/>
      <c r="D102" s="187" t="s">
        <v>631</v>
      </c>
      <c r="E102" s="188"/>
      <c r="F102" s="188"/>
      <c r="G102" s="188"/>
      <c r="H102" s="188"/>
      <c r="I102" s="188"/>
      <c r="J102" s="189">
        <f>J185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632</v>
      </c>
      <c r="E103" s="188"/>
      <c r="F103" s="188"/>
      <c r="G103" s="188"/>
      <c r="H103" s="188"/>
      <c r="I103" s="188"/>
      <c r="J103" s="189">
        <f>J245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117</v>
      </c>
      <c r="E104" s="182"/>
      <c r="F104" s="182"/>
      <c r="G104" s="182"/>
      <c r="H104" s="182"/>
      <c r="I104" s="182"/>
      <c r="J104" s="183">
        <f>J257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118</v>
      </c>
      <c r="E105" s="188"/>
      <c r="F105" s="188"/>
      <c r="G105" s="188"/>
      <c r="H105" s="188"/>
      <c r="I105" s="188"/>
      <c r="J105" s="189">
        <f>J258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Úprava Křižovatky Slovenská - Lipová - Závodu míru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2 - Objekty veřejného osvětlení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Sokolov</v>
      </c>
      <c r="G119" s="40"/>
      <c r="H119" s="40"/>
      <c r="I119" s="32" t="s">
        <v>22</v>
      </c>
      <c r="J119" s="79" t="str">
        <f>IF(J12="","",J12)</f>
        <v>1. 12. 2023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Sokolov</v>
      </c>
      <c r="G121" s="40"/>
      <c r="H121" s="40"/>
      <c r="I121" s="32" t="s">
        <v>32</v>
      </c>
      <c r="J121" s="36" t="str">
        <f>E21</f>
        <v xml:space="preserve">Vladimír Čechura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30</v>
      </c>
      <c r="D122" s="40"/>
      <c r="E122" s="40"/>
      <c r="F122" s="27" t="str">
        <f>IF(E18="","",E18)</f>
        <v>Vyplň údaj</v>
      </c>
      <c r="G122" s="40"/>
      <c r="H122" s="40"/>
      <c r="I122" s="32" t="s">
        <v>35</v>
      </c>
      <c r="J122" s="36" t="str">
        <f>E24</f>
        <v>Vladimír Čechura - MESSOR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120</v>
      </c>
      <c r="D124" s="194" t="s">
        <v>65</v>
      </c>
      <c r="E124" s="194" t="s">
        <v>61</v>
      </c>
      <c r="F124" s="194" t="s">
        <v>62</v>
      </c>
      <c r="G124" s="194" t="s">
        <v>121</v>
      </c>
      <c r="H124" s="194" t="s">
        <v>122</v>
      </c>
      <c r="I124" s="194" t="s">
        <v>123</v>
      </c>
      <c r="J124" s="194" t="s">
        <v>103</v>
      </c>
      <c r="K124" s="195" t="s">
        <v>124</v>
      </c>
      <c r="L124" s="196"/>
      <c r="M124" s="100" t="s">
        <v>1</v>
      </c>
      <c r="N124" s="101" t="s">
        <v>44</v>
      </c>
      <c r="O124" s="101" t="s">
        <v>125</v>
      </c>
      <c r="P124" s="101" t="s">
        <v>126</v>
      </c>
      <c r="Q124" s="101" t="s">
        <v>127</v>
      </c>
      <c r="R124" s="101" t="s">
        <v>128</v>
      </c>
      <c r="S124" s="101" t="s">
        <v>129</v>
      </c>
      <c r="T124" s="102" t="s">
        <v>130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131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P126+P184+P257</f>
        <v>0</v>
      </c>
      <c r="Q125" s="104"/>
      <c r="R125" s="199">
        <f>R126+R184+R257</f>
        <v>76.03947491999999</v>
      </c>
      <c r="S125" s="104"/>
      <c r="T125" s="200">
        <f>T126+T184+T257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79</v>
      </c>
      <c r="AU125" s="17" t="s">
        <v>105</v>
      </c>
      <c r="BK125" s="201">
        <f>BK126+BK184+BK257</f>
        <v>0</v>
      </c>
    </row>
    <row r="126" spans="1:63" s="12" customFormat="1" ht="25.9" customHeight="1">
      <c r="A126" s="12"/>
      <c r="B126" s="202"/>
      <c r="C126" s="203"/>
      <c r="D126" s="204" t="s">
        <v>79</v>
      </c>
      <c r="E126" s="205" t="s">
        <v>132</v>
      </c>
      <c r="F126" s="205" t="s">
        <v>133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P127+P167+P177</f>
        <v>0</v>
      </c>
      <c r="Q126" s="210"/>
      <c r="R126" s="211">
        <f>R127+R167+R177</f>
        <v>75.79342351999999</v>
      </c>
      <c r="S126" s="210"/>
      <c r="T126" s="212">
        <f>T127+T167+T177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85</v>
      </c>
      <c r="AT126" s="214" t="s">
        <v>79</v>
      </c>
      <c r="AU126" s="214" t="s">
        <v>80</v>
      </c>
      <c r="AY126" s="213" t="s">
        <v>134</v>
      </c>
      <c r="BK126" s="215">
        <f>BK127+BK167+BK177</f>
        <v>0</v>
      </c>
    </row>
    <row r="127" spans="1:63" s="12" customFormat="1" ht="22.8" customHeight="1">
      <c r="A127" s="12"/>
      <c r="B127" s="202"/>
      <c r="C127" s="203"/>
      <c r="D127" s="204" t="s">
        <v>79</v>
      </c>
      <c r="E127" s="216" t="s">
        <v>85</v>
      </c>
      <c r="F127" s="216" t="s">
        <v>135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SUM(P128:P166)</f>
        <v>0</v>
      </c>
      <c r="Q127" s="210"/>
      <c r="R127" s="211">
        <f>SUM(R128:R166)</f>
        <v>72.496</v>
      </c>
      <c r="S127" s="210"/>
      <c r="T127" s="212">
        <f>SUM(T128:T166)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85</v>
      </c>
      <c r="AT127" s="214" t="s">
        <v>79</v>
      </c>
      <c r="AU127" s="214" t="s">
        <v>85</v>
      </c>
      <c r="AY127" s="213" t="s">
        <v>134</v>
      </c>
      <c r="BK127" s="215">
        <f>SUM(BK128:BK166)</f>
        <v>0</v>
      </c>
    </row>
    <row r="128" spans="1:65" s="2" customFormat="1" ht="16.5" customHeight="1">
      <c r="A128" s="38"/>
      <c r="B128" s="39"/>
      <c r="C128" s="218" t="s">
        <v>85</v>
      </c>
      <c r="D128" s="218" t="s">
        <v>136</v>
      </c>
      <c r="E128" s="219" t="s">
        <v>633</v>
      </c>
      <c r="F128" s="220" t="s">
        <v>634</v>
      </c>
      <c r="G128" s="221" t="s">
        <v>193</v>
      </c>
      <c r="H128" s="222">
        <v>1.296</v>
      </c>
      <c r="I128" s="223"/>
      <c r="J128" s="224">
        <f>ROUND(I128*H128,2)</f>
        <v>0</v>
      </c>
      <c r="K128" s="220" t="s">
        <v>140</v>
      </c>
      <c r="L128" s="44"/>
      <c r="M128" s="225" t="s">
        <v>1</v>
      </c>
      <c r="N128" s="226" t="s">
        <v>45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95</v>
      </c>
      <c r="AT128" s="229" t="s">
        <v>136</v>
      </c>
      <c r="AU128" s="229" t="s">
        <v>89</v>
      </c>
      <c r="AY128" s="17" t="s">
        <v>134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85</v>
      </c>
      <c r="BK128" s="230">
        <f>ROUND(I128*H128,2)</f>
        <v>0</v>
      </c>
      <c r="BL128" s="17" t="s">
        <v>95</v>
      </c>
      <c r="BM128" s="229" t="s">
        <v>635</v>
      </c>
    </row>
    <row r="129" spans="1:47" s="2" customFormat="1" ht="12">
      <c r="A129" s="38"/>
      <c r="B129" s="39"/>
      <c r="C129" s="40"/>
      <c r="D129" s="231" t="s">
        <v>142</v>
      </c>
      <c r="E129" s="40"/>
      <c r="F129" s="232" t="s">
        <v>636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142</v>
      </c>
      <c r="AU129" s="17" t="s">
        <v>89</v>
      </c>
    </row>
    <row r="130" spans="1:51" s="13" customFormat="1" ht="12">
      <c r="A130" s="13"/>
      <c r="B130" s="236"/>
      <c r="C130" s="237"/>
      <c r="D130" s="231" t="s">
        <v>144</v>
      </c>
      <c r="E130" s="238" t="s">
        <v>1</v>
      </c>
      <c r="F130" s="239" t="s">
        <v>637</v>
      </c>
      <c r="G130" s="237"/>
      <c r="H130" s="238" t="s">
        <v>1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144</v>
      </c>
      <c r="AU130" s="245" t="s">
        <v>89</v>
      </c>
      <c r="AV130" s="13" t="s">
        <v>85</v>
      </c>
      <c r="AW130" s="13" t="s">
        <v>34</v>
      </c>
      <c r="AX130" s="13" t="s">
        <v>80</v>
      </c>
      <c r="AY130" s="245" t="s">
        <v>134</v>
      </c>
    </row>
    <row r="131" spans="1:51" s="14" customFormat="1" ht="12">
      <c r="A131" s="14"/>
      <c r="B131" s="246"/>
      <c r="C131" s="247"/>
      <c r="D131" s="231" t="s">
        <v>144</v>
      </c>
      <c r="E131" s="248" t="s">
        <v>1</v>
      </c>
      <c r="F131" s="249" t="s">
        <v>638</v>
      </c>
      <c r="G131" s="247"/>
      <c r="H131" s="250">
        <v>1.296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144</v>
      </c>
      <c r="AU131" s="256" t="s">
        <v>89</v>
      </c>
      <c r="AV131" s="14" t="s">
        <v>89</v>
      </c>
      <c r="AW131" s="14" t="s">
        <v>34</v>
      </c>
      <c r="AX131" s="14" t="s">
        <v>85</v>
      </c>
      <c r="AY131" s="256" t="s">
        <v>134</v>
      </c>
    </row>
    <row r="132" spans="1:65" s="2" customFormat="1" ht="21.75" customHeight="1">
      <c r="A132" s="38"/>
      <c r="B132" s="39"/>
      <c r="C132" s="218" t="s">
        <v>89</v>
      </c>
      <c r="D132" s="218" t="s">
        <v>136</v>
      </c>
      <c r="E132" s="219" t="s">
        <v>639</v>
      </c>
      <c r="F132" s="220" t="s">
        <v>640</v>
      </c>
      <c r="G132" s="221" t="s">
        <v>193</v>
      </c>
      <c r="H132" s="222">
        <v>39.4</v>
      </c>
      <c r="I132" s="223"/>
      <c r="J132" s="224">
        <f>ROUND(I132*H132,2)</f>
        <v>0</v>
      </c>
      <c r="K132" s="220" t="s">
        <v>140</v>
      </c>
      <c r="L132" s="44"/>
      <c r="M132" s="225" t="s">
        <v>1</v>
      </c>
      <c r="N132" s="226" t="s">
        <v>45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95</v>
      </c>
      <c r="AT132" s="229" t="s">
        <v>136</v>
      </c>
      <c r="AU132" s="229" t="s">
        <v>89</v>
      </c>
      <c r="AY132" s="17" t="s">
        <v>134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85</v>
      </c>
      <c r="BK132" s="230">
        <f>ROUND(I132*H132,2)</f>
        <v>0</v>
      </c>
      <c r="BL132" s="17" t="s">
        <v>95</v>
      </c>
      <c r="BM132" s="229" t="s">
        <v>641</v>
      </c>
    </row>
    <row r="133" spans="1:47" s="2" customFormat="1" ht="12">
      <c r="A133" s="38"/>
      <c r="B133" s="39"/>
      <c r="C133" s="40"/>
      <c r="D133" s="231" t="s">
        <v>142</v>
      </c>
      <c r="E133" s="40"/>
      <c r="F133" s="232" t="s">
        <v>642</v>
      </c>
      <c r="G133" s="40"/>
      <c r="H133" s="40"/>
      <c r="I133" s="233"/>
      <c r="J133" s="40"/>
      <c r="K133" s="40"/>
      <c r="L133" s="44"/>
      <c r="M133" s="234"/>
      <c r="N133" s="23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142</v>
      </c>
      <c r="AU133" s="17" t="s">
        <v>89</v>
      </c>
    </row>
    <row r="134" spans="1:51" s="13" customFormat="1" ht="12">
      <c r="A134" s="13"/>
      <c r="B134" s="236"/>
      <c r="C134" s="237"/>
      <c r="D134" s="231" t="s">
        <v>144</v>
      </c>
      <c r="E134" s="238" t="s">
        <v>1</v>
      </c>
      <c r="F134" s="239" t="s">
        <v>643</v>
      </c>
      <c r="G134" s="237"/>
      <c r="H134" s="238" t="s">
        <v>1</v>
      </c>
      <c r="I134" s="240"/>
      <c r="J134" s="237"/>
      <c r="K134" s="237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144</v>
      </c>
      <c r="AU134" s="245" t="s">
        <v>89</v>
      </c>
      <c r="AV134" s="13" t="s">
        <v>85</v>
      </c>
      <c r="AW134" s="13" t="s">
        <v>34</v>
      </c>
      <c r="AX134" s="13" t="s">
        <v>80</v>
      </c>
      <c r="AY134" s="245" t="s">
        <v>134</v>
      </c>
    </row>
    <row r="135" spans="1:51" s="14" customFormat="1" ht="12">
      <c r="A135" s="14"/>
      <c r="B135" s="246"/>
      <c r="C135" s="247"/>
      <c r="D135" s="231" t="s">
        <v>144</v>
      </c>
      <c r="E135" s="248" t="s">
        <v>1</v>
      </c>
      <c r="F135" s="249" t="s">
        <v>644</v>
      </c>
      <c r="G135" s="247"/>
      <c r="H135" s="250">
        <v>39.4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144</v>
      </c>
      <c r="AU135" s="256" t="s">
        <v>89</v>
      </c>
      <c r="AV135" s="14" t="s">
        <v>89</v>
      </c>
      <c r="AW135" s="14" t="s">
        <v>34</v>
      </c>
      <c r="AX135" s="14" t="s">
        <v>85</v>
      </c>
      <c r="AY135" s="256" t="s">
        <v>134</v>
      </c>
    </row>
    <row r="136" spans="1:65" s="2" customFormat="1" ht="21.75" customHeight="1">
      <c r="A136" s="38"/>
      <c r="B136" s="39"/>
      <c r="C136" s="218" t="s">
        <v>92</v>
      </c>
      <c r="D136" s="218" t="s">
        <v>136</v>
      </c>
      <c r="E136" s="219" t="s">
        <v>645</v>
      </c>
      <c r="F136" s="220" t="s">
        <v>646</v>
      </c>
      <c r="G136" s="221" t="s">
        <v>193</v>
      </c>
      <c r="H136" s="222">
        <v>40.696</v>
      </c>
      <c r="I136" s="223"/>
      <c r="J136" s="224">
        <f>ROUND(I136*H136,2)</f>
        <v>0</v>
      </c>
      <c r="K136" s="220" t="s">
        <v>140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95</v>
      </c>
      <c r="AT136" s="229" t="s">
        <v>136</v>
      </c>
      <c r="AU136" s="229" t="s">
        <v>89</v>
      </c>
      <c r="AY136" s="17" t="s">
        <v>134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95</v>
      </c>
      <c r="BM136" s="229" t="s">
        <v>647</v>
      </c>
    </row>
    <row r="137" spans="1:47" s="2" customFormat="1" ht="12">
      <c r="A137" s="38"/>
      <c r="B137" s="39"/>
      <c r="C137" s="40"/>
      <c r="D137" s="231" t="s">
        <v>142</v>
      </c>
      <c r="E137" s="40"/>
      <c r="F137" s="232" t="s">
        <v>648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89</v>
      </c>
    </row>
    <row r="138" spans="1:51" s="14" customFormat="1" ht="12">
      <c r="A138" s="14"/>
      <c r="B138" s="246"/>
      <c r="C138" s="247"/>
      <c r="D138" s="231" t="s">
        <v>144</v>
      </c>
      <c r="E138" s="248" t="s">
        <v>1</v>
      </c>
      <c r="F138" s="249" t="s">
        <v>644</v>
      </c>
      <c r="G138" s="247"/>
      <c r="H138" s="250">
        <v>39.4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144</v>
      </c>
      <c r="AU138" s="256" t="s">
        <v>89</v>
      </c>
      <c r="AV138" s="14" t="s">
        <v>89</v>
      </c>
      <c r="AW138" s="14" t="s">
        <v>34</v>
      </c>
      <c r="AX138" s="14" t="s">
        <v>80</v>
      </c>
      <c r="AY138" s="256" t="s">
        <v>134</v>
      </c>
    </row>
    <row r="139" spans="1:51" s="14" customFormat="1" ht="12">
      <c r="A139" s="14"/>
      <c r="B139" s="246"/>
      <c r="C139" s="247"/>
      <c r="D139" s="231" t="s">
        <v>144</v>
      </c>
      <c r="E139" s="248" t="s">
        <v>1</v>
      </c>
      <c r="F139" s="249" t="s">
        <v>638</v>
      </c>
      <c r="G139" s="247"/>
      <c r="H139" s="250">
        <v>1.296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144</v>
      </c>
      <c r="AU139" s="256" t="s">
        <v>89</v>
      </c>
      <c r="AV139" s="14" t="s">
        <v>89</v>
      </c>
      <c r="AW139" s="14" t="s">
        <v>34</v>
      </c>
      <c r="AX139" s="14" t="s">
        <v>80</v>
      </c>
      <c r="AY139" s="256" t="s">
        <v>134</v>
      </c>
    </row>
    <row r="140" spans="1:51" s="15" customFormat="1" ht="12">
      <c r="A140" s="15"/>
      <c r="B140" s="257"/>
      <c r="C140" s="258"/>
      <c r="D140" s="231" t="s">
        <v>144</v>
      </c>
      <c r="E140" s="259" t="s">
        <v>1</v>
      </c>
      <c r="F140" s="260" t="s">
        <v>168</v>
      </c>
      <c r="G140" s="258"/>
      <c r="H140" s="261">
        <v>40.696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7" t="s">
        <v>144</v>
      </c>
      <c r="AU140" s="267" t="s">
        <v>89</v>
      </c>
      <c r="AV140" s="15" t="s">
        <v>95</v>
      </c>
      <c r="AW140" s="15" t="s">
        <v>34</v>
      </c>
      <c r="AX140" s="15" t="s">
        <v>85</v>
      </c>
      <c r="AY140" s="267" t="s">
        <v>134</v>
      </c>
    </row>
    <row r="141" spans="1:65" s="2" customFormat="1" ht="24.15" customHeight="1">
      <c r="A141" s="38"/>
      <c r="B141" s="39"/>
      <c r="C141" s="218" t="s">
        <v>95</v>
      </c>
      <c r="D141" s="218" t="s">
        <v>136</v>
      </c>
      <c r="E141" s="219" t="s">
        <v>649</v>
      </c>
      <c r="F141" s="220" t="s">
        <v>650</v>
      </c>
      <c r="G141" s="221" t="s">
        <v>193</v>
      </c>
      <c r="H141" s="222">
        <v>610.44</v>
      </c>
      <c r="I141" s="223"/>
      <c r="J141" s="224">
        <f>ROUND(I141*H141,2)</f>
        <v>0</v>
      </c>
      <c r="K141" s="220" t="s">
        <v>140</v>
      </c>
      <c r="L141" s="44"/>
      <c r="M141" s="225" t="s">
        <v>1</v>
      </c>
      <c r="N141" s="226" t="s">
        <v>45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95</v>
      </c>
      <c r="AT141" s="229" t="s">
        <v>136</v>
      </c>
      <c r="AU141" s="229" t="s">
        <v>89</v>
      </c>
      <c r="AY141" s="17" t="s">
        <v>134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85</v>
      </c>
      <c r="BK141" s="230">
        <f>ROUND(I141*H141,2)</f>
        <v>0</v>
      </c>
      <c r="BL141" s="17" t="s">
        <v>95</v>
      </c>
      <c r="BM141" s="229" t="s">
        <v>651</v>
      </c>
    </row>
    <row r="142" spans="1:47" s="2" customFormat="1" ht="12">
      <c r="A142" s="38"/>
      <c r="B142" s="39"/>
      <c r="C142" s="40"/>
      <c r="D142" s="231" t="s">
        <v>142</v>
      </c>
      <c r="E142" s="40"/>
      <c r="F142" s="232" t="s">
        <v>652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142</v>
      </c>
      <c r="AU142" s="17" t="s">
        <v>89</v>
      </c>
    </row>
    <row r="143" spans="1:51" s="14" customFormat="1" ht="12">
      <c r="A143" s="14"/>
      <c r="B143" s="246"/>
      <c r="C143" s="247"/>
      <c r="D143" s="231" t="s">
        <v>144</v>
      </c>
      <c r="E143" s="248" t="s">
        <v>1</v>
      </c>
      <c r="F143" s="249" t="s">
        <v>653</v>
      </c>
      <c r="G143" s="247"/>
      <c r="H143" s="250">
        <v>40.696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144</v>
      </c>
      <c r="AU143" s="256" t="s">
        <v>89</v>
      </c>
      <c r="AV143" s="14" t="s">
        <v>89</v>
      </c>
      <c r="AW143" s="14" t="s">
        <v>34</v>
      </c>
      <c r="AX143" s="14" t="s">
        <v>85</v>
      </c>
      <c r="AY143" s="256" t="s">
        <v>134</v>
      </c>
    </row>
    <row r="144" spans="1:51" s="14" customFormat="1" ht="12">
      <c r="A144" s="14"/>
      <c r="B144" s="246"/>
      <c r="C144" s="247"/>
      <c r="D144" s="231" t="s">
        <v>144</v>
      </c>
      <c r="E144" s="247"/>
      <c r="F144" s="249" t="s">
        <v>654</v>
      </c>
      <c r="G144" s="247"/>
      <c r="H144" s="250">
        <v>610.44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144</v>
      </c>
      <c r="AU144" s="256" t="s">
        <v>89</v>
      </c>
      <c r="AV144" s="14" t="s">
        <v>89</v>
      </c>
      <c r="AW144" s="14" t="s">
        <v>4</v>
      </c>
      <c r="AX144" s="14" t="s">
        <v>85</v>
      </c>
      <c r="AY144" s="256" t="s">
        <v>134</v>
      </c>
    </row>
    <row r="145" spans="1:65" s="2" customFormat="1" ht="16.5" customHeight="1">
      <c r="A145" s="38"/>
      <c r="B145" s="39"/>
      <c r="C145" s="218" t="s">
        <v>161</v>
      </c>
      <c r="D145" s="218" t="s">
        <v>136</v>
      </c>
      <c r="E145" s="219" t="s">
        <v>212</v>
      </c>
      <c r="F145" s="220" t="s">
        <v>213</v>
      </c>
      <c r="G145" s="221" t="s">
        <v>193</v>
      </c>
      <c r="H145" s="222">
        <v>40.696</v>
      </c>
      <c r="I145" s="223"/>
      <c r="J145" s="224">
        <f>ROUND(I145*H145,2)</f>
        <v>0</v>
      </c>
      <c r="K145" s="220" t="s">
        <v>140</v>
      </c>
      <c r="L145" s="44"/>
      <c r="M145" s="225" t="s">
        <v>1</v>
      </c>
      <c r="N145" s="226" t="s">
        <v>45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95</v>
      </c>
      <c r="AT145" s="229" t="s">
        <v>136</v>
      </c>
      <c r="AU145" s="229" t="s">
        <v>89</v>
      </c>
      <c r="AY145" s="17" t="s">
        <v>134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85</v>
      </c>
      <c r="BK145" s="230">
        <f>ROUND(I145*H145,2)</f>
        <v>0</v>
      </c>
      <c r="BL145" s="17" t="s">
        <v>95</v>
      </c>
      <c r="BM145" s="229" t="s">
        <v>655</v>
      </c>
    </row>
    <row r="146" spans="1:47" s="2" customFormat="1" ht="12">
      <c r="A146" s="38"/>
      <c r="B146" s="39"/>
      <c r="C146" s="40"/>
      <c r="D146" s="231" t="s">
        <v>142</v>
      </c>
      <c r="E146" s="40"/>
      <c r="F146" s="232" t="s">
        <v>215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142</v>
      </c>
      <c r="AU146" s="17" t="s">
        <v>89</v>
      </c>
    </row>
    <row r="147" spans="1:51" s="14" customFormat="1" ht="12">
      <c r="A147" s="14"/>
      <c r="B147" s="246"/>
      <c r="C147" s="247"/>
      <c r="D147" s="231" t="s">
        <v>144</v>
      </c>
      <c r="E147" s="248" t="s">
        <v>1</v>
      </c>
      <c r="F147" s="249" t="s">
        <v>644</v>
      </c>
      <c r="G147" s="247"/>
      <c r="H147" s="250">
        <v>39.4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144</v>
      </c>
      <c r="AU147" s="256" t="s">
        <v>89</v>
      </c>
      <c r="AV147" s="14" t="s">
        <v>89</v>
      </c>
      <c r="AW147" s="14" t="s">
        <v>34</v>
      </c>
      <c r="AX147" s="14" t="s">
        <v>80</v>
      </c>
      <c r="AY147" s="256" t="s">
        <v>134</v>
      </c>
    </row>
    <row r="148" spans="1:51" s="14" customFormat="1" ht="12">
      <c r="A148" s="14"/>
      <c r="B148" s="246"/>
      <c r="C148" s="247"/>
      <c r="D148" s="231" t="s">
        <v>144</v>
      </c>
      <c r="E148" s="248" t="s">
        <v>1</v>
      </c>
      <c r="F148" s="249" t="s">
        <v>638</v>
      </c>
      <c r="G148" s="247"/>
      <c r="H148" s="250">
        <v>1.296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144</v>
      </c>
      <c r="AU148" s="256" t="s">
        <v>89</v>
      </c>
      <c r="AV148" s="14" t="s">
        <v>89</v>
      </c>
      <c r="AW148" s="14" t="s">
        <v>34</v>
      </c>
      <c r="AX148" s="14" t="s">
        <v>80</v>
      </c>
      <c r="AY148" s="256" t="s">
        <v>134</v>
      </c>
    </row>
    <row r="149" spans="1:51" s="15" customFormat="1" ht="12">
      <c r="A149" s="15"/>
      <c r="B149" s="257"/>
      <c r="C149" s="258"/>
      <c r="D149" s="231" t="s">
        <v>144</v>
      </c>
      <c r="E149" s="259" t="s">
        <v>1</v>
      </c>
      <c r="F149" s="260" t="s">
        <v>168</v>
      </c>
      <c r="G149" s="258"/>
      <c r="H149" s="261">
        <v>40.696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144</v>
      </c>
      <c r="AU149" s="267" t="s">
        <v>89</v>
      </c>
      <c r="AV149" s="15" t="s">
        <v>95</v>
      </c>
      <c r="AW149" s="15" t="s">
        <v>34</v>
      </c>
      <c r="AX149" s="15" t="s">
        <v>85</v>
      </c>
      <c r="AY149" s="267" t="s">
        <v>134</v>
      </c>
    </row>
    <row r="150" spans="1:65" s="2" customFormat="1" ht="16.5" customHeight="1">
      <c r="A150" s="38"/>
      <c r="B150" s="39"/>
      <c r="C150" s="218" t="s">
        <v>169</v>
      </c>
      <c r="D150" s="218" t="s">
        <v>136</v>
      </c>
      <c r="E150" s="219" t="s">
        <v>242</v>
      </c>
      <c r="F150" s="220" t="s">
        <v>243</v>
      </c>
      <c r="G150" s="221" t="s">
        <v>238</v>
      </c>
      <c r="H150" s="222">
        <v>73.253</v>
      </c>
      <c r="I150" s="223"/>
      <c r="J150" s="224">
        <f>ROUND(I150*H150,2)</f>
        <v>0</v>
      </c>
      <c r="K150" s="220" t="s">
        <v>140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95</v>
      </c>
      <c r="AT150" s="229" t="s">
        <v>136</v>
      </c>
      <c r="AU150" s="229" t="s">
        <v>89</v>
      </c>
      <c r="AY150" s="17" t="s">
        <v>134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85</v>
      </c>
      <c r="BK150" s="230">
        <f>ROUND(I150*H150,2)</f>
        <v>0</v>
      </c>
      <c r="BL150" s="17" t="s">
        <v>95</v>
      </c>
      <c r="BM150" s="229" t="s">
        <v>656</v>
      </c>
    </row>
    <row r="151" spans="1:47" s="2" customFormat="1" ht="12">
      <c r="A151" s="38"/>
      <c r="B151" s="39"/>
      <c r="C151" s="40"/>
      <c r="D151" s="231" t="s">
        <v>142</v>
      </c>
      <c r="E151" s="40"/>
      <c r="F151" s="232" t="s">
        <v>245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142</v>
      </c>
      <c r="AU151" s="17" t="s">
        <v>89</v>
      </c>
    </row>
    <row r="152" spans="1:51" s="14" customFormat="1" ht="12">
      <c r="A152" s="14"/>
      <c r="B152" s="246"/>
      <c r="C152" s="247"/>
      <c r="D152" s="231" t="s">
        <v>144</v>
      </c>
      <c r="E152" s="248" t="s">
        <v>1</v>
      </c>
      <c r="F152" s="249" t="s">
        <v>657</v>
      </c>
      <c r="G152" s="247"/>
      <c r="H152" s="250">
        <v>73.253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144</v>
      </c>
      <c r="AU152" s="256" t="s">
        <v>89</v>
      </c>
      <c r="AV152" s="14" t="s">
        <v>89</v>
      </c>
      <c r="AW152" s="14" t="s">
        <v>34</v>
      </c>
      <c r="AX152" s="14" t="s">
        <v>85</v>
      </c>
      <c r="AY152" s="256" t="s">
        <v>134</v>
      </c>
    </row>
    <row r="153" spans="1:65" s="2" customFormat="1" ht="16.5" customHeight="1">
      <c r="A153" s="38"/>
      <c r="B153" s="39"/>
      <c r="C153" s="218" t="s">
        <v>176</v>
      </c>
      <c r="D153" s="218" t="s">
        <v>136</v>
      </c>
      <c r="E153" s="219" t="s">
        <v>658</v>
      </c>
      <c r="F153" s="220" t="s">
        <v>659</v>
      </c>
      <c r="G153" s="221" t="s">
        <v>193</v>
      </c>
      <c r="H153" s="222">
        <v>31.52</v>
      </c>
      <c r="I153" s="223"/>
      <c r="J153" s="224">
        <f>ROUND(I153*H153,2)</f>
        <v>0</v>
      </c>
      <c r="K153" s="220" t="s">
        <v>140</v>
      </c>
      <c r="L153" s="44"/>
      <c r="M153" s="225" t="s">
        <v>1</v>
      </c>
      <c r="N153" s="226" t="s">
        <v>45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95</v>
      </c>
      <c r="AT153" s="229" t="s">
        <v>136</v>
      </c>
      <c r="AU153" s="229" t="s">
        <v>89</v>
      </c>
      <c r="AY153" s="17" t="s">
        <v>134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85</v>
      </c>
      <c r="BK153" s="230">
        <f>ROUND(I153*H153,2)</f>
        <v>0</v>
      </c>
      <c r="BL153" s="17" t="s">
        <v>95</v>
      </c>
      <c r="BM153" s="229" t="s">
        <v>660</v>
      </c>
    </row>
    <row r="154" spans="1:47" s="2" customFormat="1" ht="12">
      <c r="A154" s="38"/>
      <c r="B154" s="39"/>
      <c r="C154" s="40"/>
      <c r="D154" s="231" t="s">
        <v>142</v>
      </c>
      <c r="E154" s="40"/>
      <c r="F154" s="232" t="s">
        <v>661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142</v>
      </c>
      <c r="AU154" s="17" t="s">
        <v>89</v>
      </c>
    </row>
    <row r="155" spans="1:51" s="13" customFormat="1" ht="12">
      <c r="A155" s="13"/>
      <c r="B155" s="236"/>
      <c r="C155" s="237"/>
      <c r="D155" s="231" t="s">
        <v>144</v>
      </c>
      <c r="E155" s="238" t="s">
        <v>1</v>
      </c>
      <c r="F155" s="239" t="s">
        <v>643</v>
      </c>
      <c r="G155" s="237"/>
      <c r="H155" s="238" t="s">
        <v>1</v>
      </c>
      <c r="I155" s="240"/>
      <c r="J155" s="237"/>
      <c r="K155" s="237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144</v>
      </c>
      <c r="AU155" s="245" t="s">
        <v>89</v>
      </c>
      <c r="AV155" s="13" t="s">
        <v>85</v>
      </c>
      <c r="AW155" s="13" t="s">
        <v>34</v>
      </c>
      <c r="AX155" s="13" t="s">
        <v>80</v>
      </c>
      <c r="AY155" s="245" t="s">
        <v>134</v>
      </c>
    </row>
    <row r="156" spans="1:51" s="14" customFormat="1" ht="12">
      <c r="A156" s="14"/>
      <c r="B156" s="246"/>
      <c r="C156" s="247"/>
      <c r="D156" s="231" t="s">
        <v>144</v>
      </c>
      <c r="E156" s="248" t="s">
        <v>1</v>
      </c>
      <c r="F156" s="249" t="s">
        <v>662</v>
      </c>
      <c r="G156" s="247"/>
      <c r="H156" s="250">
        <v>31.52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6" t="s">
        <v>144</v>
      </c>
      <c r="AU156" s="256" t="s">
        <v>89</v>
      </c>
      <c r="AV156" s="14" t="s">
        <v>89</v>
      </c>
      <c r="AW156" s="14" t="s">
        <v>34</v>
      </c>
      <c r="AX156" s="14" t="s">
        <v>85</v>
      </c>
      <c r="AY156" s="256" t="s">
        <v>134</v>
      </c>
    </row>
    <row r="157" spans="1:65" s="2" customFormat="1" ht="16.5" customHeight="1">
      <c r="A157" s="38"/>
      <c r="B157" s="39"/>
      <c r="C157" s="268" t="s">
        <v>182</v>
      </c>
      <c r="D157" s="268" t="s">
        <v>235</v>
      </c>
      <c r="E157" s="269" t="s">
        <v>663</v>
      </c>
      <c r="F157" s="270" t="s">
        <v>664</v>
      </c>
      <c r="G157" s="271" t="s">
        <v>238</v>
      </c>
      <c r="H157" s="272">
        <v>56.736</v>
      </c>
      <c r="I157" s="273"/>
      <c r="J157" s="274">
        <f>ROUND(I157*H157,2)</f>
        <v>0</v>
      </c>
      <c r="K157" s="270" t="s">
        <v>140</v>
      </c>
      <c r="L157" s="275"/>
      <c r="M157" s="276" t="s">
        <v>1</v>
      </c>
      <c r="N157" s="277" t="s">
        <v>45</v>
      </c>
      <c r="O157" s="91"/>
      <c r="P157" s="227">
        <f>O157*H157</f>
        <v>0</v>
      </c>
      <c r="Q157" s="227">
        <v>1</v>
      </c>
      <c r="R157" s="227">
        <f>Q157*H157</f>
        <v>56.736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182</v>
      </c>
      <c r="AT157" s="229" t="s">
        <v>235</v>
      </c>
      <c r="AU157" s="229" t="s">
        <v>89</v>
      </c>
      <c r="AY157" s="17" t="s">
        <v>134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85</v>
      </c>
      <c r="BK157" s="230">
        <f>ROUND(I157*H157,2)</f>
        <v>0</v>
      </c>
      <c r="BL157" s="17" t="s">
        <v>95</v>
      </c>
      <c r="BM157" s="229" t="s">
        <v>665</v>
      </c>
    </row>
    <row r="158" spans="1:47" s="2" customFormat="1" ht="12">
      <c r="A158" s="38"/>
      <c r="B158" s="39"/>
      <c r="C158" s="40"/>
      <c r="D158" s="231" t="s">
        <v>142</v>
      </c>
      <c r="E158" s="40"/>
      <c r="F158" s="232" t="s">
        <v>664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142</v>
      </c>
      <c r="AU158" s="17" t="s">
        <v>89</v>
      </c>
    </row>
    <row r="159" spans="1:51" s="14" customFormat="1" ht="12">
      <c r="A159" s="14"/>
      <c r="B159" s="246"/>
      <c r="C159" s="247"/>
      <c r="D159" s="231" t="s">
        <v>144</v>
      </c>
      <c r="E159" s="247"/>
      <c r="F159" s="249" t="s">
        <v>666</v>
      </c>
      <c r="G159" s="247"/>
      <c r="H159" s="250">
        <v>56.736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144</v>
      </c>
      <c r="AU159" s="256" t="s">
        <v>89</v>
      </c>
      <c r="AV159" s="14" t="s">
        <v>89</v>
      </c>
      <c r="AW159" s="14" t="s">
        <v>4</v>
      </c>
      <c r="AX159" s="14" t="s">
        <v>85</v>
      </c>
      <c r="AY159" s="256" t="s">
        <v>134</v>
      </c>
    </row>
    <row r="160" spans="1:65" s="2" customFormat="1" ht="16.5" customHeight="1">
      <c r="A160" s="38"/>
      <c r="B160" s="39"/>
      <c r="C160" s="218" t="s">
        <v>190</v>
      </c>
      <c r="D160" s="218" t="s">
        <v>136</v>
      </c>
      <c r="E160" s="219" t="s">
        <v>667</v>
      </c>
      <c r="F160" s="220" t="s">
        <v>668</v>
      </c>
      <c r="G160" s="221" t="s">
        <v>193</v>
      </c>
      <c r="H160" s="222">
        <v>7.88</v>
      </c>
      <c r="I160" s="223"/>
      <c r="J160" s="224">
        <f>ROUND(I160*H160,2)</f>
        <v>0</v>
      </c>
      <c r="K160" s="220" t="s">
        <v>140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95</v>
      </c>
      <c r="AT160" s="229" t="s">
        <v>136</v>
      </c>
      <c r="AU160" s="229" t="s">
        <v>89</v>
      </c>
      <c r="AY160" s="17" t="s">
        <v>134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85</v>
      </c>
      <c r="BK160" s="230">
        <f>ROUND(I160*H160,2)</f>
        <v>0</v>
      </c>
      <c r="BL160" s="17" t="s">
        <v>95</v>
      </c>
      <c r="BM160" s="229" t="s">
        <v>669</v>
      </c>
    </row>
    <row r="161" spans="1:47" s="2" customFormat="1" ht="12">
      <c r="A161" s="38"/>
      <c r="B161" s="39"/>
      <c r="C161" s="40"/>
      <c r="D161" s="231" t="s">
        <v>142</v>
      </c>
      <c r="E161" s="40"/>
      <c r="F161" s="232" t="s">
        <v>670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142</v>
      </c>
      <c r="AU161" s="17" t="s">
        <v>89</v>
      </c>
    </row>
    <row r="162" spans="1:51" s="13" customFormat="1" ht="12">
      <c r="A162" s="13"/>
      <c r="B162" s="236"/>
      <c r="C162" s="237"/>
      <c r="D162" s="231" t="s">
        <v>144</v>
      </c>
      <c r="E162" s="238" t="s">
        <v>1</v>
      </c>
      <c r="F162" s="239" t="s">
        <v>643</v>
      </c>
      <c r="G162" s="237"/>
      <c r="H162" s="238" t="s">
        <v>1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144</v>
      </c>
      <c r="AU162" s="245" t="s">
        <v>89</v>
      </c>
      <c r="AV162" s="13" t="s">
        <v>85</v>
      </c>
      <c r="AW162" s="13" t="s">
        <v>34</v>
      </c>
      <c r="AX162" s="13" t="s">
        <v>80</v>
      </c>
      <c r="AY162" s="245" t="s">
        <v>134</v>
      </c>
    </row>
    <row r="163" spans="1:51" s="14" customFormat="1" ht="12">
      <c r="A163" s="14"/>
      <c r="B163" s="246"/>
      <c r="C163" s="247"/>
      <c r="D163" s="231" t="s">
        <v>144</v>
      </c>
      <c r="E163" s="248" t="s">
        <v>1</v>
      </c>
      <c r="F163" s="249" t="s">
        <v>671</v>
      </c>
      <c r="G163" s="247"/>
      <c r="H163" s="250">
        <v>7.88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144</v>
      </c>
      <c r="AU163" s="256" t="s">
        <v>89</v>
      </c>
      <c r="AV163" s="14" t="s">
        <v>89</v>
      </c>
      <c r="AW163" s="14" t="s">
        <v>34</v>
      </c>
      <c r="AX163" s="14" t="s">
        <v>85</v>
      </c>
      <c r="AY163" s="256" t="s">
        <v>134</v>
      </c>
    </row>
    <row r="164" spans="1:65" s="2" customFormat="1" ht="16.5" customHeight="1">
      <c r="A164" s="38"/>
      <c r="B164" s="39"/>
      <c r="C164" s="268" t="s">
        <v>198</v>
      </c>
      <c r="D164" s="268" t="s">
        <v>235</v>
      </c>
      <c r="E164" s="269" t="s">
        <v>672</v>
      </c>
      <c r="F164" s="270" t="s">
        <v>673</v>
      </c>
      <c r="G164" s="271" t="s">
        <v>238</v>
      </c>
      <c r="H164" s="272">
        <v>15.76</v>
      </c>
      <c r="I164" s="273"/>
      <c r="J164" s="274">
        <f>ROUND(I164*H164,2)</f>
        <v>0</v>
      </c>
      <c r="K164" s="270" t="s">
        <v>140</v>
      </c>
      <c r="L164" s="275"/>
      <c r="M164" s="276" t="s">
        <v>1</v>
      </c>
      <c r="N164" s="277" t="s">
        <v>45</v>
      </c>
      <c r="O164" s="91"/>
      <c r="P164" s="227">
        <f>O164*H164</f>
        <v>0</v>
      </c>
      <c r="Q164" s="227">
        <v>1</v>
      </c>
      <c r="R164" s="227">
        <f>Q164*H164</f>
        <v>15.76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182</v>
      </c>
      <c r="AT164" s="229" t="s">
        <v>235</v>
      </c>
      <c r="AU164" s="229" t="s">
        <v>89</v>
      </c>
      <c r="AY164" s="17" t="s">
        <v>134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85</v>
      </c>
      <c r="BK164" s="230">
        <f>ROUND(I164*H164,2)</f>
        <v>0</v>
      </c>
      <c r="BL164" s="17" t="s">
        <v>95</v>
      </c>
      <c r="BM164" s="229" t="s">
        <v>674</v>
      </c>
    </row>
    <row r="165" spans="1:47" s="2" customFormat="1" ht="12">
      <c r="A165" s="38"/>
      <c r="B165" s="39"/>
      <c r="C165" s="40"/>
      <c r="D165" s="231" t="s">
        <v>142</v>
      </c>
      <c r="E165" s="40"/>
      <c r="F165" s="232" t="s">
        <v>673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142</v>
      </c>
      <c r="AU165" s="17" t="s">
        <v>89</v>
      </c>
    </row>
    <row r="166" spans="1:51" s="14" customFormat="1" ht="12">
      <c r="A166" s="14"/>
      <c r="B166" s="246"/>
      <c r="C166" s="247"/>
      <c r="D166" s="231" t="s">
        <v>144</v>
      </c>
      <c r="E166" s="247"/>
      <c r="F166" s="249" t="s">
        <v>675</v>
      </c>
      <c r="G166" s="247"/>
      <c r="H166" s="250">
        <v>15.76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144</v>
      </c>
      <c r="AU166" s="256" t="s">
        <v>89</v>
      </c>
      <c r="AV166" s="14" t="s">
        <v>89</v>
      </c>
      <c r="AW166" s="14" t="s">
        <v>4</v>
      </c>
      <c r="AX166" s="14" t="s">
        <v>85</v>
      </c>
      <c r="AY166" s="256" t="s">
        <v>134</v>
      </c>
    </row>
    <row r="167" spans="1:63" s="12" customFormat="1" ht="22.8" customHeight="1">
      <c r="A167" s="12"/>
      <c r="B167" s="202"/>
      <c r="C167" s="203"/>
      <c r="D167" s="204" t="s">
        <v>79</v>
      </c>
      <c r="E167" s="216" t="s">
        <v>89</v>
      </c>
      <c r="F167" s="216" t="s">
        <v>676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SUM(P168:P176)</f>
        <v>0</v>
      </c>
      <c r="Q167" s="210"/>
      <c r="R167" s="211">
        <f>SUM(R168:R176)</f>
        <v>3.29486352</v>
      </c>
      <c r="S167" s="210"/>
      <c r="T167" s="212">
        <f>SUM(T168:T176)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85</v>
      </c>
      <c r="AT167" s="214" t="s">
        <v>79</v>
      </c>
      <c r="AU167" s="214" t="s">
        <v>85</v>
      </c>
      <c r="AY167" s="213" t="s">
        <v>134</v>
      </c>
      <c r="BK167" s="215">
        <f>SUM(BK168:BK176)</f>
        <v>0</v>
      </c>
    </row>
    <row r="168" spans="1:65" s="2" customFormat="1" ht="16.5" customHeight="1">
      <c r="A168" s="38"/>
      <c r="B168" s="39"/>
      <c r="C168" s="218" t="s">
        <v>204</v>
      </c>
      <c r="D168" s="218" t="s">
        <v>136</v>
      </c>
      <c r="E168" s="219" t="s">
        <v>677</v>
      </c>
      <c r="F168" s="220" t="s">
        <v>678</v>
      </c>
      <c r="G168" s="221" t="s">
        <v>193</v>
      </c>
      <c r="H168" s="222">
        <v>1.296</v>
      </c>
      <c r="I168" s="223"/>
      <c r="J168" s="224">
        <f>ROUND(I168*H168,2)</f>
        <v>0</v>
      </c>
      <c r="K168" s="220" t="s">
        <v>140</v>
      </c>
      <c r="L168" s="44"/>
      <c r="M168" s="225" t="s">
        <v>1</v>
      </c>
      <c r="N168" s="226" t="s">
        <v>45</v>
      </c>
      <c r="O168" s="91"/>
      <c r="P168" s="227">
        <f>O168*H168</f>
        <v>0</v>
      </c>
      <c r="Q168" s="227">
        <v>2.50187</v>
      </c>
      <c r="R168" s="227">
        <f>Q168*H168</f>
        <v>3.24242352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95</v>
      </c>
      <c r="AT168" s="229" t="s">
        <v>136</v>
      </c>
      <c r="AU168" s="229" t="s">
        <v>89</v>
      </c>
      <c r="AY168" s="17" t="s">
        <v>134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85</v>
      </c>
      <c r="BK168" s="230">
        <f>ROUND(I168*H168,2)</f>
        <v>0</v>
      </c>
      <c r="BL168" s="17" t="s">
        <v>95</v>
      </c>
      <c r="BM168" s="229" t="s">
        <v>679</v>
      </c>
    </row>
    <row r="169" spans="1:47" s="2" customFormat="1" ht="12">
      <c r="A169" s="38"/>
      <c r="B169" s="39"/>
      <c r="C169" s="40"/>
      <c r="D169" s="231" t="s">
        <v>142</v>
      </c>
      <c r="E169" s="40"/>
      <c r="F169" s="232" t="s">
        <v>680</v>
      </c>
      <c r="G169" s="40"/>
      <c r="H169" s="40"/>
      <c r="I169" s="233"/>
      <c r="J169" s="40"/>
      <c r="K169" s="40"/>
      <c r="L169" s="44"/>
      <c r="M169" s="234"/>
      <c r="N169" s="23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142</v>
      </c>
      <c r="AU169" s="17" t="s">
        <v>89</v>
      </c>
    </row>
    <row r="170" spans="1:51" s="13" customFormat="1" ht="12">
      <c r="A170" s="13"/>
      <c r="B170" s="236"/>
      <c r="C170" s="237"/>
      <c r="D170" s="231" t="s">
        <v>144</v>
      </c>
      <c r="E170" s="238" t="s">
        <v>1</v>
      </c>
      <c r="F170" s="239" t="s">
        <v>681</v>
      </c>
      <c r="G170" s="237"/>
      <c r="H170" s="238" t="s">
        <v>1</v>
      </c>
      <c r="I170" s="240"/>
      <c r="J170" s="237"/>
      <c r="K170" s="237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144</v>
      </c>
      <c r="AU170" s="245" t="s">
        <v>89</v>
      </c>
      <c r="AV170" s="13" t="s">
        <v>85</v>
      </c>
      <c r="AW170" s="13" t="s">
        <v>34</v>
      </c>
      <c r="AX170" s="13" t="s">
        <v>80</v>
      </c>
      <c r="AY170" s="245" t="s">
        <v>134</v>
      </c>
    </row>
    <row r="171" spans="1:51" s="14" customFormat="1" ht="12">
      <c r="A171" s="14"/>
      <c r="B171" s="246"/>
      <c r="C171" s="247"/>
      <c r="D171" s="231" t="s">
        <v>144</v>
      </c>
      <c r="E171" s="248" t="s">
        <v>1</v>
      </c>
      <c r="F171" s="249" t="s">
        <v>682</v>
      </c>
      <c r="G171" s="247"/>
      <c r="H171" s="250">
        <v>1.296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144</v>
      </c>
      <c r="AU171" s="256" t="s">
        <v>89</v>
      </c>
      <c r="AV171" s="14" t="s">
        <v>89</v>
      </c>
      <c r="AW171" s="14" t="s">
        <v>34</v>
      </c>
      <c r="AX171" s="14" t="s">
        <v>85</v>
      </c>
      <c r="AY171" s="256" t="s">
        <v>134</v>
      </c>
    </row>
    <row r="172" spans="1:65" s="2" customFormat="1" ht="16.5" customHeight="1">
      <c r="A172" s="38"/>
      <c r="B172" s="39"/>
      <c r="C172" s="218" t="s">
        <v>211</v>
      </c>
      <c r="D172" s="218" t="s">
        <v>136</v>
      </c>
      <c r="E172" s="219" t="s">
        <v>683</v>
      </c>
      <c r="F172" s="220" t="s">
        <v>684</v>
      </c>
      <c r="G172" s="221" t="s">
        <v>185</v>
      </c>
      <c r="H172" s="222">
        <v>4</v>
      </c>
      <c r="I172" s="223"/>
      <c r="J172" s="224">
        <f>ROUND(I172*H172,2)</f>
        <v>0</v>
      </c>
      <c r="K172" s="220" t="s">
        <v>140</v>
      </c>
      <c r="L172" s="44"/>
      <c r="M172" s="225" t="s">
        <v>1</v>
      </c>
      <c r="N172" s="226" t="s">
        <v>45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519</v>
      </c>
      <c r="AT172" s="229" t="s">
        <v>136</v>
      </c>
      <c r="AU172" s="229" t="s">
        <v>89</v>
      </c>
      <c r="AY172" s="17" t="s">
        <v>134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85</v>
      </c>
      <c r="BK172" s="230">
        <f>ROUND(I172*H172,2)</f>
        <v>0</v>
      </c>
      <c r="BL172" s="17" t="s">
        <v>519</v>
      </c>
      <c r="BM172" s="229" t="s">
        <v>685</v>
      </c>
    </row>
    <row r="173" spans="1:47" s="2" customFormat="1" ht="12">
      <c r="A173" s="38"/>
      <c r="B173" s="39"/>
      <c r="C173" s="40"/>
      <c r="D173" s="231" t="s">
        <v>142</v>
      </c>
      <c r="E173" s="40"/>
      <c r="F173" s="232" t="s">
        <v>686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142</v>
      </c>
      <c r="AU173" s="17" t="s">
        <v>89</v>
      </c>
    </row>
    <row r="174" spans="1:51" s="14" customFormat="1" ht="12">
      <c r="A174" s="14"/>
      <c r="B174" s="246"/>
      <c r="C174" s="247"/>
      <c r="D174" s="231" t="s">
        <v>144</v>
      </c>
      <c r="E174" s="248" t="s">
        <v>1</v>
      </c>
      <c r="F174" s="249" t="s">
        <v>687</v>
      </c>
      <c r="G174" s="247"/>
      <c r="H174" s="250">
        <v>4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144</v>
      </c>
      <c r="AU174" s="256" t="s">
        <v>89</v>
      </c>
      <c r="AV174" s="14" t="s">
        <v>89</v>
      </c>
      <c r="AW174" s="14" t="s">
        <v>34</v>
      </c>
      <c r="AX174" s="14" t="s">
        <v>85</v>
      </c>
      <c r="AY174" s="256" t="s">
        <v>134</v>
      </c>
    </row>
    <row r="175" spans="1:65" s="2" customFormat="1" ht="16.5" customHeight="1">
      <c r="A175" s="38"/>
      <c r="B175" s="39"/>
      <c r="C175" s="268" t="s">
        <v>217</v>
      </c>
      <c r="D175" s="268" t="s">
        <v>235</v>
      </c>
      <c r="E175" s="269" t="s">
        <v>688</v>
      </c>
      <c r="F175" s="270" t="s">
        <v>689</v>
      </c>
      <c r="G175" s="271" t="s">
        <v>185</v>
      </c>
      <c r="H175" s="272">
        <v>4</v>
      </c>
      <c r="I175" s="273"/>
      <c r="J175" s="274">
        <f>ROUND(I175*H175,2)</f>
        <v>0</v>
      </c>
      <c r="K175" s="270" t="s">
        <v>140</v>
      </c>
      <c r="L175" s="275"/>
      <c r="M175" s="276" t="s">
        <v>1</v>
      </c>
      <c r="N175" s="277" t="s">
        <v>45</v>
      </c>
      <c r="O175" s="91"/>
      <c r="P175" s="227">
        <f>O175*H175</f>
        <v>0</v>
      </c>
      <c r="Q175" s="227">
        <v>0.01311</v>
      </c>
      <c r="R175" s="227">
        <f>Q175*H175</f>
        <v>0.05244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690</v>
      </c>
      <c r="AT175" s="229" t="s">
        <v>235</v>
      </c>
      <c r="AU175" s="229" t="s">
        <v>89</v>
      </c>
      <c r="AY175" s="17" t="s">
        <v>134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85</v>
      </c>
      <c r="BK175" s="230">
        <f>ROUND(I175*H175,2)</f>
        <v>0</v>
      </c>
      <c r="BL175" s="17" t="s">
        <v>690</v>
      </c>
      <c r="BM175" s="229" t="s">
        <v>691</v>
      </c>
    </row>
    <row r="176" spans="1:47" s="2" customFormat="1" ht="12">
      <c r="A176" s="38"/>
      <c r="B176" s="39"/>
      <c r="C176" s="40"/>
      <c r="D176" s="231" t="s">
        <v>142</v>
      </c>
      <c r="E176" s="40"/>
      <c r="F176" s="232" t="s">
        <v>689</v>
      </c>
      <c r="G176" s="40"/>
      <c r="H176" s="40"/>
      <c r="I176" s="233"/>
      <c r="J176" s="40"/>
      <c r="K176" s="40"/>
      <c r="L176" s="44"/>
      <c r="M176" s="234"/>
      <c r="N176" s="23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142</v>
      </c>
      <c r="AU176" s="17" t="s">
        <v>89</v>
      </c>
    </row>
    <row r="177" spans="1:63" s="12" customFormat="1" ht="22.8" customHeight="1">
      <c r="A177" s="12"/>
      <c r="B177" s="202"/>
      <c r="C177" s="203"/>
      <c r="D177" s="204" t="s">
        <v>79</v>
      </c>
      <c r="E177" s="216" t="s">
        <v>92</v>
      </c>
      <c r="F177" s="216" t="s">
        <v>292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SUM(P178:P183)</f>
        <v>0</v>
      </c>
      <c r="Q177" s="210"/>
      <c r="R177" s="211">
        <f>SUM(R178:R183)</f>
        <v>0.00256</v>
      </c>
      <c r="S177" s="210"/>
      <c r="T177" s="212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85</v>
      </c>
      <c r="AT177" s="214" t="s">
        <v>79</v>
      </c>
      <c r="AU177" s="214" t="s">
        <v>85</v>
      </c>
      <c r="AY177" s="213" t="s">
        <v>134</v>
      </c>
      <c r="BK177" s="215">
        <f>SUM(BK178:BK183)</f>
        <v>0</v>
      </c>
    </row>
    <row r="178" spans="1:65" s="2" customFormat="1" ht="16.5" customHeight="1">
      <c r="A178" s="38"/>
      <c r="B178" s="39"/>
      <c r="C178" s="218" t="s">
        <v>222</v>
      </c>
      <c r="D178" s="218" t="s">
        <v>136</v>
      </c>
      <c r="E178" s="219" t="s">
        <v>692</v>
      </c>
      <c r="F178" s="220" t="s">
        <v>693</v>
      </c>
      <c r="G178" s="221" t="s">
        <v>185</v>
      </c>
      <c r="H178" s="222">
        <v>3.2</v>
      </c>
      <c r="I178" s="223"/>
      <c r="J178" s="224">
        <f>ROUND(I178*H178,2)</f>
        <v>0</v>
      </c>
      <c r="K178" s="220" t="s">
        <v>140</v>
      </c>
      <c r="L178" s="44"/>
      <c r="M178" s="225" t="s">
        <v>1</v>
      </c>
      <c r="N178" s="226" t="s">
        <v>45</v>
      </c>
      <c r="O178" s="91"/>
      <c r="P178" s="227">
        <f>O178*H178</f>
        <v>0</v>
      </c>
      <c r="Q178" s="227">
        <v>0.00045</v>
      </c>
      <c r="R178" s="227">
        <f>Q178*H178</f>
        <v>0.00144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95</v>
      </c>
      <c r="AT178" s="229" t="s">
        <v>136</v>
      </c>
      <c r="AU178" s="229" t="s">
        <v>89</v>
      </c>
      <c r="AY178" s="17" t="s">
        <v>134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85</v>
      </c>
      <c r="BK178" s="230">
        <f>ROUND(I178*H178,2)</f>
        <v>0</v>
      </c>
      <c r="BL178" s="17" t="s">
        <v>95</v>
      </c>
      <c r="BM178" s="229" t="s">
        <v>694</v>
      </c>
    </row>
    <row r="179" spans="1:47" s="2" customFormat="1" ht="12">
      <c r="A179" s="38"/>
      <c r="B179" s="39"/>
      <c r="C179" s="40"/>
      <c r="D179" s="231" t="s">
        <v>142</v>
      </c>
      <c r="E179" s="40"/>
      <c r="F179" s="232" t="s">
        <v>695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142</v>
      </c>
      <c r="AU179" s="17" t="s">
        <v>89</v>
      </c>
    </row>
    <row r="180" spans="1:51" s="13" customFormat="1" ht="12">
      <c r="A180" s="13"/>
      <c r="B180" s="236"/>
      <c r="C180" s="237"/>
      <c r="D180" s="231" t="s">
        <v>144</v>
      </c>
      <c r="E180" s="238" t="s">
        <v>1</v>
      </c>
      <c r="F180" s="239" t="s">
        <v>696</v>
      </c>
      <c r="G180" s="237"/>
      <c r="H180" s="238" t="s">
        <v>1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144</v>
      </c>
      <c r="AU180" s="245" t="s">
        <v>89</v>
      </c>
      <c r="AV180" s="13" t="s">
        <v>85</v>
      </c>
      <c r="AW180" s="13" t="s">
        <v>34</v>
      </c>
      <c r="AX180" s="13" t="s">
        <v>80</v>
      </c>
      <c r="AY180" s="245" t="s">
        <v>134</v>
      </c>
    </row>
    <row r="181" spans="1:51" s="14" customFormat="1" ht="12">
      <c r="A181" s="14"/>
      <c r="B181" s="246"/>
      <c r="C181" s="247"/>
      <c r="D181" s="231" t="s">
        <v>144</v>
      </c>
      <c r="E181" s="248" t="s">
        <v>1</v>
      </c>
      <c r="F181" s="249" t="s">
        <v>697</v>
      </c>
      <c r="G181" s="247"/>
      <c r="H181" s="250">
        <v>3.2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144</v>
      </c>
      <c r="AU181" s="256" t="s">
        <v>89</v>
      </c>
      <c r="AV181" s="14" t="s">
        <v>89</v>
      </c>
      <c r="AW181" s="14" t="s">
        <v>34</v>
      </c>
      <c r="AX181" s="14" t="s">
        <v>85</v>
      </c>
      <c r="AY181" s="256" t="s">
        <v>134</v>
      </c>
    </row>
    <row r="182" spans="1:65" s="2" customFormat="1" ht="16.5" customHeight="1">
      <c r="A182" s="38"/>
      <c r="B182" s="39"/>
      <c r="C182" s="268" t="s">
        <v>8</v>
      </c>
      <c r="D182" s="268" t="s">
        <v>235</v>
      </c>
      <c r="E182" s="269" t="s">
        <v>698</v>
      </c>
      <c r="F182" s="270" t="s">
        <v>699</v>
      </c>
      <c r="G182" s="271" t="s">
        <v>185</v>
      </c>
      <c r="H182" s="272">
        <v>3.2</v>
      </c>
      <c r="I182" s="273"/>
      <c r="J182" s="274">
        <f>ROUND(I182*H182,2)</f>
        <v>0</v>
      </c>
      <c r="K182" s="270" t="s">
        <v>140</v>
      </c>
      <c r="L182" s="275"/>
      <c r="M182" s="276" t="s">
        <v>1</v>
      </c>
      <c r="N182" s="277" t="s">
        <v>45</v>
      </c>
      <c r="O182" s="91"/>
      <c r="P182" s="227">
        <f>O182*H182</f>
        <v>0</v>
      </c>
      <c r="Q182" s="227">
        <v>0.00035</v>
      </c>
      <c r="R182" s="227">
        <f>Q182*H182</f>
        <v>0.0011200000000000001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182</v>
      </c>
      <c r="AT182" s="229" t="s">
        <v>235</v>
      </c>
      <c r="AU182" s="229" t="s">
        <v>89</v>
      </c>
      <c r="AY182" s="17" t="s">
        <v>134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85</v>
      </c>
      <c r="BK182" s="230">
        <f>ROUND(I182*H182,2)</f>
        <v>0</v>
      </c>
      <c r="BL182" s="17" t="s">
        <v>95</v>
      </c>
      <c r="BM182" s="229" t="s">
        <v>700</v>
      </c>
    </row>
    <row r="183" spans="1:47" s="2" customFormat="1" ht="12">
      <c r="A183" s="38"/>
      <c r="B183" s="39"/>
      <c r="C183" s="40"/>
      <c r="D183" s="231" t="s">
        <v>142</v>
      </c>
      <c r="E183" s="40"/>
      <c r="F183" s="232" t="s">
        <v>699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142</v>
      </c>
      <c r="AU183" s="17" t="s">
        <v>89</v>
      </c>
    </row>
    <row r="184" spans="1:63" s="12" customFormat="1" ht="25.9" customHeight="1">
      <c r="A184" s="12"/>
      <c r="B184" s="202"/>
      <c r="C184" s="203"/>
      <c r="D184" s="204" t="s">
        <v>79</v>
      </c>
      <c r="E184" s="205" t="s">
        <v>235</v>
      </c>
      <c r="F184" s="205" t="s">
        <v>701</v>
      </c>
      <c r="G184" s="203"/>
      <c r="H184" s="203"/>
      <c r="I184" s="206"/>
      <c r="J184" s="207">
        <f>BK184</f>
        <v>0</v>
      </c>
      <c r="K184" s="203"/>
      <c r="L184" s="208"/>
      <c r="M184" s="209"/>
      <c r="N184" s="210"/>
      <c r="O184" s="210"/>
      <c r="P184" s="211">
        <f>P185+P245</f>
        <v>0</v>
      </c>
      <c r="Q184" s="210"/>
      <c r="R184" s="211">
        <f>R185+R245</f>
        <v>0.24605139999999998</v>
      </c>
      <c r="S184" s="210"/>
      <c r="T184" s="212">
        <f>T185+T245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92</v>
      </c>
      <c r="AT184" s="214" t="s">
        <v>79</v>
      </c>
      <c r="AU184" s="214" t="s">
        <v>80</v>
      </c>
      <c r="AY184" s="213" t="s">
        <v>134</v>
      </c>
      <c r="BK184" s="215">
        <f>BK185+BK245</f>
        <v>0</v>
      </c>
    </row>
    <row r="185" spans="1:63" s="12" customFormat="1" ht="22.8" customHeight="1">
      <c r="A185" s="12"/>
      <c r="B185" s="202"/>
      <c r="C185" s="203"/>
      <c r="D185" s="204" t="s">
        <v>79</v>
      </c>
      <c r="E185" s="216" t="s">
        <v>702</v>
      </c>
      <c r="F185" s="216" t="s">
        <v>703</v>
      </c>
      <c r="G185" s="203"/>
      <c r="H185" s="203"/>
      <c r="I185" s="206"/>
      <c r="J185" s="217">
        <f>BK185</f>
        <v>0</v>
      </c>
      <c r="K185" s="203"/>
      <c r="L185" s="208"/>
      <c r="M185" s="209"/>
      <c r="N185" s="210"/>
      <c r="O185" s="210"/>
      <c r="P185" s="211">
        <f>SUM(P186:P244)</f>
        <v>0</v>
      </c>
      <c r="Q185" s="210"/>
      <c r="R185" s="211">
        <f>SUM(R186:R244)</f>
        <v>0.23970799999999998</v>
      </c>
      <c r="S185" s="210"/>
      <c r="T185" s="212">
        <f>SUM(T186:T244)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92</v>
      </c>
      <c r="AT185" s="214" t="s">
        <v>79</v>
      </c>
      <c r="AU185" s="214" t="s">
        <v>85</v>
      </c>
      <c r="AY185" s="213" t="s">
        <v>134</v>
      </c>
      <c r="BK185" s="215">
        <f>SUM(BK186:BK244)</f>
        <v>0</v>
      </c>
    </row>
    <row r="186" spans="1:65" s="2" customFormat="1" ht="16.5" customHeight="1">
      <c r="A186" s="38"/>
      <c r="B186" s="39"/>
      <c r="C186" s="218" t="s">
        <v>234</v>
      </c>
      <c r="D186" s="218" t="s">
        <v>136</v>
      </c>
      <c r="E186" s="219" t="s">
        <v>704</v>
      </c>
      <c r="F186" s="220" t="s">
        <v>705</v>
      </c>
      <c r="G186" s="221" t="s">
        <v>303</v>
      </c>
      <c r="H186" s="222">
        <v>4</v>
      </c>
      <c r="I186" s="223"/>
      <c r="J186" s="224">
        <f>ROUND(I186*H186,2)</f>
        <v>0</v>
      </c>
      <c r="K186" s="220" t="s">
        <v>140</v>
      </c>
      <c r="L186" s="44"/>
      <c r="M186" s="225" t="s">
        <v>1</v>
      </c>
      <c r="N186" s="226" t="s">
        <v>45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519</v>
      </c>
      <c r="AT186" s="229" t="s">
        <v>136</v>
      </c>
      <c r="AU186" s="229" t="s">
        <v>89</v>
      </c>
      <c r="AY186" s="17" t="s">
        <v>134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85</v>
      </c>
      <c r="BK186" s="230">
        <f>ROUND(I186*H186,2)</f>
        <v>0</v>
      </c>
      <c r="BL186" s="17" t="s">
        <v>519</v>
      </c>
      <c r="BM186" s="229" t="s">
        <v>706</v>
      </c>
    </row>
    <row r="187" spans="1:47" s="2" customFormat="1" ht="12">
      <c r="A187" s="38"/>
      <c r="B187" s="39"/>
      <c r="C187" s="40"/>
      <c r="D187" s="231" t="s">
        <v>142</v>
      </c>
      <c r="E187" s="40"/>
      <c r="F187" s="232" t="s">
        <v>705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142</v>
      </c>
      <c r="AU187" s="17" t="s">
        <v>89</v>
      </c>
    </row>
    <row r="188" spans="1:51" s="13" customFormat="1" ht="12">
      <c r="A188" s="13"/>
      <c r="B188" s="236"/>
      <c r="C188" s="237"/>
      <c r="D188" s="231" t="s">
        <v>144</v>
      </c>
      <c r="E188" s="238" t="s">
        <v>1</v>
      </c>
      <c r="F188" s="239" t="s">
        <v>707</v>
      </c>
      <c r="G188" s="237"/>
      <c r="H188" s="238" t="s">
        <v>1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144</v>
      </c>
      <c r="AU188" s="245" t="s">
        <v>89</v>
      </c>
      <c r="AV188" s="13" t="s">
        <v>85</v>
      </c>
      <c r="AW188" s="13" t="s">
        <v>34</v>
      </c>
      <c r="AX188" s="13" t="s">
        <v>80</v>
      </c>
      <c r="AY188" s="245" t="s">
        <v>134</v>
      </c>
    </row>
    <row r="189" spans="1:51" s="14" customFormat="1" ht="12">
      <c r="A189" s="14"/>
      <c r="B189" s="246"/>
      <c r="C189" s="247"/>
      <c r="D189" s="231" t="s">
        <v>144</v>
      </c>
      <c r="E189" s="248" t="s">
        <v>1</v>
      </c>
      <c r="F189" s="249" t="s">
        <v>95</v>
      </c>
      <c r="G189" s="247"/>
      <c r="H189" s="250">
        <v>4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144</v>
      </c>
      <c r="AU189" s="256" t="s">
        <v>89</v>
      </c>
      <c r="AV189" s="14" t="s">
        <v>89</v>
      </c>
      <c r="AW189" s="14" t="s">
        <v>34</v>
      </c>
      <c r="AX189" s="14" t="s">
        <v>85</v>
      </c>
      <c r="AY189" s="256" t="s">
        <v>134</v>
      </c>
    </row>
    <row r="190" spans="1:65" s="2" customFormat="1" ht="16.5" customHeight="1">
      <c r="A190" s="38"/>
      <c r="B190" s="39"/>
      <c r="C190" s="268" t="s">
        <v>241</v>
      </c>
      <c r="D190" s="268" t="s">
        <v>235</v>
      </c>
      <c r="E190" s="269" t="s">
        <v>708</v>
      </c>
      <c r="F190" s="270" t="s">
        <v>709</v>
      </c>
      <c r="G190" s="271" t="s">
        <v>303</v>
      </c>
      <c r="H190" s="272">
        <v>4</v>
      </c>
      <c r="I190" s="273"/>
      <c r="J190" s="274">
        <f>ROUND(I190*H190,2)</f>
        <v>0</v>
      </c>
      <c r="K190" s="270" t="s">
        <v>1</v>
      </c>
      <c r="L190" s="275"/>
      <c r="M190" s="276" t="s">
        <v>1</v>
      </c>
      <c r="N190" s="277" t="s">
        <v>45</v>
      </c>
      <c r="O190" s="91"/>
      <c r="P190" s="227">
        <f>O190*H190</f>
        <v>0</v>
      </c>
      <c r="Q190" s="227">
        <v>0.0033</v>
      </c>
      <c r="R190" s="227">
        <f>Q190*H190</f>
        <v>0.0132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690</v>
      </c>
      <c r="AT190" s="229" t="s">
        <v>235</v>
      </c>
      <c r="AU190" s="229" t="s">
        <v>89</v>
      </c>
      <c r="AY190" s="17" t="s">
        <v>134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85</v>
      </c>
      <c r="BK190" s="230">
        <f>ROUND(I190*H190,2)</f>
        <v>0</v>
      </c>
      <c r="BL190" s="17" t="s">
        <v>690</v>
      </c>
      <c r="BM190" s="229" t="s">
        <v>710</v>
      </c>
    </row>
    <row r="191" spans="1:47" s="2" customFormat="1" ht="12">
      <c r="A191" s="38"/>
      <c r="B191" s="39"/>
      <c r="C191" s="40"/>
      <c r="D191" s="231" t="s">
        <v>142</v>
      </c>
      <c r="E191" s="40"/>
      <c r="F191" s="232" t="s">
        <v>711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142</v>
      </c>
      <c r="AU191" s="17" t="s">
        <v>89</v>
      </c>
    </row>
    <row r="192" spans="1:65" s="2" customFormat="1" ht="16.5" customHeight="1">
      <c r="A192" s="38"/>
      <c r="B192" s="39"/>
      <c r="C192" s="218" t="s">
        <v>247</v>
      </c>
      <c r="D192" s="218" t="s">
        <v>136</v>
      </c>
      <c r="E192" s="219" t="s">
        <v>712</v>
      </c>
      <c r="F192" s="220" t="s">
        <v>713</v>
      </c>
      <c r="G192" s="221" t="s">
        <v>303</v>
      </c>
      <c r="H192" s="222">
        <v>4</v>
      </c>
      <c r="I192" s="223"/>
      <c r="J192" s="224">
        <f>ROUND(I192*H192,2)</f>
        <v>0</v>
      </c>
      <c r="K192" s="220" t="s">
        <v>140</v>
      </c>
      <c r="L192" s="44"/>
      <c r="M192" s="225" t="s">
        <v>1</v>
      </c>
      <c r="N192" s="226" t="s">
        <v>45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519</v>
      </c>
      <c r="AT192" s="229" t="s">
        <v>136</v>
      </c>
      <c r="AU192" s="229" t="s">
        <v>89</v>
      </c>
      <c r="AY192" s="17" t="s">
        <v>134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85</v>
      </c>
      <c r="BK192" s="230">
        <f>ROUND(I192*H192,2)</f>
        <v>0</v>
      </c>
      <c r="BL192" s="17" t="s">
        <v>519</v>
      </c>
      <c r="BM192" s="229" t="s">
        <v>714</v>
      </c>
    </row>
    <row r="193" spans="1:47" s="2" customFormat="1" ht="12">
      <c r="A193" s="38"/>
      <c r="B193" s="39"/>
      <c r="C193" s="40"/>
      <c r="D193" s="231" t="s">
        <v>142</v>
      </c>
      <c r="E193" s="40"/>
      <c r="F193" s="232" t="s">
        <v>715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142</v>
      </c>
      <c r="AU193" s="17" t="s">
        <v>89</v>
      </c>
    </row>
    <row r="194" spans="1:51" s="13" customFormat="1" ht="12">
      <c r="A194" s="13"/>
      <c r="B194" s="236"/>
      <c r="C194" s="237"/>
      <c r="D194" s="231" t="s">
        <v>144</v>
      </c>
      <c r="E194" s="238" t="s">
        <v>1</v>
      </c>
      <c r="F194" s="239" t="s">
        <v>637</v>
      </c>
      <c r="G194" s="237"/>
      <c r="H194" s="238" t="s">
        <v>1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144</v>
      </c>
      <c r="AU194" s="245" t="s">
        <v>89</v>
      </c>
      <c r="AV194" s="13" t="s">
        <v>85</v>
      </c>
      <c r="AW194" s="13" t="s">
        <v>34</v>
      </c>
      <c r="AX194" s="13" t="s">
        <v>80</v>
      </c>
      <c r="AY194" s="245" t="s">
        <v>134</v>
      </c>
    </row>
    <row r="195" spans="1:51" s="14" customFormat="1" ht="12">
      <c r="A195" s="14"/>
      <c r="B195" s="246"/>
      <c r="C195" s="247"/>
      <c r="D195" s="231" t="s">
        <v>144</v>
      </c>
      <c r="E195" s="248" t="s">
        <v>1</v>
      </c>
      <c r="F195" s="249" t="s">
        <v>716</v>
      </c>
      <c r="G195" s="247"/>
      <c r="H195" s="250">
        <v>4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144</v>
      </c>
      <c r="AU195" s="256" t="s">
        <v>89</v>
      </c>
      <c r="AV195" s="14" t="s">
        <v>89</v>
      </c>
      <c r="AW195" s="14" t="s">
        <v>34</v>
      </c>
      <c r="AX195" s="14" t="s">
        <v>85</v>
      </c>
      <c r="AY195" s="256" t="s">
        <v>134</v>
      </c>
    </row>
    <row r="196" spans="1:65" s="2" customFormat="1" ht="16.5" customHeight="1">
      <c r="A196" s="38"/>
      <c r="B196" s="39"/>
      <c r="C196" s="268" t="s">
        <v>254</v>
      </c>
      <c r="D196" s="268" t="s">
        <v>235</v>
      </c>
      <c r="E196" s="269" t="s">
        <v>717</v>
      </c>
      <c r="F196" s="270" t="s">
        <v>718</v>
      </c>
      <c r="G196" s="271" t="s">
        <v>303</v>
      </c>
      <c r="H196" s="272">
        <v>4</v>
      </c>
      <c r="I196" s="273"/>
      <c r="J196" s="274">
        <f>ROUND(I196*H196,2)</f>
        <v>0</v>
      </c>
      <c r="K196" s="270" t="s">
        <v>1</v>
      </c>
      <c r="L196" s="275"/>
      <c r="M196" s="276" t="s">
        <v>1</v>
      </c>
      <c r="N196" s="277" t="s">
        <v>45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719</v>
      </c>
      <c r="AT196" s="229" t="s">
        <v>235</v>
      </c>
      <c r="AU196" s="229" t="s">
        <v>89</v>
      </c>
      <c r="AY196" s="17" t="s">
        <v>134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85</v>
      </c>
      <c r="BK196" s="230">
        <f>ROUND(I196*H196,2)</f>
        <v>0</v>
      </c>
      <c r="BL196" s="17" t="s">
        <v>519</v>
      </c>
      <c r="BM196" s="229" t="s">
        <v>720</v>
      </c>
    </row>
    <row r="197" spans="1:47" s="2" customFormat="1" ht="12">
      <c r="A197" s="38"/>
      <c r="B197" s="39"/>
      <c r="C197" s="40"/>
      <c r="D197" s="231" t="s">
        <v>142</v>
      </c>
      <c r="E197" s="40"/>
      <c r="F197" s="232" t="s">
        <v>718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142</v>
      </c>
      <c r="AU197" s="17" t="s">
        <v>89</v>
      </c>
    </row>
    <row r="198" spans="1:65" s="2" customFormat="1" ht="16.5" customHeight="1">
      <c r="A198" s="38"/>
      <c r="B198" s="39"/>
      <c r="C198" s="218" t="s">
        <v>261</v>
      </c>
      <c r="D198" s="218" t="s">
        <v>136</v>
      </c>
      <c r="E198" s="219" t="s">
        <v>721</v>
      </c>
      <c r="F198" s="220" t="s">
        <v>722</v>
      </c>
      <c r="G198" s="221" t="s">
        <v>303</v>
      </c>
      <c r="H198" s="222">
        <v>4</v>
      </c>
      <c r="I198" s="223"/>
      <c r="J198" s="224">
        <f>ROUND(I198*H198,2)</f>
        <v>0</v>
      </c>
      <c r="K198" s="220" t="s">
        <v>140</v>
      </c>
      <c r="L198" s="44"/>
      <c r="M198" s="225" t="s">
        <v>1</v>
      </c>
      <c r="N198" s="226" t="s">
        <v>45</v>
      </c>
      <c r="O198" s="91"/>
      <c r="P198" s="227">
        <f>O198*H198</f>
        <v>0</v>
      </c>
      <c r="Q198" s="227">
        <v>0</v>
      </c>
      <c r="R198" s="227">
        <f>Q198*H198</f>
        <v>0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519</v>
      </c>
      <c r="AT198" s="229" t="s">
        <v>136</v>
      </c>
      <c r="AU198" s="229" t="s">
        <v>89</v>
      </c>
      <c r="AY198" s="17" t="s">
        <v>134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85</v>
      </c>
      <c r="BK198" s="230">
        <f>ROUND(I198*H198,2)</f>
        <v>0</v>
      </c>
      <c r="BL198" s="17" t="s">
        <v>519</v>
      </c>
      <c r="BM198" s="229" t="s">
        <v>723</v>
      </c>
    </row>
    <row r="199" spans="1:47" s="2" customFormat="1" ht="12">
      <c r="A199" s="38"/>
      <c r="B199" s="39"/>
      <c r="C199" s="40"/>
      <c r="D199" s="231" t="s">
        <v>142</v>
      </c>
      <c r="E199" s="40"/>
      <c r="F199" s="232" t="s">
        <v>724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142</v>
      </c>
      <c r="AU199" s="17" t="s">
        <v>89</v>
      </c>
    </row>
    <row r="200" spans="1:51" s="13" customFormat="1" ht="12">
      <c r="A200" s="13"/>
      <c r="B200" s="236"/>
      <c r="C200" s="237"/>
      <c r="D200" s="231" t="s">
        <v>144</v>
      </c>
      <c r="E200" s="238" t="s">
        <v>1</v>
      </c>
      <c r="F200" s="239" t="s">
        <v>637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144</v>
      </c>
      <c r="AU200" s="245" t="s">
        <v>89</v>
      </c>
      <c r="AV200" s="13" t="s">
        <v>85</v>
      </c>
      <c r="AW200" s="13" t="s">
        <v>34</v>
      </c>
      <c r="AX200" s="13" t="s">
        <v>80</v>
      </c>
      <c r="AY200" s="245" t="s">
        <v>134</v>
      </c>
    </row>
    <row r="201" spans="1:51" s="14" customFormat="1" ht="12">
      <c r="A201" s="14"/>
      <c r="B201" s="246"/>
      <c r="C201" s="247"/>
      <c r="D201" s="231" t="s">
        <v>144</v>
      </c>
      <c r="E201" s="248" t="s">
        <v>1</v>
      </c>
      <c r="F201" s="249" t="s">
        <v>716</v>
      </c>
      <c r="G201" s="247"/>
      <c r="H201" s="250">
        <v>4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144</v>
      </c>
      <c r="AU201" s="256" t="s">
        <v>89</v>
      </c>
      <c r="AV201" s="14" t="s">
        <v>89</v>
      </c>
      <c r="AW201" s="14" t="s">
        <v>34</v>
      </c>
      <c r="AX201" s="14" t="s">
        <v>85</v>
      </c>
      <c r="AY201" s="256" t="s">
        <v>134</v>
      </c>
    </row>
    <row r="202" spans="1:65" s="2" customFormat="1" ht="16.5" customHeight="1">
      <c r="A202" s="38"/>
      <c r="B202" s="39"/>
      <c r="C202" s="268" t="s">
        <v>7</v>
      </c>
      <c r="D202" s="268" t="s">
        <v>235</v>
      </c>
      <c r="E202" s="269" t="s">
        <v>725</v>
      </c>
      <c r="F202" s="270" t="s">
        <v>726</v>
      </c>
      <c r="G202" s="271" t="s">
        <v>303</v>
      </c>
      <c r="H202" s="272">
        <v>4</v>
      </c>
      <c r="I202" s="273"/>
      <c r="J202" s="274">
        <f>ROUND(I202*H202,2)</f>
        <v>0</v>
      </c>
      <c r="K202" s="270" t="s">
        <v>140</v>
      </c>
      <c r="L202" s="275"/>
      <c r="M202" s="276" t="s">
        <v>1</v>
      </c>
      <c r="N202" s="277" t="s">
        <v>45</v>
      </c>
      <c r="O202" s="91"/>
      <c r="P202" s="227">
        <f>O202*H202</f>
        <v>0</v>
      </c>
      <c r="Q202" s="227">
        <v>0.0128</v>
      </c>
      <c r="R202" s="227">
        <f>Q202*H202</f>
        <v>0.0512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690</v>
      </c>
      <c r="AT202" s="229" t="s">
        <v>235</v>
      </c>
      <c r="AU202" s="229" t="s">
        <v>89</v>
      </c>
      <c r="AY202" s="17" t="s">
        <v>134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85</v>
      </c>
      <c r="BK202" s="230">
        <f>ROUND(I202*H202,2)</f>
        <v>0</v>
      </c>
      <c r="BL202" s="17" t="s">
        <v>690</v>
      </c>
      <c r="BM202" s="229" t="s">
        <v>727</v>
      </c>
    </row>
    <row r="203" spans="1:47" s="2" customFormat="1" ht="12">
      <c r="A203" s="38"/>
      <c r="B203" s="39"/>
      <c r="C203" s="40"/>
      <c r="D203" s="231" t="s">
        <v>142</v>
      </c>
      <c r="E203" s="40"/>
      <c r="F203" s="232" t="s">
        <v>726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142</v>
      </c>
      <c r="AU203" s="17" t="s">
        <v>89</v>
      </c>
    </row>
    <row r="204" spans="1:65" s="2" customFormat="1" ht="16.5" customHeight="1">
      <c r="A204" s="38"/>
      <c r="B204" s="39"/>
      <c r="C204" s="218" t="s">
        <v>270</v>
      </c>
      <c r="D204" s="218" t="s">
        <v>136</v>
      </c>
      <c r="E204" s="219" t="s">
        <v>728</v>
      </c>
      <c r="F204" s="220" t="s">
        <v>729</v>
      </c>
      <c r="G204" s="221" t="s">
        <v>303</v>
      </c>
      <c r="H204" s="222">
        <v>4</v>
      </c>
      <c r="I204" s="223"/>
      <c r="J204" s="224">
        <f>ROUND(I204*H204,2)</f>
        <v>0</v>
      </c>
      <c r="K204" s="220" t="s">
        <v>140</v>
      </c>
      <c r="L204" s="44"/>
      <c r="M204" s="225" t="s">
        <v>1</v>
      </c>
      <c r="N204" s="226" t="s">
        <v>45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519</v>
      </c>
      <c r="AT204" s="229" t="s">
        <v>136</v>
      </c>
      <c r="AU204" s="229" t="s">
        <v>89</v>
      </c>
      <c r="AY204" s="17" t="s">
        <v>134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85</v>
      </c>
      <c r="BK204" s="230">
        <f>ROUND(I204*H204,2)</f>
        <v>0</v>
      </c>
      <c r="BL204" s="17" t="s">
        <v>519</v>
      </c>
      <c r="BM204" s="229" t="s">
        <v>730</v>
      </c>
    </row>
    <row r="205" spans="1:47" s="2" customFormat="1" ht="12">
      <c r="A205" s="38"/>
      <c r="B205" s="39"/>
      <c r="C205" s="40"/>
      <c r="D205" s="231" t="s">
        <v>142</v>
      </c>
      <c r="E205" s="40"/>
      <c r="F205" s="232" t="s">
        <v>729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142</v>
      </c>
      <c r="AU205" s="17" t="s">
        <v>89</v>
      </c>
    </row>
    <row r="206" spans="1:51" s="13" customFormat="1" ht="12">
      <c r="A206" s="13"/>
      <c r="B206" s="236"/>
      <c r="C206" s="237"/>
      <c r="D206" s="231" t="s">
        <v>144</v>
      </c>
      <c r="E206" s="238" t="s">
        <v>1</v>
      </c>
      <c r="F206" s="239" t="s">
        <v>637</v>
      </c>
      <c r="G206" s="237"/>
      <c r="H206" s="238" t="s">
        <v>1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144</v>
      </c>
      <c r="AU206" s="245" t="s">
        <v>89</v>
      </c>
      <c r="AV206" s="13" t="s">
        <v>85</v>
      </c>
      <c r="AW206" s="13" t="s">
        <v>34</v>
      </c>
      <c r="AX206" s="13" t="s">
        <v>80</v>
      </c>
      <c r="AY206" s="245" t="s">
        <v>134</v>
      </c>
    </row>
    <row r="207" spans="1:51" s="14" customFormat="1" ht="12">
      <c r="A207" s="14"/>
      <c r="B207" s="246"/>
      <c r="C207" s="247"/>
      <c r="D207" s="231" t="s">
        <v>144</v>
      </c>
      <c r="E207" s="248" t="s">
        <v>1</v>
      </c>
      <c r="F207" s="249" t="s">
        <v>716</v>
      </c>
      <c r="G207" s="247"/>
      <c r="H207" s="250">
        <v>4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144</v>
      </c>
      <c r="AU207" s="256" t="s">
        <v>89</v>
      </c>
      <c r="AV207" s="14" t="s">
        <v>89</v>
      </c>
      <c r="AW207" s="14" t="s">
        <v>34</v>
      </c>
      <c r="AX207" s="14" t="s">
        <v>85</v>
      </c>
      <c r="AY207" s="256" t="s">
        <v>134</v>
      </c>
    </row>
    <row r="208" spans="1:65" s="2" customFormat="1" ht="16.5" customHeight="1">
      <c r="A208" s="38"/>
      <c r="B208" s="39"/>
      <c r="C208" s="268" t="s">
        <v>276</v>
      </c>
      <c r="D208" s="268" t="s">
        <v>235</v>
      </c>
      <c r="E208" s="269" t="s">
        <v>731</v>
      </c>
      <c r="F208" s="270" t="s">
        <v>732</v>
      </c>
      <c r="G208" s="271" t="s">
        <v>303</v>
      </c>
      <c r="H208" s="272">
        <v>16</v>
      </c>
      <c r="I208" s="273"/>
      <c r="J208" s="274">
        <f>ROUND(I208*H208,2)</f>
        <v>0</v>
      </c>
      <c r="K208" s="270" t="s">
        <v>140</v>
      </c>
      <c r="L208" s="275"/>
      <c r="M208" s="276" t="s">
        <v>1</v>
      </c>
      <c r="N208" s="277" t="s">
        <v>45</v>
      </c>
      <c r="O208" s="91"/>
      <c r="P208" s="227">
        <f>O208*H208</f>
        <v>0</v>
      </c>
      <c r="Q208" s="227">
        <v>0.0003</v>
      </c>
      <c r="R208" s="227">
        <f>Q208*H208</f>
        <v>0.0048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690</v>
      </c>
      <c r="AT208" s="229" t="s">
        <v>235</v>
      </c>
      <c r="AU208" s="229" t="s">
        <v>89</v>
      </c>
      <c r="AY208" s="17" t="s">
        <v>134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85</v>
      </c>
      <c r="BK208" s="230">
        <f>ROUND(I208*H208,2)</f>
        <v>0</v>
      </c>
      <c r="BL208" s="17" t="s">
        <v>690</v>
      </c>
      <c r="BM208" s="229" t="s">
        <v>733</v>
      </c>
    </row>
    <row r="209" spans="1:47" s="2" customFormat="1" ht="12">
      <c r="A209" s="38"/>
      <c r="B209" s="39"/>
      <c r="C209" s="40"/>
      <c r="D209" s="231" t="s">
        <v>142</v>
      </c>
      <c r="E209" s="40"/>
      <c r="F209" s="232" t="s">
        <v>732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142</v>
      </c>
      <c r="AU209" s="17" t="s">
        <v>89</v>
      </c>
    </row>
    <row r="210" spans="1:51" s="14" customFormat="1" ht="12">
      <c r="A210" s="14"/>
      <c r="B210" s="246"/>
      <c r="C210" s="247"/>
      <c r="D210" s="231" t="s">
        <v>144</v>
      </c>
      <c r="E210" s="247"/>
      <c r="F210" s="249" t="s">
        <v>734</v>
      </c>
      <c r="G210" s="247"/>
      <c r="H210" s="250">
        <v>16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144</v>
      </c>
      <c r="AU210" s="256" t="s">
        <v>89</v>
      </c>
      <c r="AV210" s="14" t="s">
        <v>89</v>
      </c>
      <c r="AW210" s="14" t="s">
        <v>4</v>
      </c>
      <c r="AX210" s="14" t="s">
        <v>85</v>
      </c>
      <c r="AY210" s="256" t="s">
        <v>134</v>
      </c>
    </row>
    <row r="211" spans="1:65" s="2" customFormat="1" ht="16.5" customHeight="1">
      <c r="A211" s="38"/>
      <c r="B211" s="39"/>
      <c r="C211" s="218" t="s">
        <v>282</v>
      </c>
      <c r="D211" s="218" t="s">
        <v>136</v>
      </c>
      <c r="E211" s="219" t="s">
        <v>735</v>
      </c>
      <c r="F211" s="220" t="s">
        <v>736</v>
      </c>
      <c r="G211" s="221" t="s">
        <v>185</v>
      </c>
      <c r="H211" s="222">
        <v>78.8</v>
      </c>
      <c r="I211" s="223"/>
      <c r="J211" s="224">
        <f>ROUND(I211*H211,2)</f>
        <v>0</v>
      </c>
      <c r="K211" s="220" t="s">
        <v>140</v>
      </c>
      <c r="L211" s="44"/>
      <c r="M211" s="225" t="s">
        <v>1</v>
      </c>
      <c r="N211" s="226" t="s">
        <v>45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519</v>
      </c>
      <c r="AT211" s="229" t="s">
        <v>136</v>
      </c>
      <c r="AU211" s="229" t="s">
        <v>89</v>
      </c>
      <c r="AY211" s="17" t="s">
        <v>134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85</v>
      </c>
      <c r="BK211" s="230">
        <f>ROUND(I211*H211,2)</f>
        <v>0</v>
      </c>
      <c r="BL211" s="17" t="s">
        <v>519</v>
      </c>
      <c r="BM211" s="229" t="s">
        <v>737</v>
      </c>
    </row>
    <row r="212" spans="1:47" s="2" customFormat="1" ht="12">
      <c r="A212" s="38"/>
      <c r="B212" s="39"/>
      <c r="C212" s="40"/>
      <c r="D212" s="231" t="s">
        <v>142</v>
      </c>
      <c r="E212" s="40"/>
      <c r="F212" s="232" t="s">
        <v>738</v>
      </c>
      <c r="G212" s="40"/>
      <c r="H212" s="40"/>
      <c r="I212" s="233"/>
      <c r="J212" s="40"/>
      <c r="K212" s="40"/>
      <c r="L212" s="44"/>
      <c r="M212" s="234"/>
      <c r="N212" s="23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142</v>
      </c>
      <c r="AU212" s="17" t="s">
        <v>89</v>
      </c>
    </row>
    <row r="213" spans="1:51" s="13" customFormat="1" ht="12">
      <c r="A213" s="13"/>
      <c r="B213" s="236"/>
      <c r="C213" s="237"/>
      <c r="D213" s="231" t="s">
        <v>144</v>
      </c>
      <c r="E213" s="238" t="s">
        <v>1</v>
      </c>
      <c r="F213" s="239" t="s">
        <v>739</v>
      </c>
      <c r="G213" s="237"/>
      <c r="H213" s="238" t="s">
        <v>1</v>
      </c>
      <c r="I213" s="240"/>
      <c r="J213" s="237"/>
      <c r="K213" s="237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144</v>
      </c>
      <c r="AU213" s="245" t="s">
        <v>89</v>
      </c>
      <c r="AV213" s="13" t="s">
        <v>85</v>
      </c>
      <c r="AW213" s="13" t="s">
        <v>34</v>
      </c>
      <c r="AX213" s="13" t="s">
        <v>80</v>
      </c>
      <c r="AY213" s="245" t="s">
        <v>134</v>
      </c>
    </row>
    <row r="214" spans="1:51" s="14" customFormat="1" ht="12">
      <c r="A214" s="14"/>
      <c r="B214" s="246"/>
      <c r="C214" s="247"/>
      <c r="D214" s="231" t="s">
        <v>144</v>
      </c>
      <c r="E214" s="248" t="s">
        <v>1</v>
      </c>
      <c r="F214" s="249" t="s">
        <v>740</v>
      </c>
      <c r="G214" s="247"/>
      <c r="H214" s="250">
        <v>78.8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6" t="s">
        <v>144</v>
      </c>
      <c r="AU214" s="256" t="s">
        <v>89</v>
      </c>
      <c r="AV214" s="14" t="s">
        <v>89</v>
      </c>
      <c r="AW214" s="14" t="s">
        <v>34</v>
      </c>
      <c r="AX214" s="14" t="s">
        <v>85</v>
      </c>
      <c r="AY214" s="256" t="s">
        <v>134</v>
      </c>
    </row>
    <row r="215" spans="1:65" s="2" customFormat="1" ht="16.5" customHeight="1">
      <c r="A215" s="38"/>
      <c r="B215" s="39"/>
      <c r="C215" s="268" t="s">
        <v>287</v>
      </c>
      <c r="D215" s="268" t="s">
        <v>235</v>
      </c>
      <c r="E215" s="269" t="s">
        <v>741</v>
      </c>
      <c r="F215" s="270" t="s">
        <v>742</v>
      </c>
      <c r="G215" s="271" t="s">
        <v>303</v>
      </c>
      <c r="H215" s="272">
        <v>4</v>
      </c>
      <c r="I215" s="273"/>
      <c r="J215" s="274">
        <f>ROUND(I215*H215,2)</f>
        <v>0</v>
      </c>
      <c r="K215" s="270" t="s">
        <v>140</v>
      </c>
      <c r="L215" s="275"/>
      <c r="M215" s="276" t="s">
        <v>1</v>
      </c>
      <c r="N215" s="277" t="s">
        <v>45</v>
      </c>
      <c r="O215" s="91"/>
      <c r="P215" s="227">
        <f>O215*H215</f>
        <v>0</v>
      </c>
      <c r="Q215" s="227">
        <v>0.00016</v>
      </c>
      <c r="R215" s="227">
        <f>Q215*H215</f>
        <v>0.00064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719</v>
      </c>
      <c r="AT215" s="229" t="s">
        <v>235</v>
      </c>
      <c r="AU215" s="229" t="s">
        <v>89</v>
      </c>
      <c r="AY215" s="17" t="s">
        <v>134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85</v>
      </c>
      <c r="BK215" s="230">
        <f>ROUND(I215*H215,2)</f>
        <v>0</v>
      </c>
      <c r="BL215" s="17" t="s">
        <v>519</v>
      </c>
      <c r="BM215" s="229" t="s">
        <v>743</v>
      </c>
    </row>
    <row r="216" spans="1:47" s="2" customFormat="1" ht="12">
      <c r="A216" s="38"/>
      <c r="B216" s="39"/>
      <c r="C216" s="40"/>
      <c r="D216" s="231" t="s">
        <v>142</v>
      </c>
      <c r="E216" s="40"/>
      <c r="F216" s="232" t="s">
        <v>742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142</v>
      </c>
      <c r="AU216" s="17" t="s">
        <v>89</v>
      </c>
    </row>
    <row r="217" spans="1:65" s="2" customFormat="1" ht="16.5" customHeight="1">
      <c r="A217" s="38"/>
      <c r="B217" s="39"/>
      <c r="C217" s="268" t="s">
        <v>293</v>
      </c>
      <c r="D217" s="268" t="s">
        <v>235</v>
      </c>
      <c r="E217" s="269" t="s">
        <v>744</v>
      </c>
      <c r="F217" s="270" t="s">
        <v>745</v>
      </c>
      <c r="G217" s="271" t="s">
        <v>279</v>
      </c>
      <c r="H217" s="272">
        <v>78.8</v>
      </c>
      <c r="I217" s="273"/>
      <c r="J217" s="274">
        <f>ROUND(I217*H217,2)</f>
        <v>0</v>
      </c>
      <c r="K217" s="270" t="s">
        <v>140</v>
      </c>
      <c r="L217" s="275"/>
      <c r="M217" s="276" t="s">
        <v>1</v>
      </c>
      <c r="N217" s="277" t="s">
        <v>45</v>
      </c>
      <c r="O217" s="91"/>
      <c r="P217" s="227">
        <f>O217*H217</f>
        <v>0</v>
      </c>
      <c r="Q217" s="227">
        <v>0.001</v>
      </c>
      <c r="R217" s="227">
        <f>Q217*H217</f>
        <v>0.0788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690</v>
      </c>
      <c r="AT217" s="229" t="s">
        <v>235</v>
      </c>
      <c r="AU217" s="229" t="s">
        <v>89</v>
      </c>
      <c r="AY217" s="17" t="s">
        <v>134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7" t="s">
        <v>85</v>
      </c>
      <c r="BK217" s="230">
        <f>ROUND(I217*H217,2)</f>
        <v>0</v>
      </c>
      <c r="BL217" s="17" t="s">
        <v>690</v>
      </c>
      <c r="BM217" s="229" t="s">
        <v>746</v>
      </c>
    </row>
    <row r="218" spans="1:47" s="2" customFormat="1" ht="12">
      <c r="A218" s="38"/>
      <c r="B218" s="39"/>
      <c r="C218" s="40"/>
      <c r="D218" s="231" t="s">
        <v>142</v>
      </c>
      <c r="E218" s="40"/>
      <c r="F218" s="232" t="s">
        <v>745</v>
      </c>
      <c r="G218" s="40"/>
      <c r="H218" s="40"/>
      <c r="I218" s="233"/>
      <c r="J218" s="40"/>
      <c r="K218" s="40"/>
      <c r="L218" s="44"/>
      <c r="M218" s="234"/>
      <c r="N218" s="235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142</v>
      </c>
      <c r="AU218" s="17" t="s">
        <v>89</v>
      </c>
    </row>
    <row r="219" spans="1:65" s="2" customFormat="1" ht="21.75" customHeight="1">
      <c r="A219" s="38"/>
      <c r="B219" s="39"/>
      <c r="C219" s="218" t="s">
        <v>300</v>
      </c>
      <c r="D219" s="218" t="s">
        <v>136</v>
      </c>
      <c r="E219" s="219" t="s">
        <v>747</v>
      </c>
      <c r="F219" s="220" t="s">
        <v>748</v>
      </c>
      <c r="G219" s="221" t="s">
        <v>185</v>
      </c>
      <c r="H219" s="222">
        <v>6.8</v>
      </c>
      <c r="I219" s="223"/>
      <c r="J219" s="224">
        <f>ROUND(I219*H219,2)</f>
        <v>0</v>
      </c>
      <c r="K219" s="220" t="s">
        <v>140</v>
      </c>
      <c r="L219" s="44"/>
      <c r="M219" s="225" t="s">
        <v>1</v>
      </c>
      <c r="N219" s="226" t="s">
        <v>45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519</v>
      </c>
      <c r="AT219" s="229" t="s">
        <v>136</v>
      </c>
      <c r="AU219" s="229" t="s">
        <v>89</v>
      </c>
      <c r="AY219" s="17" t="s">
        <v>134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85</v>
      </c>
      <c r="BK219" s="230">
        <f>ROUND(I219*H219,2)</f>
        <v>0</v>
      </c>
      <c r="BL219" s="17" t="s">
        <v>519</v>
      </c>
      <c r="BM219" s="229" t="s">
        <v>749</v>
      </c>
    </row>
    <row r="220" spans="1:47" s="2" customFormat="1" ht="12">
      <c r="A220" s="38"/>
      <c r="B220" s="39"/>
      <c r="C220" s="40"/>
      <c r="D220" s="231" t="s">
        <v>142</v>
      </c>
      <c r="E220" s="40"/>
      <c r="F220" s="232" t="s">
        <v>750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142</v>
      </c>
      <c r="AU220" s="17" t="s">
        <v>89</v>
      </c>
    </row>
    <row r="221" spans="1:51" s="14" customFormat="1" ht="12">
      <c r="A221" s="14"/>
      <c r="B221" s="246"/>
      <c r="C221" s="247"/>
      <c r="D221" s="231" t="s">
        <v>144</v>
      </c>
      <c r="E221" s="248" t="s">
        <v>1</v>
      </c>
      <c r="F221" s="249" t="s">
        <v>751</v>
      </c>
      <c r="G221" s="247"/>
      <c r="H221" s="250">
        <v>6.8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144</v>
      </c>
      <c r="AU221" s="256" t="s">
        <v>89</v>
      </c>
      <c r="AV221" s="14" t="s">
        <v>89</v>
      </c>
      <c r="AW221" s="14" t="s">
        <v>34</v>
      </c>
      <c r="AX221" s="14" t="s">
        <v>85</v>
      </c>
      <c r="AY221" s="256" t="s">
        <v>134</v>
      </c>
    </row>
    <row r="222" spans="1:65" s="2" customFormat="1" ht="16.5" customHeight="1">
      <c r="A222" s="38"/>
      <c r="B222" s="39"/>
      <c r="C222" s="268" t="s">
        <v>307</v>
      </c>
      <c r="D222" s="268" t="s">
        <v>235</v>
      </c>
      <c r="E222" s="269" t="s">
        <v>752</v>
      </c>
      <c r="F222" s="270" t="s">
        <v>753</v>
      </c>
      <c r="G222" s="271" t="s">
        <v>279</v>
      </c>
      <c r="H222" s="272">
        <v>4.272</v>
      </c>
      <c r="I222" s="273"/>
      <c r="J222" s="274">
        <f>ROUND(I222*H222,2)</f>
        <v>0</v>
      </c>
      <c r="K222" s="270" t="s">
        <v>140</v>
      </c>
      <c r="L222" s="275"/>
      <c r="M222" s="276" t="s">
        <v>1</v>
      </c>
      <c r="N222" s="277" t="s">
        <v>45</v>
      </c>
      <c r="O222" s="91"/>
      <c r="P222" s="227">
        <f>O222*H222</f>
        <v>0</v>
      </c>
      <c r="Q222" s="227">
        <v>0.001</v>
      </c>
      <c r="R222" s="227">
        <f>Q222*H222</f>
        <v>0.004272000000000001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690</v>
      </c>
      <c r="AT222" s="229" t="s">
        <v>235</v>
      </c>
      <c r="AU222" s="229" t="s">
        <v>89</v>
      </c>
      <c r="AY222" s="17" t="s">
        <v>134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85</v>
      </c>
      <c r="BK222" s="230">
        <f>ROUND(I222*H222,2)</f>
        <v>0</v>
      </c>
      <c r="BL222" s="17" t="s">
        <v>690</v>
      </c>
      <c r="BM222" s="229" t="s">
        <v>754</v>
      </c>
    </row>
    <row r="223" spans="1:47" s="2" customFormat="1" ht="12">
      <c r="A223" s="38"/>
      <c r="B223" s="39"/>
      <c r="C223" s="40"/>
      <c r="D223" s="231" t="s">
        <v>142</v>
      </c>
      <c r="E223" s="40"/>
      <c r="F223" s="232" t="s">
        <v>753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142</v>
      </c>
      <c r="AU223" s="17" t="s">
        <v>89</v>
      </c>
    </row>
    <row r="224" spans="1:51" s="14" customFormat="1" ht="12">
      <c r="A224" s="14"/>
      <c r="B224" s="246"/>
      <c r="C224" s="247"/>
      <c r="D224" s="231" t="s">
        <v>144</v>
      </c>
      <c r="E224" s="248" t="s">
        <v>1</v>
      </c>
      <c r="F224" s="249" t="s">
        <v>755</v>
      </c>
      <c r="G224" s="247"/>
      <c r="H224" s="250">
        <v>4.272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144</v>
      </c>
      <c r="AU224" s="256" t="s">
        <v>89</v>
      </c>
      <c r="AV224" s="14" t="s">
        <v>89</v>
      </c>
      <c r="AW224" s="14" t="s">
        <v>34</v>
      </c>
      <c r="AX224" s="14" t="s">
        <v>85</v>
      </c>
      <c r="AY224" s="256" t="s">
        <v>134</v>
      </c>
    </row>
    <row r="225" spans="1:65" s="2" customFormat="1" ht="16.5" customHeight="1">
      <c r="A225" s="38"/>
      <c r="B225" s="39"/>
      <c r="C225" s="268" t="s">
        <v>313</v>
      </c>
      <c r="D225" s="268" t="s">
        <v>235</v>
      </c>
      <c r="E225" s="269" t="s">
        <v>756</v>
      </c>
      <c r="F225" s="270" t="s">
        <v>757</v>
      </c>
      <c r="G225" s="271" t="s">
        <v>303</v>
      </c>
      <c r="H225" s="272">
        <v>4</v>
      </c>
      <c r="I225" s="273"/>
      <c r="J225" s="274">
        <f>ROUND(I225*H225,2)</f>
        <v>0</v>
      </c>
      <c r="K225" s="270" t="s">
        <v>1</v>
      </c>
      <c r="L225" s="275"/>
      <c r="M225" s="276" t="s">
        <v>1</v>
      </c>
      <c r="N225" s="277" t="s">
        <v>45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690</v>
      </c>
      <c r="AT225" s="229" t="s">
        <v>235</v>
      </c>
      <c r="AU225" s="229" t="s">
        <v>89</v>
      </c>
      <c r="AY225" s="17" t="s">
        <v>134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85</v>
      </c>
      <c r="BK225" s="230">
        <f>ROUND(I225*H225,2)</f>
        <v>0</v>
      </c>
      <c r="BL225" s="17" t="s">
        <v>690</v>
      </c>
      <c r="BM225" s="229" t="s">
        <v>758</v>
      </c>
    </row>
    <row r="226" spans="1:47" s="2" customFormat="1" ht="12">
      <c r="A226" s="38"/>
      <c r="B226" s="39"/>
      <c r="C226" s="40"/>
      <c r="D226" s="231" t="s">
        <v>142</v>
      </c>
      <c r="E226" s="40"/>
      <c r="F226" s="232" t="s">
        <v>757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142</v>
      </c>
      <c r="AU226" s="17" t="s">
        <v>89</v>
      </c>
    </row>
    <row r="227" spans="1:65" s="2" customFormat="1" ht="24.15" customHeight="1">
      <c r="A227" s="38"/>
      <c r="B227" s="39"/>
      <c r="C227" s="218" t="s">
        <v>319</v>
      </c>
      <c r="D227" s="218" t="s">
        <v>136</v>
      </c>
      <c r="E227" s="219" t="s">
        <v>759</v>
      </c>
      <c r="F227" s="220" t="s">
        <v>760</v>
      </c>
      <c r="G227" s="221" t="s">
        <v>185</v>
      </c>
      <c r="H227" s="222">
        <v>112.8</v>
      </c>
      <c r="I227" s="223"/>
      <c r="J227" s="224">
        <f>ROUND(I227*H227,2)</f>
        <v>0</v>
      </c>
      <c r="K227" s="220" t="s">
        <v>140</v>
      </c>
      <c r="L227" s="44"/>
      <c r="M227" s="225" t="s">
        <v>1</v>
      </c>
      <c r="N227" s="226" t="s">
        <v>45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519</v>
      </c>
      <c r="AT227" s="229" t="s">
        <v>136</v>
      </c>
      <c r="AU227" s="229" t="s">
        <v>89</v>
      </c>
      <c r="AY227" s="17" t="s">
        <v>134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85</v>
      </c>
      <c r="BK227" s="230">
        <f>ROUND(I227*H227,2)</f>
        <v>0</v>
      </c>
      <c r="BL227" s="17" t="s">
        <v>519</v>
      </c>
      <c r="BM227" s="229" t="s">
        <v>761</v>
      </c>
    </row>
    <row r="228" spans="1:47" s="2" customFormat="1" ht="12">
      <c r="A228" s="38"/>
      <c r="B228" s="39"/>
      <c r="C228" s="40"/>
      <c r="D228" s="231" t="s">
        <v>142</v>
      </c>
      <c r="E228" s="40"/>
      <c r="F228" s="232" t="s">
        <v>762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142</v>
      </c>
      <c r="AU228" s="17" t="s">
        <v>89</v>
      </c>
    </row>
    <row r="229" spans="1:51" s="14" customFormat="1" ht="12">
      <c r="A229" s="14"/>
      <c r="B229" s="246"/>
      <c r="C229" s="247"/>
      <c r="D229" s="231" t="s">
        <v>144</v>
      </c>
      <c r="E229" s="248" t="s">
        <v>1</v>
      </c>
      <c r="F229" s="249" t="s">
        <v>763</v>
      </c>
      <c r="G229" s="247"/>
      <c r="H229" s="250">
        <v>24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6" t="s">
        <v>144</v>
      </c>
      <c r="AU229" s="256" t="s">
        <v>89</v>
      </c>
      <c r="AV229" s="14" t="s">
        <v>89</v>
      </c>
      <c r="AW229" s="14" t="s">
        <v>34</v>
      </c>
      <c r="AX229" s="14" t="s">
        <v>80</v>
      </c>
      <c r="AY229" s="256" t="s">
        <v>134</v>
      </c>
    </row>
    <row r="230" spans="1:51" s="14" customFormat="1" ht="12">
      <c r="A230" s="14"/>
      <c r="B230" s="246"/>
      <c r="C230" s="247"/>
      <c r="D230" s="231" t="s">
        <v>144</v>
      </c>
      <c r="E230" s="248" t="s">
        <v>1</v>
      </c>
      <c r="F230" s="249" t="s">
        <v>764</v>
      </c>
      <c r="G230" s="247"/>
      <c r="H230" s="250">
        <v>88.8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6" t="s">
        <v>144</v>
      </c>
      <c r="AU230" s="256" t="s">
        <v>89</v>
      </c>
      <c r="AV230" s="14" t="s">
        <v>89</v>
      </c>
      <c r="AW230" s="14" t="s">
        <v>34</v>
      </c>
      <c r="AX230" s="14" t="s">
        <v>80</v>
      </c>
      <c r="AY230" s="256" t="s">
        <v>134</v>
      </c>
    </row>
    <row r="231" spans="1:51" s="15" customFormat="1" ht="12">
      <c r="A231" s="15"/>
      <c r="B231" s="257"/>
      <c r="C231" s="258"/>
      <c r="D231" s="231" t="s">
        <v>144</v>
      </c>
      <c r="E231" s="259" t="s">
        <v>1</v>
      </c>
      <c r="F231" s="260" t="s">
        <v>168</v>
      </c>
      <c r="G231" s="258"/>
      <c r="H231" s="261">
        <v>112.8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7" t="s">
        <v>144</v>
      </c>
      <c r="AU231" s="267" t="s">
        <v>89</v>
      </c>
      <c r="AV231" s="15" t="s">
        <v>95</v>
      </c>
      <c r="AW231" s="15" t="s">
        <v>34</v>
      </c>
      <c r="AX231" s="15" t="s">
        <v>85</v>
      </c>
      <c r="AY231" s="267" t="s">
        <v>134</v>
      </c>
    </row>
    <row r="232" spans="1:65" s="2" customFormat="1" ht="16.5" customHeight="1">
      <c r="A232" s="38"/>
      <c r="B232" s="39"/>
      <c r="C232" s="268" t="s">
        <v>326</v>
      </c>
      <c r="D232" s="268" t="s">
        <v>235</v>
      </c>
      <c r="E232" s="269" t="s">
        <v>765</v>
      </c>
      <c r="F232" s="270" t="s">
        <v>766</v>
      </c>
      <c r="G232" s="271" t="s">
        <v>185</v>
      </c>
      <c r="H232" s="272">
        <v>93.24</v>
      </c>
      <c r="I232" s="273"/>
      <c r="J232" s="274">
        <f>ROUND(I232*H232,2)</f>
        <v>0</v>
      </c>
      <c r="K232" s="270" t="s">
        <v>140</v>
      </c>
      <c r="L232" s="275"/>
      <c r="M232" s="276" t="s">
        <v>1</v>
      </c>
      <c r="N232" s="277" t="s">
        <v>45</v>
      </c>
      <c r="O232" s="91"/>
      <c r="P232" s="227">
        <f>O232*H232</f>
        <v>0</v>
      </c>
      <c r="Q232" s="227">
        <v>0.0009</v>
      </c>
      <c r="R232" s="227">
        <f>Q232*H232</f>
        <v>0.08391599999999999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690</v>
      </c>
      <c r="AT232" s="229" t="s">
        <v>235</v>
      </c>
      <c r="AU232" s="229" t="s">
        <v>89</v>
      </c>
      <c r="AY232" s="17" t="s">
        <v>134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85</v>
      </c>
      <c r="BK232" s="230">
        <f>ROUND(I232*H232,2)</f>
        <v>0</v>
      </c>
      <c r="BL232" s="17" t="s">
        <v>690</v>
      </c>
      <c r="BM232" s="229" t="s">
        <v>767</v>
      </c>
    </row>
    <row r="233" spans="1:47" s="2" customFormat="1" ht="12">
      <c r="A233" s="38"/>
      <c r="B233" s="39"/>
      <c r="C233" s="40"/>
      <c r="D233" s="231" t="s">
        <v>142</v>
      </c>
      <c r="E233" s="40"/>
      <c r="F233" s="232" t="s">
        <v>766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142</v>
      </c>
      <c r="AU233" s="17" t="s">
        <v>89</v>
      </c>
    </row>
    <row r="234" spans="1:51" s="14" customFormat="1" ht="12">
      <c r="A234" s="14"/>
      <c r="B234" s="246"/>
      <c r="C234" s="247"/>
      <c r="D234" s="231" t="s">
        <v>144</v>
      </c>
      <c r="E234" s="248" t="s">
        <v>1</v>
      </c>
      <c r="F234" s="249" t="s">
        <v>764</v>
      </c>
      <c r="G234" s="247"/>
      <c r="H234" s="250">
        <v>88.8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144</v>
      </c>
      <c r="AU234" s="256" t="s">
        <v>89</v>
      </c>
      <c r="AV234" s="14" t="s">
        <v>89</v>
      </c>
      <c r="AW234" s="14" t="s">
        <v>34</v>
      </c>
      <c r="AX234" s="14" t="s">
        <v>85</v>
      </c>
      <c r="AY234" s="256" t="s">
        <v>134</v>
      </c>
    </row>
    <row r="235" spans="1:51" s="14" customFormat="1" ht="12">
      <c r="A235" s="14"/>
      <c r="B235" s="246"/>
      <c r="C235" s="247"/>
      <c r="D235" s="231" t="s">
        <v>144</v>
      </c>
      <c r="E235" s="247"/>
      <c r="F235" s="249" t="s">
        <v>768</v>
      </c>
      <c r="G235" s="247"/>
      <c r="H235" s="250">
        <v>93.24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6" t="s">
        <v>144</v>
      </c>
      <c r="AU235" s="256" t="s">
        <v>89</v>
      </c>
      <c r="AV235" s="14" t="s">
        <v>89</v>
      </c>
      <c r="AW235" s="14" t="s">
        <v>4</v>
      </c>
      <c r="AX235" s="14" t="s">
        <v>85</v>
      </c>
      <c r="AY235" s="256" t="s">
        <v>134</v>
      </c>
    </row>
    <row r="236" spans="1:65" s="2" customFormat="1" ht="16.5" customHeight="1">
      <c r="A236" s="38"/>
      <c r="B236" s="39"/>
      <c r="C236" s="268" t="s">
        <v>336</v>
      </c>
      <c r="D236" s="268" t="s">
        <v>235</v>
      </c>
      <c r="E236" s="269" t="s">
        <v>769</v>
      </c>
      <c r="F236" s="270" t="s">
        <v>770</v>
      </c>
      <c r="G236" s="271" t="s">
        <v>185</v>
      </c>
      <c r="H236" s="272">
        <v>93.24</v>
      </c>
      <c r="I236" s="273"/>
      <c r="J236" s="274">
        <f>ROUND(I236*H236,2)</f>
        <v>0</v>
      </c>
      <c r="K236" s="270" t="s">
        <v>1</v>
      </c>
      <c r="L236" s="275"/>
      <c r="M236" s="276" t="s">
        <v>1</v>
      </c>
      <c r="N236" s="277" t="s">
        <v>45</v>
      </c>
      <c r="O236" s="91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690</v>
      </c>
      <c r="AT236" s="229" t="s">
        <v>235</v>
      </c>
      <c r="AU236" s="229" t="s">
        <v>89</v>
      </c>
      <c r="AY236" s="17" t="s">
        <v>134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85</v>
      </c>
      <c r="BK236" s="230">
        <f>ROUND(I236*H236,2)</f>
        <v>0</v>
      </c>
      <c r="BL236" s="17" t="s">
        <v>690</v>
      </c>
      <c r="BM236" s="229" t="s">
        <v>771</v>
      </c>
    </row>
    <row r="237" spans="1:47" s="2" customFormat="1" ht="12">
      <c r="A237" s="38"/>
      <c r="B237" s="39"/>
      <c r="C237" s="40"/>
      <c r="D237" s="231" t="s">
        <v>142</v>
      </c>
      <c r="E237" s="40"/>
      <c r="F237" s="232" t="s">
        <v>770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142</v>
      </c>
      <c r="AU237" s="17" t="s">
        <v>89</v>
      </c>
    </row>
    <row r="238" spans="1:51" s="14" customFormat="1" ht="12">
      <c r="A238" s="14"/>
      <c r="B238" s="246"/>
      <c r="C238" s="247"/>
      <c r="D238" s="231" t="s">
        <v>144</v>
      </c>
      <c r="E238" s="248" t="s">
        <v>1</v>
      </c>
      <c r="F238" s="249" t="s">
        <v>772</v>
      </c>
      <c r="G238" s="247"/>
      <c r="H238" s="250">
        <v>88.8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144</v>
      </c>
      <c r="AU238" s="256" t="s">
        <v>89</v>
      </c>
      <c r="AV238" s="14" t="s">
        <v>89</v>
      </c>
      <c r="AW238" s="14" t="s">
        <v>34</v>
      </c>
      <c r="AX238" s="14" t="s">
        <v>85</v>
      </c>
      <c r="AY238" s="256" t="s">
        <v>134</v>
      </c>
    </row>
    <row r="239" spans="1:51" s="14" customFormat="1" ht="12">
      <c r="A239" s="14"/>
      <c r="B239" s="246"/>
      <c r="C239" s="247"/>
      <c r="D239" s="231" t="s">
        <v>144</v>
      </c>
      <c r="E239" s="247"/>
      <c r="F239" s="249" t="s">
        <v>768</v>
      </c>
      <c r="G239" s="247"/>
      <c r="H239" s="250">
        <v>93.24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144</v>
      </c>
      <c r="AU239" s="256" t="s">
        <v>89</v>
      </c>
      <c r="AV239" s="14" t="s">
        <v>89</v>
      </c>
      <c r="AW239" s="14" t="s">
        <v>4</v>
      </c>
      <c r="AX239" s="14" t="s">
        <v>85</v>
      </c>
      <c r="AY239" s="256" t="s">
        <v>134</v>
      </c>
    </row>
    <row r="240" spans="1:65" s="2" customFormat="1" ht="16.5" customHeight="1">
      <c r="A240" s="38"/>
      <c r="B240" s="39"/>
      <c r="C240" s="268" t="s">
        <v>342</v>
      </c>
      <c r="D240" s="268" t="s">
        <v>235</v>
      </c>
      <c r="E240" s="269" t="s">
        <v>773</v>
      </c>
      <c r="F240" s="270" t="s">
        <v>774</v>
      </c>
      <c r="G240" s="271" t="s">
        <v>185</v>
      </c>
      <c r="H240" s="272">
        <v>24</v>
      </c>
      <c r="I240" s="273"/>
      <c r="J240" s="274">
        <f>ROUND(I240*H240,2)</f>
        <v>0</v>
      </c>
      <c r="K240" s="270" t="s">
        <v>140</v>
      </c>
      <c r="L240" s="275"/>
      <c r="M240" s="276" t="s">
        <v>1</v>
      </c>
      <c r="N240" s="277" t="s">
        <v>45</v>
      </c>
      <c r="O240" s="91"/>
      <c r="P240" s="227">
        <f>O240*H240</f>
        <v>0</v>
      </c>
      <c r="Q240" s="227">
        <v>0.00012</v>
      </c>
      <c r="R240" s="227">
        <f>Q240*H240</f>
        <v>0.00288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690</v>
      </c>
      <c r="AT240" s="229" t="s">
        <v>235</v>
      </c>
      <c r="AU240" s="229" t="s">
        <v>89</v>
      </c>
      <c r="AY240" s="17" t="s">
        <v>134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85</v>
      </c>
      <c r="BK240" s="230">
        <f>ROUND(I240*H240,2)</f>
        <v>0</v>
      </c>
      <c r="BL240" s="17" t="s">
        <v>690</v>
      </c>
      <c r="BM240" s="229" t="s">
        <v>775</v>
      </c>
    </row>
    <row r="241" spans="1:47" s="2" customFormat="1" ht="12">
      <c r="A241" s="38"/>
      <c r="B241" s="39"/>
      <c r="C241" s="40"/>
      <c r="D241" s="231" t="s">
        <v>142</v>
      </c>
      <c r="E241" s="40"/>
      <c r="F241" s="232" t="s">
        <v>774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142</v>
      </c>
      <c r="AU241" s="17" t="s">
        <v>89</v>
      </c>
    </row>
    <row r="242" spans="1:51" s="14" customFormat="1" ht="12">
      <c r="A242" s="14"/>
      <c r="B242" s="246"/>
      <c r="C242" s="247"/>
      <c r="D242" s="231" t="s">
        <v>144</v>
      </c>
      <c r="E242" s="248" t="s">
        <v>1</v>
      </c>
      <c r="F242" s="249" t="s">
        <v>763</v>
      </c>
      <c r="G242" s="247"/>
      <c r="H242" s="250">
        <v>24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6" t="s">
        <v>144</v>
      </c>
      <c r="AU242" s="256" t="s">
        <v>89</v>
      </c>
      <c r="AV242" s="14" t="s">
        <v>89</v>
      </c>
      <c r="AW242" s="14" t="s">
        <v>34</v>
      </c>
      <c r="AX242" s="14" t="s">
        <v>85</v>
      </c>
      <c r="AY242" s="256" t="s">
        <v>134</v>
      </c>
    </row>
    <row r="243" spans="1:65" s="2" customFormat="1" ht="16.5" customHeight="1">
      <c r="A243" s="38"/>
      <c r="B243" s="39"/>
      <c r="C243" s="218" t="s">
        <v>348</v>
      </c>
      <c r="D243" s="218" t="s">
        <v>136</v>
      </c>
      <c r="E243" s="219" t="s">
        <v>776</v>
      </c>
      <c r="F243" s="220" t="s">
        <v>777</v>
      </c>
      <c r="G243" s="221" t="s">
        <v>778</v>
      </c>
      <c r="H243" s="222">
        <v>4</v>
      </c>
      <c r="I243" s="223"/>
      <c r="J243" s="224">
        <f>ROUND(I243*H243,2)</f>
        <v>0</v>
      </c>
      <c r="K243" s="220" t="s">
        <v>1</v>
      </c>
      <c r="L243" s="44"/>
      <c r="M243" s="225" t="s">
        <v>1</v>
      </c>
      <c r="N243" s="226" t="s">
        <v>45</v>
      </c>
      <c r="O243" s="91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9" t="s">
        <v>234</v>
      </c>
      <c r="AT243" s="229" t="s">
        <v>136</v>
      </c>
      <c r="AU243" s="229" t="s">
        <v>89</v>
      </c>
      <c r="AY243" s="17" t="s">
        <v>134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7" t="s">
        <v>85</v>
      </c>
      <c r="BK243" s="230">
        <f>ROUND(I243*H243,2)</f>
        <v>0</v>
      </c>
      <c r="BL243" s="17" t="s">
        <v>234</v>
      </c>
      <c r="BM243" s="229" t="s">
        <v>779</v>
      </c>
    </row>
    <row r="244" spans="1:47" s="2" customFormat="1" ht="12">
      <c r="A244" s="38"/>
      <c r="B244" s="39"/>
      <c r="C244" s="40"/>
      <c r="D244" s="231" t="s">
        <v>142</v>
      </c>
      <c r="E244" s="40"/>
      <c r="F244" s="232" t="s">
        <v>777</v>
      </c>
      <c r="G244" s="40"/>
      <c r="H244" s="40"/>
      <c r="I244" s="233"/>
      <c r="J244" s="40"/>
      <c r="K244" s="40"/>
      <c r="L244" s="44"/>
      <c r="M244" s="234"/>
      <c r="N244" s="23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142</v>
      </c>
      <c r="AU244" s="17" t="s">
        <v>89</v>
      </c>
    </row>
    <row r="245" spans="1:63" s="12" customFormat="1" ht="22.8" customHeight="1">
      <c r="A245" s="12"/>
      <c r="B245" s="202"/>
      <c r="C245" s="203"/>
      <c r="D245" s="204" t="s">
        <v>79</v>
      </c>
      <c r="E245" s="216" t="s">
        <v>780</v>
      </c>
      <c r="F245" s="216" t="s">
        <v>781</v>
      </c>
      <c r="G245" s="203"/>
      <c r="H245" s="203"/>
      <c r="I245" s="206"/>
      <c r="J245" s="217">
        <f>BK245</f>
        <v>0</v>
      </c>
      <c r="K245" s="203"/>
      <c r="L245" s="208"/>
      <c r="M245" s="209"/>
      <c r="N245" s="210"/>
      <c r="O245" s="210"/>
      <c r="P245" s="211">
        <f>SUM(P246:P256)</f>
        <v>0</v>
      </c>
      <c r="Q245" s="210"/>
      <c r="R245" s="211">
        <f>SUM(R246:R256)</f>
        <v>0.006343399999999999</v>
      </c>
      <c r="S245" s="210"/>
      <c r="T245" s="212">
        <f>SUM(T246:T256)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3" t="s">
        <v>92</v>
      </c>
      <c r="AT245" s="214" t="s">
        <v>79</v>
      </c>
      <c r="AU245" s="214" t="s">
        <v>85</v>
      </c>
      <c r="AY245" s="213" t="s">
        <v>134</v>
      </c>
      <c r="BK245" s="215">
        <f>SUM(BK246:BK256)</f>
        <v>0</v>
      </c>
    </row>
    <row r="246" spans="1:65" s="2" customFormat="1" ht="16.5" customHeight="1">
      <c r="A246" s="38"/>
      <c r="B246" s="39"/>
      <c r="C246" s="218" t="s">
        <v>355</v>
      </c>
      <c r="D246" s="218" t="s">
        <v>136</v>
      </c>
      <c r="E246" s="219" t="s">
        <v>782</v>
      </c>
      <c r="F246" s="220" t="s">
        <v>783</v>
      </c>
      <c r="G246" s="221" t="s">
        <v>185</v>
      </c>
      <c r="H246" s="222">
        <v>78.8</v>
      </c>
      <c r="I246" s="223"/>
      <c r="J246" s="224">
        <f>ROUND(I246*H246,2)</f>
        <v>0</v>
      </c>
      <c r="K246" s="220" t="s">
        <v>140</v>
      </c>
      <c r="L246" s="44"/>
      <c r="M246" s="225" t="s">
        <v>1</v>
      </c>
      <c r="N246" s="226" t="s">
        <v>45</v>
      </c>
      <c r="O246" s="91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519</v>
      </c>
      <c r="AT246" s="229" t="s">
        <v>136</v>
      </c>
      <c r="AU246" s="229" t="s">
        <v>89</v>
      </c>
      <c r="AY246" s="17" t="s">
        <v>134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7" t="s">
        <v>85</v>
      </c>
      <c r="BK246" s="230">
        <f>ROUND(I246*H246,2)</f>
        <v>0</v>
      </c>
      <c r="BL246" s="17" t="s">
        <v>519</v>
      </c>
      <c r="BM246" s="229" t="s">
        <v>784</v>
      </c>
    </row>
    <row r="247" spans="1:47" s="2" customFormat="1" ht="12">
      <c r="A247" s="38"/>
      <c r="B247" s="39"/>
      <c r="C247" s="40"/>
      <c r="D247" s="231" t="s">
        <v>142</v>
      </c>
      <c r="E247" s="40"/>
      <c r="F247" s="232" t="s">
        <v>785</v>
      </c>
      <c r="G247" s="40"/>
      <c r="H247" s="40"/>
      <c r="I247" s="233"/>
      <c r="J247" s="40"/>
      <c r="K247" s="40"/>
      <c r="L247" s="44"/>
      <c r="M247" s="234"/>
      <c r="N247" s="23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142</v>
      </c>
      <c r="AU247" s="17" t="s">
        <v>89</v>
      </c>
    </row>
    <row r="248" spans="1:51" s="13" customFormat="1" ht="12">
      <c r="A248" s="13"/>
      <c r="B248" s="236"/>
      <c r="C248" s="237"/>
      <c r="D248" s="231" t="s">
        <v>144</v>
      </c>
      <c r="E248" s="238" t="s">
        <v>1</v>
      </c>
      <c r="F248" s="239" t="s">
        <v>643</v>
      </c>
      <c r="G248" s="237"/>
      <c r="H248" s="238" t="s">
        <v>1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144</v>
      </c>
      <c r="AU248" s="245" t="s">
        <v>89</v>
      </c>
      <c r="AV248" s="13" t="s">
        <v>85</v>
      </c>
      <c r="AW248" s="13" t="s">
        <v>34</v>
      </c>
      <c r="AX248" s="13" t="s">
        <v>80</v>
      </c>
      <c r="AY248" s="245" t="s">
        <v>134</v>
      </c>
    </row>
    <row r="249" spans="1:51" s="14" customFormat="1" ht="12">
      <c r="A249" s="14"/>
      <c r="B249" s="246"/>
      <c r="C249" s="247"/>
      <c r="D249" s="231" t="s">
        <v>144</v>
      </c>
      <c r="E249" s="248" t="s">
        <v>1</v>
      </c>
      <c r="F249" s="249" t="s">
        <v>786</v>
      </c>
      <c r="G249" s="247"/>
      <c r="H249" s="250">
        <v>78.8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144</v>
      </c>
      <c r="AU249" s="256" t="s">
        <v>89</v>
      </c>
      <c r="AV249" s="14" t="s">
        <v>89</v>
      </c>
      <c r="AW249" s="14" t="s">
        <v>34</v>
      </c>
      <c r="AX249" s="14" t="s">
        <v>85</v>
      </c>
      <c r="AY249" s="256" t="s">
        <v>134</v>
      </c>
    </row>
    <row r="250" spans="1:65" s="2" customFormat="1" ht="16.5" customHeight="1">
      <c r="A250" s="38"/>
      <c r="B250" s="39"/>
      <c r="C250" s="218" t="s">
        <v>362</v>
      </c>
      <c r="D250" s="218" t="s">
        <v>136</v>
      </c>
      <c r="E250" s="219" t="s">
        <v>787</v>
      </c>
      <c r="F250" s="220" t="s">
        <v>788</v>
      </c>
      <c r="G250" s="221" t="s">
        <v>185</v>
      </c>
      <c r="H250" s="222">
        <v>78.8</v>
      </c>
      <c r="I250" s="223"/>
      <c r="J250" s="224">
        <f>ROUND(I250*H250,2)</f>
        <v>0</v>
      </c>
      <c r="K250" s="220" t="s">
        <v>140</v>
      </c>
      <c r="L250" s="44"/>
      <c r="M250" s="225" t="s">
        <v>1</v>
      </c>
      <c r="N250" s="226" t="s">
        <v>45</v>
      </c>
      <c r="O250" s="91"/>
      <c r="P250" s="227">
        <f>O250*H250</f>
        <v>0</v>
      </c>
      <c r="Q250" s="227">
        <v>7E-05</v>
      </c>
      <c r="R250" s="227">
        <f>Q250*H250</f>
        <v>0.005515999999999999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519</v>
      </c>
      <c r="AT250" s="229" t="s">
        <v>136</v>
      </c>
      <c r="AU250" s="229" t="s">
        <v>89</v>
      </c>
      <c r="AY250" s="17" t="s">
        <v>134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85</v>
      </c>
      <c r="BK250" s="230">
        <f>ROUND(I250*H250,2)</f>
        <v>0</v>
      </c>
      <c r="BL250" s="17" t="s">
        <v>519</v>
      </c>
      <c r="BM250" s="229" t="s">
        <v>789</v>
      </c>
    </row>
    <row r="251" spans="1:47" s="2" customFormat="1" ht="12">
      <c r="A251" s="38"/>
      <c r="B251" s="39"/>
      <c r="C251" s="40"/>
      <c r="D251" s="231" t="s">
        <v>142</v>
      </c>
      <c r="E251" s="40"/>
      <c r="F251" s="232" t="s">
        <v>790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142</v>
      </c>
      <c r="AU251" s="17" t="s">
        <v>89</v>
      </c>
    </row>
    <row r="252" spans="1:51" s="13" customFormat="1" ht="12">
      <c r="A252" s="13"/>
      <c r="B252" s="236"/>
      <c r="C252" s="237"/>
      <c r="D252" s="231" t="s">
        <v>144</v>
      </c>
      <c r="E252" s="238" t="s">
        <v>1</v>
      </c>
      <c r="F252" s="239" t="s">
        <v>643</v>
      </c>
      <c r="G252" s="237"/>
      <c r="H252" s="238" t="s">
        <v>1</v>
      </c>
      <c r="I252" s="240"/>
      <c r="J252" s="237"/>
      <c r="K252" s="237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144</v>
      </c>
      <c r="AU252" s="245" t="s">
        <v>89</v>
      </c>
      <c r="AV252" s="13" t="s">
        <v>85</v>
      </c>
      <c r="AW252" s="13" t="s">
        <v>34</v>
      </c>
      <c r="AX252" s="13" t="s">
        <v>80</v>
      </c>
      <c r="AY252" s="245" t="s">
        <v>134</v>
      </c>
    </row>
    <row r="253" spans="1:51" s="14" customFormat="1" ht="12">
      <c r="A253" s="14"/>
      <c r="B253" s="246"/>
      <c r="C253" s="247"/>
      <c r="D253" s="231" t="s">
        <v>144</v>
      </c>
      <c r="E253" s="248" t="s">
        <v>1</v>
      </c>
      <c r="F253" s="249" t="s">
        <v>786</v>
      </c>
      <c r="G253" s="247"/>
      <c r="H253" s="250">
        <v>78.8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144</v>
      </c>
      <c r="AU253" s="256" t="s">
        <v>89</v>
      </c>
      <c r="AV253" s="14" t="s">
        <v>89</v>
      </c>
      <c r="AW253" s="14" t="s">
        <v>34</v>
      </c>
      <c r="AX253" s="14" t="s">
        <v>85</v>
      </c>
      <c r="AY253" s="256" t="s">
        <v>134</v>
      </c>
    </row>
    <row r="254" spans="1:65" s="2" customFormat="1" ht="24.15" customHeight="1">
      <c r="A254" s="38"/>
      <c r="B254" s="39"/>
      <c r="C254" s="268" t="s">
        <v>368</v>
      </c>
      <c r="D254" s="268" t="s">
        <v>235</v>
      </c>
      <c r="E254" s="269" t="s">
        <v>791</v>
      </c>
      <c r="F254" s="270" t="s">
        <v>792</v>
      </c>
      <c r="G254" s="271" t="s">
        <v>185</v>
      </c>
      <c r="H254" s="272">
        <v>82.74</v>
      </c>
      <c r="I254" s="273"/>
      <c r="J254" s="274">
        <f>ROUND(I254*H254,2)</f>
        <v>0</v>
      </c>
      <c r="K254" s="270" t="s">
        <v>1</v>
      </c>
      <c r="L254" s="275"/>
      <c r="M254" s="276" t="s">
        <v>1</v>
      </c>
      <c r="N254" s="277" t="s">
        <v>45</v>
      </c>
      <c r="O254" s="91"/>
      <c r="P254" s="227">
        <f>O254*H254</f>
        <v>0</v>
      </c>
      <c r="Q254" s="227">
        <v>1E-05</v>
      </c>
      <c r="R254" s="227">
        <f>Q254*H254</f>
        <v>0.0008274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719</v>
      </c>
      <c r="AT254" s="229" t="s">
        <v>235</v>
      </c>
      <c r="AU254" s="229" t="s">
        <v>89</v>
      </c>
      <c r="AY254" s="17" t="s">
        <v>134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85</v>
      </c>
      <c r="BK254" s="230">
        <f>ROUND(I254*H254,2)</f>
        <v>0</v>
      </c>
      <c r="BL254" s="17" t="s">
        <v>519</v>
      </c>
      <c r="BM254" s="229" t="s">
        <v>793</v>
      </c>
    </row>
    <row r="255" spans="1:47" s="2" customFormat="1" ht="12">
      <c r="A255" s="38"/>
      <c r="B255" s="39"/>
      <c r="C255" s="40"/>
      <c r="D255" s="231" t="s">
        <v>142</v>
      </c>
      <c r="E255" s="40"/>
      <c r="F255" s="232" t="s">
        <v>792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89</v>
      </c>
    </row>
    <row r="256" spans="1:51" s="14" customFormat="1" ht="12">
      <c r="A256" s="14"/>
      <c r="B256" s="246"/>
      <c r="C256" s="247"/>
      <c r="D256" s="231" t="s">
        <v>144</v>
      </c>
      <c r="E256" s="247"/>
      <c r="F256" s="249" t="s">
        <v>794</v>
      </c>
      <c r="G256" s="247"/>
      <c r="H256" s="250">
        <v>82.74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144</v>
      </c>
      <c r="AU256" s="256" t="s">
        <v>89</v>
      </c>
      <c r="AV256" s="14" t="s">
        <v>89</v>
      </c>
      <c r="AW256" s="14" t="s">
        <v>4</v>
      </c>
      <c r="AX256" s="14" t="s">
        <v>85</v>
      </c>
      <c r="AY256" s="256" t="s">
        <v>134</v>
      </c>
    </row>
    <row r="257" spans="1:63" s="12" customFormat="1" ht="25.9" customHeight="1">
      <c r="A257" s="12"/>
      <c r="B257" s="202"/>
      <c r="C257" s="203"/>
      <c r="D257" s="204" t="s">
        <v>79</v>
      </c>
      <c r="E257" s="205" t="s">
        <v>619</v>
      </c>
      <c r="F257" s="205" t="s">
        <v>96</v>
      </c>
      <c r="G257" s="203"/>
      <c r="H257" s="203"/>
      <c r="I257" s="206"/>
      <c r="J257" s="207">
        <f>BK257</f>
        <v>0</v>
      </c>
      <c r="K257" s="203"/>
      <c r="L257" s="208"/>
      <c r="M257" s="209"/>
      <c r="N257" s="210"/>
      <c r="O257" s="210"/>
      <c r="P257" s="211">
        <f>P258</f>
        <v>0</v>
      </c>
      <c r="Q257" s="210"/>
      <c r="R257" s="211">
        <f>R258</f>
        <v>0</v>
      </c>
      <c r="S257" s="210"/>
      <c r="T257" s="212">
        <f>T258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161</v>
      </c>
      <c r="AT257" s="214" t="s">
        <v>79</v>
      </c>
      <c r="AU257" s="214" t="s">
        <v>80</v>
      </c>
      <c r="AY257" s="213" t="s">
        <v>134</v>
      </c>
      <c r="BK257" s="215">
        <f>BK258</f>
        <v>0</v>
      </c>
    </row>
    <row r="258" spans="1:63" s="12" customFormat="1" ht="22.8" customHeight="1">
      <c r="A258" s="12"/>
      <c r="B258" s="202"/>
      <c r="C258" s="203"/>
      <c r="D258" s="204" t="s">
        <v>79</v>
      </c>
      <c r="E258" s="216" t="s">
        <v>620</v>
      </c>
      <c r="F258" s="216" t="s">
        <v>621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SUM(P259:P260)</f>
        <v>0</v>
      </c>
      <c r="Q258" s="210"/>
      <c r="R258" s="211">
        <f>SUM(R259:R260)</f>
        <v>0</v>
      </c>
      <c r="S258" s="210"/>
      <c r="T258" s="212">
        <f>SUM(T259:T260)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161</v>
      </c>
      <c r="AT258" s="214" t="s">
        <v>79</v>
      </c>
      <c r="AU258" s="214" t="s">
        <v>85</v>
      </c>
      <c r="AY258" s="213" t="s">
        <v>134</v>
      </c>
      <c r="BK258" s="215">
        <f>SUM(BK259:BK260)</f>
        <v>0</v>
      </c>
    </row>
    <row r="259" spans="1:65" s="2" customFormat="1" ht="16.5" customHeight="1">
      <c r="A259" s="38"/>
      <c r="B259" s="39"/>
      <c r="C259" s="218" t="s">
        <v>374</v>
      </c>
      <c r="D259" s="218" t="s">
        <v>136</v>
      </c>
      <c r="E259" s="219" t="s">
        <v>795</v>
      </c>
      <c r="F259" s="220" t="s">
        <v>796</v>
      </c>
      <c r="G259" s="221" t="s">
        <v>797</v>
      </c>
      <c r="H259" s="222">
        <v>1</v>
      </c>
      <c r="I259" s="223"/>
      <c r="J259" s="224">
        <f>ROUND(I259*H259,2)</f>
        <v>0</v>
      </c>
      <c r="K259" s="220" t="s">
        <v>140</v>
      </c>
      <c r="L259" s="44"/>
      <c r="M259" s="225" t="s">
        <v>1</v>
      </c>
      <c r="N259" s="226" t="s">
        <v>45</v>
      </c>
      <c r="O259" s="91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626</v>
      </c>
      <c r="AT259" s="229" t="s">
        <v>136</v>
      </c>
      <c r="AU259" s="229" t="s">
        <v>89</v>
      </c>
      <c r="AY259" s="17" t="s">
        <v>134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85</v>
      </c>
      <c r="BK259" s="230">
        <f>ROUND(I259*H259,2)</f>
        <v>0</v>
      </c>
      <c r="BL259" s="17" t="s">
        <v>626</v>
      </c>
      <c r="BM259" s="229" t="s">
        <v>798</v>
      </c>
    </row>
    <row r="260" spans="1:47" s="2" customFormat="1" ht="12">
      <c r="A260" s="38"/>
      <c r="B260" s="39"/>
      <c r="C260" s="40"/>
      <c r="D260" s="231" t="s">
        <v>142</v>
      </c>
      <c r="E260" s="40"/>
      <c r="F260" s="232" t="s">
        <v>796</v>
      </c>
      <c r="G260" s="40"/>
      <c r="H260" s="40"/>
      <c r="I260" s="233"/>
      <c r="J260" s="40"/>
      <c r="K260" s="40"/>
      <c r="L260" s="44"/>
      <c r="M260" s="278"/>
      <c r="N260" s="279"/>
      <c r="O260" s="280"/>
      <c r="P260" s="280"/>
      <c r="Q260" s="280"/>
      <c r="R260" s="280"/>
      <c r="S260" s="280"/>
      <c r="T260" s="281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142</v>
      </c>
      <c r="AU260" s="17" t="s">
        <v>89</v>
      </c>
    </row>
    <row r="261" spans="1:31" s="2" customFormat="1" ht="6.95" customHeight="1">
      <c r="A261" s="38"/>
      <c r="B261" s="66"/>
      <c r="C261" s="67"/>
      <c r="D261" s="67"/>
      <c r="E261" s="67"/>
      <c r="F261" s="67"/>
      <c r="G261" s="67"/>
      <c r="H261" s="67"/>
      <c r="I261" s="67"/>
      <c r="J261" s="67"/>
      <c r="K261" s="67"/>
      <c r="L261" s="44"/>
      <c r="M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</row>
  </sheetData>
  <sheetProtection password="CC35" sheet="1" objects="1" scenarios="1" formatColumns="0" formatRows="0" autoFilter="0"/>
  <autoFilter ref="C124:K26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Křižovatky Slovenská - Lipová - Závodu míru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28</v>
      </c>
      <c r="J24" s="143" t="s">
        <v>38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ROUND((SUM(BE128:BE318)),2)</f>
        <v>0</v>
      </c>
      <c r="G33" s="38"/>
      <c r="H33" s="38"/>
      <c r="I33" s="155">
        <v>0.21</v>
      </c>
      <c r="J33" s="154">
        <f>ROUND(((SUM(BE128:BE318))*I33),2)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ROUND((SUM(BF128:BF318)),2)</f>
        <v>0</v>
      </c>
      <c r="G34" s="38"/>
      <c r="H34" s="38"/>
      <c r="I34" s="155">
        <v>0.15</v>
      </c>
      <c r="J34" s="154">
        <f>ROUND(((SUM(BF128:BF318))*I34),2)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ROUND((SUM(BG128:BG318)),2)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ROUND((SUM(BH128:BH318)),2)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ROUND((SUM(BI128:BI318)),2)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Křižovatky Slovenská - Lipová - Závodu míru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3 - Dešťová kanalizace a přípojky k UV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32" t="s">
        <v>22</v>
      </c>
      <c r="J89" s="79" t="str">
        <f>IF(J12="","",J12)</f>
        <v>1. 12. 2023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32</v>
      </c>
      <c r="J91" s="36" t="str">
        <f>E21</f>
        <v xml:space="preserve">Vladimír Čechura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Vladimír Čechura - 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629</v>
      </c>
      <c r="E99" s="188"/>
      <c r="F99" s="188"/>
      <c r="G99" s="188"/>
      <c r="H99" s="188"/>
      <c r="I99" s="188"/>
      <c r="J99" s="189">
        <f>J197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108</v>
      </c>
      <c r="E100" s="188"/>
      <c r="F100" s="188"/>
      <c r="G100" s="188"/>
      <c r="H100" s="188"/>
      <c r="I100" s="188"/>
      <c r="J100" s="189">
        <f>J202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800</v>
      </c>
      <c r="E101" s="188"/>
      <c r="F101" s="188"/>
      <c r="G101" s="188"/>
      <c r="H101" s="188"/>
      <c r="I101" s="188"/>
      <c r="J101" s="189">
        <f>J205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110</v>
      </c>
      <c r="E102" s="188"/>
      <c r="F102" s="188"/>
      <c r="G102" s="188"/>
      <c r="H102" s="188"/>
      <c r="I102" s="188"/>
      <c r="J102" s="189">
        <f>J212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111</v>
      </c>
      <c r="E103" s="188"/>
      <c r="F103" s="188"/>
      <c r="G103" s="188"/>
      <c r="H103" s="188"/>
      <c r="I103" s="188"/>
      <c r="J103" s="189">
        <f>J300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113</v>
      </c>
      <c r="E104" s="188"/>
      <c r="F104" s="188"/>
      <c r="G104" s="188"/>
      <c r="H104" s="188"/>
      <c r="I104" s="188"/>
      <c r="J104" s="189">
        <f>J307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630</v>
      </c>
      <c r="E105" s="182"/>
      <c r="F105" s="182"/>
      <c r="G105" s="182"/>
      <c r="H105" s="182"/>
      <c r="I105" s="182"/>
      <c r="J105" s="183">
        <f>J310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801</v>
      </c>
      <c r="E106" s="188"/>
      <c r="F106" s="188"/>
      <c r="G106" s="188"/>
      <c r="H106" s="188"/>
      <c r="I106" s="188"/>
      <c r="J106" s="189">
        <f>J311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117</v>
      </c>
      <c r="E107" s="182"/>
      <c r="F107" s="182"/>
      <c r="G107" s="182"/>
      <c r="H107" s="182"/>
      <c r="I107" s="182"/>
      <c r="J107" s="183">
        <f>J315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118</v>
      </c>
      <c r="E108" s="188"/>
      <c r="F108" s="188"/>
      <c r="G108" s="188"/>
      <c r="H108" s="188"/>
      <c r="I108" s="188"/>
      <c r="J108" s="189">
        <f>J316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Úprava Křižovatky Slovenská - Lipová - Závodu míru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99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3 - Dešťová kanalizace a přípojky k UV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Sokolov</v>
      </c>
      <c r="G122" s="40"/>
      <c r="H122" s="40"/>
      <c r="I122" s="32" t="s">
        <v>22</v>
      </c>
      <c r="J122" s="79" t="str">
        <f>IF(J12="","",J12)</f>
        <v>1. 12. 2023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Město Sokolov</v>
      </c>
      <c r="G124" s="40"/>
      <c r="H124" s="40"/>
      <c r="I124" s="32" t="s">
        <v>32</v>
      </c>
      <c r="J124" s="36" t="str">
        <f>E21</f>
        <v xml:space="preserve">Vladimír Čechura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2" t="s">
        <v>30</v>
      </c>
      <c r="D125" s="40"/>
      <c r="E125" s="40"/>
      <c r="F125" s="27" t="str">
        <f>IF(E18="","",E18)</f>
        <v>Vyplň údaj</v>
      </c>
      <c r="G125" s="40"/>
      <c r="H125" s="40"/>
      <c r="I125" s="32" t="s">
        <v>35</v>
      </c>
      <c r="J125" s="36" t="str">
        <f>E24</f>
        <v>Vladimír Čechura - MESSOR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120</v>
      </c>
      <c r="D127" s="194" t="s">
        <v>65</v>
      </c>
      <c r="E127" s="194" t="s">
        <v>61</v>
      </c>
      <c r="F127" s="194" t="s">
        <v>62</v>
      </c>
      <c r="G127" s="194" t="s">
        <v>121</v>
      </c>
      <c r="H127" s="194" t="s">
        <v>122</v>
      </c>
      <c r="I127" s="194" t="s">
        <v>123</v>
      </c>
      <c r="J127" s="194" t="s">
        <v>103</v>
      </c>
      <c r="K127" s="195" t="s">
        <v>124</v>
      </c>
      <c r="L127" s="196"/>
      <c r="M127" s="100" t="s">
        <v>1</v>
      </c>
      <c r="N127" s="101" t="s">
        <v>44</v>
      </c>
      <c r="O127" s="101" t="s">
        <v>125</v>
      </c>
      <c r="P127" s="101" t="s">
        <v>126</v>
      </c>
      <c r="Q127" s="101" t="s">
        <v>127</v>
      </c>
      <c r="R127" s="101" t="s">
        <v>128</v>
      </c>
      <c r="S127" s="101" t="s">
        <v>129</v>
      </c>
      <c r="T127" s="102" t="s">
        <v>130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131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P129+P310+P315</f>
        <v>0</v>
      </c>
      <c r="Q128" s="104"/>
      <c r="R128" s="199">
        <f>R129+R310+R315</f>
        <v>750.2528052</v>
      </c>
      <c r="S128" s="104"/>
      <c r="T128" s="200">
        <f>T129+T310+T315</f>
        <v>5.82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79</v>
      </c>
      <c r="AU128" s="17" t="s">
        <v>105</v>
      </c>
      <c r="BK128" s="201">
        <f>BK129+BK310+BK315</f>
        <v>0</v>
      </c>
    </row>
    <row r="129" spans="1:63" s="12" customFormat="1" ht="25.9" customHeight="1">
      <c r="A129" s="12"/>
      <c r="B129" s="202"/>
      <c r="C129" s="203"/>
      <c r="D129" s="204" t="s">
        <v>79</v>
      </c>
      <c r="E129" s="205" t="s">
        <v>132</v>
      </c>
      <c r="F129" s="205" t="s">
        <v>133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P130+P197+P202+P205+P212+P300+P307</f>
        <v>0</v>
      </c>
      <c r="Q129" s="210"/>
      <c r="R129" s="211">
        <f>R130+R197+R202+R205+R212+R300+R307</f>
        <v>750.2528052</v>
      </c>
      <c r="S129" s="210"/>
      <c r="T129" s="212">
        <f>T130+T197+T202+T205+T212+T300+T307</f>
        <v>5.82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85</v>
      </c>
      <c r="AT129" s="214" t="s">
        <v>79</v>
      </c>
      <c r="AU129" s="214" t="s">
        <v>80</v>
      </c>
      <c r="AY129" s="213" t="s">
        <v>134</v>
      </c>
      <c r="BK129" s="215">
        <f>BK130+BK197+BK202+BK205+BK212+BK300+BK307</f>
        <v>0</v>
      </c>
    </row>
    <row r="130" spans="1:63" s="12" customFormat="1" ht="22.8" customHeight="1">
      <c r="A130" s="12"/>
      <c r="B130" s="202"/>
      <c r="C130" s="203"/>
      <c r="D130" s="204" t="s">
        <v>79</v>
      </c>
      <c r="E130" s="216" t="s">
        <v>85</v>
      </c>
      <c r="F130" s="216" t="s">
        <v>135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SUM(P131:P196)</f>
        <v>0</v>
      </c>
      <c r="Q130" s="210"/>
      <c r="R130" s="211">
        <f>SUM(R131:R196)</f>
        <v>577.1157201999999</v>
      </c>
      <c r="S130" s="210"/>
      <c r="T130" s="212">
        <f>SUM(T131:T196)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85</v>
      </c>
      <c r="AT130" s="214" t="s">
        <v>79</v>
      </c>
      <c r="AU130" s="214" t="s">
        <v>85</v>
      </c>
      <c r="AY130" s="213" t="s">
        <v>134</v>
      </c>
      <c r="BK130" s="215">
        <f>SUM(BK131:BK196)</f>
        <v>0</v>
      </c>
    </row>
    <row r="131" spans="1:65" s="2" customFormat="1" ht="24.15" customHeight="1">
      <c r="A131" s="38"/>
      <c r="B131" s="39"/>
      <c r="C131" s="218" t="s">
        <v>85</v>
      </c>
      <c r="D131" s="218" t="s">
        <v>136</v>
      </c>
      <c r="E131" s="219" t="s">
        <v>802</v>
      </c>
      <c r="F131" s="220" t="s">
        <v>803</v>
      </c>
      <c r="G131" s="221" t="s">
        <v>139</v>
      </c>
      <c r="H131" s="222">
        <v>478</v>
      </c>
      <c r="I131" s="223"/>
      <c r="J131" s="224">
        <f>ROUND(I131*H131,2)</f>
        <v>0</v>
      </c>
      <c r="K131" s="220" t="s">
        <v>140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95</v>
      </c>
      <c r="AT131" s="229" t="s">
        <v>136</v>
      </c>
      <c r="AU131" s="229" t="s">
        <v>89</v>
      </c>
      <c r="AY131" s="17" t="s">
        <v>134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85</v>
      </c>
      <c r="BK131" s="230">
        <f>ROUND(I131*H131,2)</f>
        <v>0</v>
      </c>
      <c r="BL131" s="17" t="s">
        <v>95</v>
      </c>
      <c r="BM131" s="229" t="s">
        <v>804</v>
      </c>
    </row>
    <row r="132" spans="1:47" s="2" customFormat="1" ht="12">
      <c r="A132" s="38"/>
      <c r="B132" s="39"/>
      <c r="C132" s="40"/>
      <c r="D132" s="231" t="s">
        <v>142</v>
      </c>
      <c r="E132" s="40"/>
      <c r="F132" s="232" t="s">
        <v>805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142</v>
      </c>
      <c r="AU132" s="17" t="s">
        <v>89</v>
      </c>
    </row>
    <row r="133" spans="1:51" s="14" customFormat="1" ht="12">
      <c r="A133" s="14"/>
      <c r="B133" s="246"/>
      <c r="C133" s="247"/>
      <c r="D133" s="231" t="s">
        <v>144</v>
      </c>
      <c r="E133" s="248" t="s">
        <v>1</v>
      </c>
      <c r="F133" s="249" t="s">
        <v>806</v>
      </c>
      <c r="G133" s="247"/>
      <c r="H133" s="250">
        <v>478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144</v>
      </c>
      <c r="AU133" s="256" t="s">
        <v>89</v>
      </c>
      <c r="AV133" s="14" t="s">
        <v>89</v>
      </c>
      <c r="AW133" s="14" t="s">
        <v>34</v>
      </c>
      <c r="AX133" s="14" t="s">
        <v>85</v>
      </c>
      <c r="AY133" s="256" t="s">
        <v>134</v>
      </c>
    </row>
    <row r="134" spans="1:65" s="2" customFormat="1" ht="16.5" customHeight="1">
      <c r="A134" s="38"/>
      <c r="B134" s="39"/>
      <c r="C134" s="218" t="s">
        <v>89</v>
      </c>
      <c r="D134" s="218" t="s">
        <v>136</v>
      </c>
      <c r="E134" s="219" t="s">
        <v>807</v>
      </c>
      <c r="F134" s="220" t="s">
        <v>808</v>
      </c>
      <c r="G134" s="221" t="s">
        <v>303</v>
      </c>
      <c r="H134" s="222">
        <v>80</v>
      </c>
      <c r="I134" s="223"/>
      <c r="J134" s="224">
        <f>ROUND(I134*H134,2)</f>
        <v>0</v>
      </c>
      <c r="K134" s="220" t="s">
        <v>140</v>
      </c>
      <c r="L134" s="44"/>
      <c r="M134" s="225" t="s">
        <v>1</v>
      </c>
      <c r="N134" s="226" t="s">
        <v>45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95</v>
      </c>
      <c r="AT134" s="229" t="s">
        <v>136</v>
      </c>
      <c r="AU134" s="229" t="s">
        <v>89</v>
      </c>
      <c r="AY134" s="17" t="s">
        <v>134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85</v>
      </c>
      <c r="BK134" s="230">
        <f>ROUND(I134*H134,2)</f>
        <v>0</v>
      </c>
      <c r="BL134" s="17" t="s">
        <v>95</v>
      </c>
      <c r="BM134" s="229" t="s">
        <v>809</v>
      </c>
    </row>
    <row r="135" spans="1:47" s="2" customFormat="1" ht="12">
      <c r="A135" s="38"/>
      <c r="B135" s="39"/>
      <c r="C135" s="40"/>
      <c r="D135" s="231" t="s">
        <v>142</v>
      </c>
      <c r="E135" s="40"/>
      <c r="F135" s="232" t="s">
        <v>810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142</v>
      </c>
      <c r="AU135" s="17" t="s">
        <v>89</v>
      </c>
    </row>
    <row r="136" spans="1:51" s="14" customFormat="1" ht="12">
      <c r="A136" s="14"/>
      <c r="B136" s="246"/>
      <c r="C136" s="247"/>
      <c r="D136" s="231" t="s">
        <v>144</v>
      </c>
      <c r="E136" s="248" t="s">
        <v>1</v>
      </c>
      <c r="F136" s="249" t="s">
        <v>622</v>
      </c>
      <c r="G136" s="247"/>
      <c r="H136" s="250">
        <v>80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144</v>
      </c>
      <c r="AU136" s="256" t="s">
        <v>89</v>
      </c>
      <c r="AV136" s="14" t="s">
        <v>89</v>
      </c>
      <c r="AW136" s="14" t="s">
        <v>34</v>
      </c>
      <c r="AX136" s="14" t="s">
        <v>85</v>
      </c>
      <c r="AY136" s="256" t="s">
        <v>134</v>
      </c>
    </row>
    <row r="137" spans="1:65" s="2" customFormat="1" ht="16.5" customHeight="1">
      <c r="A137" s="38"/>
      <c r="B137" s="39"/>
      <c r="C137" s="218" t="s">
        <v>92</v>
      </c>
      <c r="D137" s="218" t="s">
        <v>136</v>
      </c>
      <c r="E137" s="219" t="s">
        <v>811</v>
      </c>
      <c r="F137" s="220" t="s">
        <v>812</v>
      </c>
      <c r="G137" s="221" t="s">
        <v>813</v>
      </c>
      <c r="H137" s="222">
        <v>372</v>
      </c>
      <c r="I137" s="223"/>
      <c r="J137" s="224">
        <f>ROUND(I137*H137,2)</f>
        <v>0</v>
      </c>
      <c r="K137" s="220" t="s">
        <v>140</v>
      </c>
      <c r="L137" s="44"/>
      <c r="M137" s="225" t="s">
        <v>1</v>
      </c>
      <c r="N137" s="226" t="s">
        <v>45</v>
      </c>
      <c r="O137" s="91"/>
      <c r="P137" s="227">
        <f>O137*H137</f>
        <v>0</v>
      </c>
      <c r="Q137" s="227">
        <v>3E-05</v>
      </c>
      <c r="R137" s="227">
        <f>Q137*H137</f>
        <v>0.01116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95</v>
      </c>
      <c r="AT137" s="229" t="s">
        <v>136</v>
      </c>
      <c r="AU137" s="229" t="s">
        <v>89</v>
      </c>
      <c r="AY137" s="17" t="s">
        <v>134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85</v>
      </c>
      <c r="BK137" s="230">
        <f>ROUND(I137*H137,2)</f>
        <v>0</v>
      </c>
      <c r="BL137" s="17" t="s">
        <v>95</v>
      </c>
      <c r="BM137" s="229" t="s">
        <v>814</v>
      </c>
    </row>
    <row r="138" spans="1:47" s="2" customFormat="1" ht="12">
      <c r="A138" s="38"/>
      <c r="B138" s="39"/>
      <c r="C138" s="40"/>
      <c r="D138" s="231" t="s">
        <v>142</v>
      </c>
      <c r="E138" s="40"/>
      <c r="F138" s="232" t="s">
        <v>815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142</v>
      </c>
      <c r="AU138" s="17" t="s">
        <v>89</v>
      </c>
    </row>
    <row r="139" spans="1:51" s="14" customFormat="1" ht="12">
      <c r="A139" s="14"/>
      <c r="B139" s="246"/>
      <c r="C139" s="247"/>
      <c r="D139" s="231" t="s">
        <v>144</v>
      </c>
      <c r="E139" s="248" t="s">
        <v>1</v>
      </c>
      <c r="F139" s="249" t="s">
        <v>816</v>
      </c>
      <c r="G139" s="247"/>
      <c r="H139" s="250">
        <v>372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144</v>
      </c>
      <c r="AU139" s="256" t="s">
        <v>89</v>
      </c>
      <c r="AV139" s="14" t="s">
        <v>89</v>
      </c>
      <c r="AW139" s="14" t="s">
        <v>34</v>
      </c>
      <c r="AX139" s="14" t="s">
        <v>85</v>
      </c>
      <c r="AY139" s="256" t="s">
        <v>134</v>
      </c>
    </row>
    <row r="140" spans="1:65" s="2" customFormat="1" ht="16.5" customHeight="1">
      <c r="A140" s="38"/>
      <c r="B140" s="39"/>
      <c r="C140" s="218" t="s">
        <v>95</v>
      </c>
      <c r="D140" s="218" t="s">
        <v>136</v>
      </c>
      <c r="E140" s="219" t="s">
        <v>817</v>
      </c>
      <c r="F140" s="220" t="s">
        <v>818</v>
      </c>
      <c r="G140" s="221" t="s">
        <v>819</v>
      </c>
      <c r="H140" s="222">
        <v>46.5</v>
      </c>
      <c r="I140" s="223"/>
      <c r="J140" s="224">
        <f>ROUND(I140*H140,2)</f>
        <v>0</v>
      </c>
      <c r="K140" s="220" t="s">
        <v>140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95</v>
      </c>
      <c r="AT140" s="229" t="s">
        <v>136</v>
      </c>
      <c r="AU140" s="229" t="s">
        <v>89</v>
      </c>
      <c r="AY140" s="17" t="s">
        <v>134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85</v>
      </c>
      <c r="BK140" s="230">
        <f>ROUND(I140*H140,2)</f>
        <v>0</v>
      </c>
      <c r="BL140" s="17" t="s">
        <v>95</v>
      </c>
      <c r="BM140" s="229" t="s">
        <v>820</v>
      </c>
    </row>
    <row r="141" spans="1:47" s="2" customFormat="1" ht="12">
      <c r="A141" s="38"/>
      <c r="B141" s="39"/>
      <c r="C141" s="40"/>
      <c r="D141" s="231" t="s">
        <v>142</v>
      </c>
      <c r="E141" s="40"/>
      <c r="F141" s="232" t="s">
        <v>821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89</v>
      </c>
    </row>
    <row r="142" spans="1:51" s="14" customFormat="1" ht="12">
      <c r="A142" s="14"/>
      <c r="B142" s="246"/>
      <c r="C142" s="247"/>
      <c r="D142" s="231" t="s">
        <v>144</v>
      </c>
      <c r="E142" s="248" t="s">
        <v>1</v>
      </c>
      <c r="F142" s="249" t="s">
        <v>822</v>
      </c>
      <c r="G142" s="247"/>
      <c r="H142" s="250">
        <v>46.5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144</v>
      </c>
      <c r="AU142" s="256" t="s">
        <v>89</v>
      </c>
      <c r="AV142" s="14" t="s">
        <v>89</v>
      </c>
      <c r="AW142" s="14" t="s">
        <v>34</v>
      </c>
      <c r="AX142" s="14" t="s">
        <v>85</v>
      </c>
      <c r="AY142" s="256" t="s">
        <v>134</v>
      </c>
    </row>
    <row r="143" spans="1:65" s="2" customFormat="1" ht="16.5" customHeight="1">
      <c r="A143" s="38"/>
      <c r="B143" s="39"/>
      <c r="C143" s="218" t="s">
        <v>161</v>
      </c>
      <c r="D143" s="218" t="s">
        <v>136</v>
      </c>
      <c r="E143" s="219" t="s">
        <v>823</v>
      </c>
      <c r="F143" s="220" t="s">
        <v>824</v>
      </c>
      <c r="G143" s="221" t="s">
        <v>185</v>
      </c>
      <c r="H143" s="222">
        <v>5</v>
      </c>
      <c r="I143" s="223"/>
      <c r="J143" s="224">
        <f>ROUND(I143*H143,2)</f>
        <v>0</v>
      </c>
      <c r="K143" s="220" t="s">
        <v>140</v>
      </c>
      <c r="L143" s="44"/>
      <c r="M143" s="225" t="s">
        <v>1</v>
      </c>
      <c r="N143" s="226" t="s">
        <v>45</v>
      </c>
      <c r="O143" s="91"/>
      <c r="P143" s="227">
        <f>O143*H143</f>
        <v>0</v>
      </c>
      <c r="Q143" s="227">
        <v>0.0369</v>
      </c>
      <c r="R143" s="227">
        <f>Q143*H143</f>
        <v>0.1845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95</v>
      </c>
      <c r="AT143" s="229" t="s">
        <v>136</v>
      </c>
      <c r="AU143" s="229" t="s">
        <v>89</v>
      </c>
      <c r="AY143" s="17" t="s">
        <v>134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85</v>
      </c>
      <c r="BK143" s="230">
        <f>ROUND(I143*H143,2)</f>
        <v>0</v>
      </c>
      <c r="BL143" s="17" t="s">
        <v>95</v>
      </c>
      <c r="BM143" s="229" t="s">
        <v>825</v>
      </c>
    </row>
    <row r="144" spans="1:47" s="2" customFormat="1" ht="12">
      <c r="A144" s="38"/>
      <c r="B144" s="39"/>
      <c r="C144" s="40"/>
      <c r="D144" s="231" t="s">
        <v>142</v>
      </c>
      <c r="E144" s="40"/>
      <c r="F144" s="232" t="s">
        <v>826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142</v>
      </c>
      <c r="AU144" s="17" t="s">
        <v>89</v>
      </c>
    </row>
    <row r="145" spans="1:51" s="14" customFormat="1" ht="12">
      <c r="A145" s="14"/>
      <c r="B145" s="246"/>
      <c r="C145" s="247"/>
      <c r="D145" s="231" t="s">
        <v>144</v>
      </c>
      <c r="E145" s="248" t="s">
        <v>1</v>
      </c>
      <c r="F145" s="249" t="s">
        <v>827</v>
      </c>
      <c r="G145" s="247"/>
      <c r="H145" s="250">
        <v>5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144</v>
      </c>
      <c r="AU145" s="256" t="s">
        <v>89</v>
      </c>
      <c r="AV145" s="14" t="s">
        <v>89</v>
      </c>
      <c r="AW145" s="14" t="s">
        <v>34</v>
      </c>
      <c r="AX145" s="14" t="s">
        <v>85</v>
      </c>
      <c r="AY145" s="256" t="s">
        <v>134</v>
      </c>
    </row>
    <row r="146" spans="1:65" s="2" customFormat="1" ht="16.5" customHeight="1">
      <c r="A146" s="38"/>
      <c r="B146" s="39"/>
      <c r="C146" s="218" t="s">
        <v>169</v>
      </c>
      <c r="D146" s="218" t="s">
        <v>136</v>
      </c>
      <c r="E146" s="219" t="s">
        <v>828</v>
      </c>
      <c r="F146" s="220" t="s">
        <v>829</v>
      </c>
      <c r="G146" s="221" t="s">
        <v>193</v>
      </c>
      <c r="H146" s="222">
        <v>32.4</v>
      </c>
      <c r="I146" s="223"/>
      <c r="J146" s="224">
        <f>ROUND(I146*H146,2)</f>
        <v>0</v>
      </c>
      <c r="K146" s="220" t="s">
        <v>140</v>
      </c>
      <c r="L146" s="44"/>
      <c r="M146" s="225" t="s">
        <v>1</v>
      </c>
      <c r="N146" s="226" t="s">
        <v>45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95</v>
      </c>
      <c r="AT146" s="229" t="s">
        <v>136</v>
      </c>
      <c r="AU146" s="229" t="s">
        <v>89</v>
      </c>
      <c r="AY146" s="17" t="s">
        <v>134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95</v>
      </c>
      <c r="BM146" s="229" t="s">
        <v>830</v>
      </c>
    </row>
    <row r="147" spans="1:47" s="2" customFormat="1" ht="12">
      <c r="A147" s="38"/>
      <c r="B147" s="39"/>
      <c r="C147" s="40"/>
      <c r="D147" s="231" t="s">
        <v>142</v>
      </c>
      <c r="E147" s="40"/>
      <c r="F147" s="232" t="s">
        <v>831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89</v>
      </c>
    </row>
    <row r="148" spans="1:51" s="14" customFormat="1" ht="12">
      <c r="A148" s="14"/>
      <c r="B148" s="246"/>
      <c r="C148" s="247"/>
      <c r="D148" s="231" t="s">
        <v>144</v>
      </c>
      <c r="E148" s="248" t="s">
        <v>1</v>
      </c>
      <c r="F148" s="249" t="s">
        <v>832</v>
      </c>
      <c r="G148" s="247"/>
      <c r="H148" s="250">
        <v>32.4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144</v>
      </c>
      <c r="AU148" s="256" t="s">
        <v>89</v>
      </c>
      <c r="AV148" s="14" t="s">
        <v>89</v>
      </c>
      <c r="AW148" s="14" t="s">
        <v>34</v>
      </c>
      <c r="AX148" s="14" t="s">
        <v>85</v>
      </c>
      <c r="AY148" s="256" t="s">
        <v>134</v>
      </c>
    </row>
    <row r="149" spans="1:65" s="2" customFormat="1" ht="24.15" customHeight="1">
      <c r="A149" s="38"/>
      <c r="B149" s="39"/>
      <c r="C149" s="218" t="s">
        <v>176</v>
      </c>
      <c r="D149" s="218" t="s">
        <v>136</v>
      </c>
      <c r="E149" s="219" t="s">
        <v>833</v>
      </c>
      <c r="F149" s="220" t="s">
        <v>834</v>
      </c>
      <c r="G149" s="221" t="s">
        <v>193</v>
      </c>
      <c r="H149" s="222">
        <v>14.04</v>
      </c>
      <c r="I149" s="223"/>
      <c r="J149" s="224">
        <f>ROUND(I149*H149,2)</f>
        <v>0</v>
      </c>
      <c r="K149" s="220" t="s">
        <v>140</v>
      </c>
      <c r="L149" s="44"/>
      <c r="M149" s="225" t="s">
        <v>1</v>
      </c>
      <c r="N149" s="226" t="s">
        <v>45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95</v>
      </c>
      <c r="AT149" s="229" t="s">
        <v>136</v>
      </c>
      <c r="AU149" s="229" t="s">
        <v>89</v>
      </c>
      <c r="AY149" s="17" t="s">
        <v>134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85</v>
      </c>
      <c r="BK149" s="230">
        <f>ROUND(I149*H149,2)</f>
        <v>0</v>
      </c>
      <c r="BL149" s="17" t="s">
        <v>95</v>
      </c>
      <c r="BM149" s="229" t="s">
        <v>835</v>
      </c>
    </row>
    <row r="150" spans="1:47" s="2" customFormat="1" ht="12">
      <c r="A150" s="38"/>
      <c r="B150" s="39"/>
      <c r="C150" s="40"/>
      <c r="D150" s="231" t="s">
        <v>142</v>
      </c>
      <c r="E150" s="40"/>
      <c r="F150" s="232" t="s">
        <v>836</v>
      </c>
      <c r="G150" s="40"/>
      <c r="H150" s="40"/>
      <c r="I150" s="233"/>
      <c r="J150" s="40"/>
      <c r="K150" s="40"/>
      <c r="L150" s="44"/>
      <c r="M150" s="234"/>
      <c r="N150" s="23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142</v>
      </c>
      <c r="AU150" s="17" t="s">
        <v>89</v>
      </c>
    </row>
    <row r="151" spans="1:51" s="14" customFormat="1" ht="12">
      <c r="A151" s="14"/>
      <c r="B151" s="246"/>
      <c r="C151" s="247"/>
      <c r="D151" s="231" t="s">
        <v>144</v>
      </c>
      <c r="E151" s="248" t="s">
        <v>1</v>
      </c>
      <c r="F151" s="249" t="s">
        <v>837</v>
      </c>
      <c r="G151" s="247"/>
      <c r="H151" s="250">
        <v>14.04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144</v>
      </c>
      <c r="AU151" s="256" t="s">
        <v>89</v>
      </c>
      <c r="AV151" s="14" t="s">
        <v>89</v>
      </c>
      <c r="AW151" s="14" t="s">
        <v>34</v>
      </c>
      <c r="AX151" s="14" t="s">
        <v>85</v>
      </c>
      <c r="AY151" s="256" t="s">
        <v>134</v>
      </c>
    </row>
    <row r="152" spans="1:65" s="2" customFormat="1" ht="24.15" customHeight="1">
      <c r="A152" s="38"/>
      <c r="B152" s="39"/>
      <c r="C152" s="218" t="s">
        <v>182</v>
      </c>
      <c r="D152" s="218" t="s">
        <v>136</v>
      </c>
      <c r="E152" s="219" t="s">
        <v>838</v>
      </c>
      <c r="F152" s="220" t="s">
        <v>839</v>
      </c>
      <c r="G152" s="221" t="s">
        <v>193</v>
      </c>
      <c r="H152" s="222">
        <v>458.339</v>
      </c>
      <c r="I152" s="223"/>
      <c r="J152" s="224">
        <f>ROUND(I152*H152,2)</f>
        <v>0</v>
      </c>
      <c r="K152" s="220" t="s">
        <v>140</v>
      </c>
      <c r="L152" s="44"/>
      <c r="M152" s="225" t="s">
        <v>1</v>
      </c>
      <c r="N152" s="226" t="s">
        <v>45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95</v>
      </c>
      <c r="AT152" s="229" t="s">
        <v>136</v>
      </c>
      <c r="AU152" s="229" t="s">
        <v>89</v>
      </c>
      <c r="AY152" s="17" t="s">
        <v>134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85</v>
      </c>
      <c r="BK152" s="230">
        <f>ROUND(I152*H152,2)</f>
        <v>0</v>
      </c>
      <c r="BL152" s="17" t="s">
        <v>95</v>
      </c>
      <c r="BM152" s="229" t="s">
        <v>840</v>
      </c>
    </row>
    <row r="153" spans="1:47" s="2" customFormat="1" ht="12">
      <c r="A153" s="38"/>
      <c r="B153" s="39"/>
      <c r="C153" s="40"/>
      <c r="D153" s="231" t="s">
        <v>142</v>
      </c>
      <c r="E153" s="40"/>
      <c r="F153" s="232" t="s">
        <v>841</v>
      </c>
      <c r="G153" s="40"/>
      <c r="H153" s="40"/>
      <c r="I153" s="233"/>
      <c r="J153" s="40"/>
      <c r="K153" s="40"/>
      <c r="L153" s="44"/>
      <c r="M153" s="234"/>
      <c r="N153" s="23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142</v>
      </c>
      <c r="AU153" s="17" t="s">
        <v>89</v>
      </c>
    </row>
    <row r="154" spans="1:51" s="14" customFormat="1" ht="12">
      <c r="A154" s="14"/>
      <c r="B154" s="246"/>
      <c r="C154" s="247"/>
      <c r="D154" s="231" t="s">
        <v>144</v>
      </c>
      <c r="E154" s="248" t="s">
        <v>1</v>
      </c>
      <c r="F154" s="249" t="s">
        <v>842</v>
      </c>
      <c r="G154" s="247"/>
      <c r="H154" s="250">
        <v>442.139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144</v>
      </c>
      <c r="AU154" s="256" t="s">
        <v>89</v>
      </c>
      <c r="AV154" s="14" t="s">
        <v>89</v>
      </c>
      <c r="AW154" s="14" t="s">
        <v>34</v>
      </c>
      <c r="AX154" s="14" t="s">
        <v>80</v>
      </c>
      <c r="AY154" s="256" t="s">
        <v>134</v>
      </c>
    </row>
    <row r="155" spans="1:51" s="14" customFormat="1" ht="12">
      <c r="A155" s="14"/>
      <c r="B155" s="246"/>
      <c r="C155" s="247"/>
      <c r="D155" s="231" t="s">
        <v>144</v>
      </c>
      <c r="E155" s="248" t="s">
        <v>1</v>
      </c>
      <c r="F155" s="249" t="s">
        <v>843</v>
      </c>
      <c r="G155" s="247"/>
      <c r="H155" s="250">
        <v>16.2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144</v>
      </c>
      <c r="AU155" s="256" t="s">
        <v>89</v>
      </c>
      <c r="AV155" s="14" t="s">
        <v>89</v>
      </c>
      <c r="AW155" s="14" t="s">
        <v>34</v>
      </c>
      <c r="AX155" s="14" t="s">
        <v>80</v>
      </c>
      <c r="AY155" s="256" t="s">
        <v>134</v>
      </c>
    </row>
    <row r="156" spans="1:51" s="15" customFormat="1" ht="12">
      <c r="A156" s="15"/>
      <c r="B156" s="257"/>
      <c r="C156" s="258"/>
      <c r="D156" s="231" t="s">
        <v>144</v>
      </c>
      <c r="E156" s="259" t="s">
        <v>1</v>
      </c>
      <c r="F156" s="260" t="s">
        <v>168</v>
      </c>
      <c r="G156" s="258"/>
      <c r="H156" s="261">
        <v>458.339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7" t="s">
        <v>144</v>
      </c>
      <c r="AU156" s="267" t="s">
        <v>89</v>
      </c>
      <c r="AV156" s="15" t="s">
        <v>95</v>
      </c>
      <c r="AW156" s="15" t="s">
        <v>34</v>
      </c>
      <c r="AX156" s="15" t="s">
        <v>85</v>
      </c>
      <c r="AY156" s="267" t="s">
        <v>134</v>
      </c>
    </row>
    <row r="157" spans="1:65" s="2" customFormat="1" ht="16.5" customHeight="1">
      <c r="A157" s="38"/>
      <c r="B157" s="39"/>
      <c r="C157" s="218" t="s">
        <v>190</v>
      </c>
      <c r="D157" s="218" t="s">
        <v>136</v>
      </c>
      <c r="E157" s="219" t="s">
        <v>844</v>
      </c>
      <c r="F157" s="220" t="s">
        <v>845</v>
      </c>
      <c r="G157" s="221" t="s">
        <v>139</v>
      </c>
      <c r="H157" s="222">
        <v>393.012</v>
      </c>
      <c r="I157" s="223"/>
      <c r="J157" s="224">
        <f>ROUND(I157*H157,2)</f>
        <v>0</v>
      </c>
      <c r="K157" s="220" t="s">
        <v>140</v>
      </c>
      <c r="L157" s="44"/>
      <c r="M157" s="225" t="s">
        <v>1</v>
      </c>
      <c r="N157" s="226" t="s">
        <v>45</v>
      </c>
      <c r="O157" s="91"/>
      <c r="P157" s="227">
        <f>O157*H157</f>
        <v>0</v>
      </c>
      <c r="Q157" s="227">
        <v>0.00085</v>
      </c>
      <c r="R157" s="227">
        <f>Q157*H157</f>
        <v>0.3340602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95</v>
      </c>
      <c r="AT157" s="229" t="s">
        <v>136</v>
      </c>
      <c r="AU157" s="229" t="s">
        <v>89</v>
      </c>
      <c r="AY157" s="17" t="s">
        <v>134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85</v>
      </c>
      <c r="BK157" s="230">
        <f>ROUND(I157*H157,2)</f>
        <v>0</v>
      </c>
      <c r="BL157" s="17" t="s">
        <v>95</v>
      </c>
      <c r="BM157" s="229" t="s">
        <v>846</v>
      </c>
    </row>
    <row r="158" spans="1:47" s="2" customFormat="1" ht="12">
      <c r="A158" s="38"/>
      <c r="B158" s="39"/>
      <c r="C158" s="40"/>
      <c r="D158" s="231" t="s">
        <v>142</v>
      </c>
      <c r="E158" s="40"/>
      <c r="F158" s="232" t="s">
        <v>847</v>
      </c>
      <c r="G158" s="40"/>
      <c r="H158" s="40"/>
      <c r="I158" s="233"/>
      <c r="J158" s="40"/>
      <c r="K158" s="40"/>
      <c r="L158" s="44"/>
      <c r="M158" s="234"/>
      <c r="N158" s="23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142</v>
      </c>
      <c r="AU158" s="17" t="s">
        <v>89</v>
      </c>
    </row>
    <row r="159" spans="1:51" s="14" customFormat="1" ht="12">
      <c r="A159" s="14"/>
      <c r="B159" s="246"/>
      <c r="C159" s="247"/>
      <c r="D159" s="231" t="s">
        <v>144</v>
      </c>
      <c r="E159" s="248" t="s">
        <v>1</v>
      </c>
      <c r="F159" s="249" t="s">
        <v>848</v>
      </c>
      <c r="G159" s="247"/>
      <c r="H159" s="250">
        <v>393.012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144</v>
      </c>
      <c r="AU159" s="256" t="s">
        <v>89</v>
      </c>
      <c r="AV159" s="14" t="s">
        <v>89</v>
      </c>
      <c r="AW159" s="14" t="s">
        <v>34</v>
      </c>
      <c r="AX159" s="14" t="s">
        <v>85</v>
      </c>
      <c r="AY159" s="256" t="s">
        <v>134</v>
      </c>
    </row>
    <row r="160" spans="1:65" s="2" customFormat="1" ht="16.5" customHeight="1">
      <c r="A160" s="38"/>
      <c r="B160" s="39"/>
      <c r="C160" s="218" t="s">
        <v>198</v>
      </c>
      <c r="D160" s="218" t="s">
        <v>136</v>
      </c>
      <c r="E160" s="219" t="s">
        <v>849</v>
      </c>
      <c r="F160" s="220" t="s">
        <v>850</v>
      </c>
      <c r="G160" s="221" t="s">
        <v>139</v>
      </c>
      <c r="H160" s="222">
        <v>393.012</v>
      </c>
      <c r="I160" s="223"/>
      <c r="J160" s="224">
        <f>ROUND(I160*H160,2)</f>
        <v>0</v>
      </c>
      <c r="K160" s="220" t="s">
        <v>140</v>
      </c>
      <c r="L160" s="44"/>
      <c r="M160" s="225" t="s">
        <v>1</v>
      </c>
      <c r="N160" s="226" t="s">
        <v>45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95</v>
      </c>
      <c r="AT160" s="229" t="s">
        <v>136</v>
      </c>
      <c r="AU160" s="229" t="s">
        <v>89</v>
      </c>
      <c r="AY160" s="17" t="s">
        <v>134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85</v>
      </c>
      <c r="BK160" s="230">
        <f>ROUND(I160*H160,2)</f>
        <v>0</v>
      </c>
      <c r="BL160" s="17" t="s">
        <v>95</v>
      </c>
      <c r="BM160" s="229" t="s">
        <v>851</v>
      </c>
    </row>
    <row r="161" spans="1:47" s="2" customFormat="1" ht="12">
      <c r="A161" s="38"/>
      <c r="B161" s="39"/>
      <c r="C161" s="40"/>
      <c r="D161" s="231" t="s">
        <v>142</v>
      </c>
      <c r="E161" s="40"/>
      <c r="F161" s="232" t="s">
        <v>852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142</v>
      </c>
      <c r="AU161" s="17" t="s">
        <v>89</v>
      </c>
    </row>
    <row r="162" spans="1:51" s="14" customFormat="1" ht="12">
      <c r="A162" s="14"/>
      <c r="B162" s="246"/>
      <c r="C162" s="247"/>
      <c r="D162" s="231" t="s">
        <v>144</v>
      </c>
      <c r="E162" s="248" t="s">
        <v>1</v>
      </c>
      <c r="F162" s="249" t="s">
        <v>848</v>
      </c>
      <c r="G162" s="247"/>
      <c r="H162" s="250">
        <v>393.012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144</v>
      </c>
      <c r="AU162" s="256" t="s">
        <v>89</v>
      </c>
      <c r="AV162" s="14" t="s">
        <v>89</v>
      </c>
      <c r="AW162" s="14" t="s">
        <v>34</v>
      </c>
      <c r="AX162" s="14" t="s">
        <v>85</v>
      </c>
      <c r="AY162" s="256" t="s">
        <v>134</v>
      </c>
    </row>
    <row r="163" spans="1:65" s="2" customFormat="1" ht="21.75" customHeight="1">
      <c r="A163" s="38"/>
      <c r="B163" s="39"/>
      <c r="C163" s="218" t="s">
        <v>204</v>
      </c>
      <c r="D163" s="218" t="s">
        <v>136</v>
      </c>
      <c r="E163" s="219" t="s">
        <v>853</v>
      </c>
      <c r="F163" s="220" t="s">
        <v>854</v>
      </c>
      <c r="G163" s="221" t="s">
        <v>193</v>
      </c>
      <c r="H163" s="222">
        <v>472.379</v>
      </c>
      <c r="I163" s="223"/>
      <c r="J163" s="224">
        <f>ROUND(I163*H163,2)</f>
        <v>0</v>
      </c>
      <c r="K163" s="220" t="s">
        <v>140</v>
      </c>
      <c r="L163" s="44"/>
      <c r="M163" s="225" t="s">
        <v>1</v>
      </c>
      <c r="N163" s="226" t="s">
        <v>45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95</v>
      </c>
      <c r="AT163" s="229" t="s">
        <v>136</v>
      </c>
      <c r="AU163" s="229" t="s">
        <v>89</v>
      </c>
      <c r="AY163" s="17" t="s">
        <v>134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85</v>
      </c>
      <c r="BK163" s="230">
        <f>ROUND(I163*H163,2)</f>
        <v>0</v>
      </c>
      <c r="BL163" s="17" t="s">
        <v>95</v>
      </c>
      <c r="BM163" s="229" t="s">
        <v>855</v>
      </c>
    </row>
    <row r="164" spans="1:47" s="2" customFormat="1" ht="12">
      <c r="A164" s="38"/>
      <c r="B164" s="39"/>
      <c r="C164" s="40"/>
      <c r="D164" s="231" t="s">
        <v>142</v>
      </c>
      <c r="E164" s="40"/>
      <c r="F164" s="232" t="s">
        <v>856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142</v>
      </c>
      <c r="AU164" s="17" t="s">
        <v>89</v>
      </c>
    </row>
    <row r="165" spans="1:51" s="14" customFormat="1" ht="12">
      <c r="A165" s="14"/>
      <c r="B165" s="246"/>
      <c r="C165" s="247"/>
      <c r="D165" s="231" t="s">
        <v>144</v>
      </c>
      <c r="E165" s="248" t="s">
        <v>1</v>
      </c>
      <c r="F165" s="249" t="s">
        <v>857</v>
      </c>
      <c r="G165" s="247"/>
      <c r="H165" s="250">
        <v>472.379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144</v>
      </c>
      <c r="AU165" s="256" t="s">
        <v>89</v>
      </c>
      <c r="AV165" s="14" t="s">
        <v>89</v>
      </c>
      <c r="AW165" s="14" t="s">
        <v>34</v>
      </c>
      <c r="AX165" s="14" t="s">
        <v>85</v>
      </c>
      <c r="AY165" s="256" t="s">
        <v>134</v>
      </c>
    </row>
    <row r="166" spans="1:65" s="2" customFormat="1" ht="21.75" customHeight="1">
      <c r="A166" s="38"/>
      <c r="B166" s="39"/>
      <c r="C166" s="218" t="s">
        <v>211</v>
      </c>
      <c r="D166" s="218" t="s">
        <v>136</v>
      </c>
      <c r="E166" s="219" t="s">
        <v>218</v>
      </c>
      <c r="F166" s="220" t="s">
        <v>219</v>
      </c>
      <c r="G166" s="221" t="s">
        <v>193</v>
      </c>
      <c r="H166" s="222">
        <v>472.379</v>
      </c>
      <c r="I166" s="223"/>
      <c r="J166" s="224">
        <f>ROUND(I166*H166,2)</f>
        <v>0</v>
      </c>
      <c r="K166" s="220" t="s">
        <v>140</v>
      </c>
      <c r="L166" s="44"/>
      <c r="M166" s="225" t="s">
        <v>1</v>
      </c>
      <c r="N166" s="226" t="s">
        <v>45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95</v>
      </c>
      <c r="AT166" s="229" t="s">
        <v>136</v>
      </c>
      <c r="AU166" s="229" t="s">
        <v>89</v>
      </c>
      <c r="AY166" s="17" t="s">
        <v>134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85</v>
      </c>
      <c r="BK166" s="230">
        <f>ROUND(I166*H166,2)</f>
        <v>0</v>
      </c>
      <c r="BL166" s="17" t="s">
        <v>95</v>
      </c>
      <c r="BM166" s="229" t="s">
        <v>858</v>
      </c>
    </row>
    <row r="167" spans="1:47" s="2" customFormat="1" ht="12">
      <c r="A167" s="38"/>
      <c r="B167" s="39"/>
      <c r="C167" s="40"/>
      <c r="D167" s="231" t="s">
        <v>142</v>
      </c>
      <c r="E167" s="40"/>
      <c r="F167" s="232" t="s">
        <v>221</v>
      </c>
      <c r="G167" s="40"/>
      <c r="H167" s="40"/>
      <c r="I167" s="233"/>
      <c r="J167" s="40"/>
      <c r="K167" s="40"/>
      <c r="L167" s="44"/>
      <c r="M167" s="234"/>
      <c r="N167" s="23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142</v>
      </c>
      <c r="AU167" s="17" t="s">
        <v>89</v>
      </c>
    </row>
    <row r="168" spans="1:51" s="14" customFormat="1" ht="12">
      <c r="A168" s="14"/>
      <c r="B168" s="246"/>
      <c r="C168" s="247"/>
      <c r="D168" s="231" t="s">
        <v>144</v>
      </c>
      <c r="E168" s="248" t="s">
        <v>1</v>
      </c>
      <c r="F168" s="249" t="s">
        <v>857</v>
      </c>
      <c r="G168" s="247"/>
      <c r="H168" s="250">
        <v>472.379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144</v>
      </c>
      <c r="AU168" s="256" t="s">
        <v>89</v>
      </c>
      <c r="AV168" s="14" t="s">
        <v>89</v>
      </c>
      <c r="AW168" s="14" t="s">
        <v>34</v>
      </c>
      <c r="AX168" s="14" t="s">
        <v>85</v>
      </c>
      <c r="AY168" s="256" t="s">
        <v>134</v>
      </c>
    </row>
    <row r="169" spans="1:65" s="2" customFormat="1" ht="24.15" customHeight="1">
      <c r="A169" s="38"/>
      <c r="B169" s="39"/>
      <c r="C169" s="218" t="s">
        <v>217</v>
      </c>
      <c r="D169" s="218" t="s">
        <v>136</v>
      </c>
      <c r="E169" s="219" t="s">
        <v>223</v>
      </c>
      <c r="F169" s="220" t="s">
        <v>224</v>
      </c>
      <c r="G169" s="221" t="s">
        <v>193</v>
      </c>
      <c r="H169" s="222">
        <v>4723.79</v>
      </c>
      <c r="I169" s="223"/>
      <c r="J169" s="224">
        <f>ROUND(I169*H169,2)</f>
        <v>0</v>
      </c>
      <c r="K169" s="220" t="s">
        <v>140</v>
      </c>
      <c r="L169" s="44"/>
      <c r="M169" s="225" t="s">
        <v>1</v>
      </c>
      <c r="N169" s="226" t="s">
        <v>45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95</v>
      </c>
      <c r="AT169" s="229" t="s">
        <v>136</v>
      </c>
      <c r="AU169" s="229" t="s">
        <v>89</v>
      </c>
      <c r="AY169" s="17" t="s">
        <v>134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85</v>
      </c>
      <c r="BK169" s="230">
        <f>ROUND(I169*H169,2)</f>
        <v>0</v>
      </c>
      <c r="BL169" s="17" t="s">
        <v>95</v>
      </c>
      <c r="BM169" s="229" t="s">
        <v>859</v>
      </c>
    </row>
    <row r="170" spans="1:47" s="2" customFormat="1" ht="12">
      <c r="A170" s="38"/>
      <c r="B170" s="39"/>
      <c r="C170" s="40"/>
      <c r="D170" s="231" t="s">
        <v>142</v>
      </c>
      <c r="E170" s="40"/>
      <c r="F170" s="232" t="s">
        <v>226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142</v>
      </c>
      <c r="AU170" s="17" t="s">
        <v>89</v>
      </c>
    </row>
    <row r="171" spans="1:51" s="14" customFormat="1" ht="12">
      <c r="A171" s="14"/>
      <c r="B171" s="246"/>
      <c r="C171" s="247"/>
      <c r="D171" s="231" t="s">
        <v>144</v>
      </c>
      <c r="E171" s="248" t="s">
        <v>1</v>
      </c>
      <c r="F171" s="249" t="s">
        <v>857</v>
      </c>
      <c r="G171" s="247"/>
      <c r="H171" s="250">
        <v>472.379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6" t="s">
        <v>144</v>
      </c>
      <c r="AU171" s="256" t="s">
        <v>89</v>
      </c>
      <c r="AV171" s="14" t="s">
        <v>89</v>
      </c>
      <c r="AW171" s="14" t="s">
        <v>34</v>
      </c>
      <c r="AX171" s="14" t="s">
        <v>85</v>
      </c>
      <c r="AY171" s="256" t="s">
        <v>134</v>
      </c>
    </row>
    <row r="172" spans="1:51" s="14" customFormat="1" ht="12">
      <c r="A172" s="14"/>
      <c r="B172" s="246"/>
      <c r="C172" s="247"/>
      <c r="D172" s="231" t="s">
        <v>144</v>
      </c>
      <c r="E172" s="247"/>
      <c r="F172" s="249" t="s">
        <v>860</v>
      </c>
      <c r="G172" s="247"/>
      <c r="H172" s="250">
        <v>4723.79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144</v>
      </c>
      <c r="AU172" s="256" t="s">
        <v>89</v>
      </c>
      <c r="AV172" s="14" t="s">
        <v>89</v>
      </c>
      <c r="AW172" s="14" t="s">
        <v>4</v>
      </c>
      <c r="AX172" s="14" t="s">
        <v>85</v>
      </c>
      <c r="AY172" s="256" t="s">
        <v>134</v>
      </c>
    </row>
    <row r="173" spans="1:65" s="2" customFormat="1" ht="16.5" customHeight="1">
      <c r="A173" s="38"/>
      <c r="B173" s="39"/>
      <c r="C173" s="218" t="s">
        <v>222</v>
      </c>
      <c r="D173" s="218" t="s">
        <v>136</v>
      </c>
      <c r="E173" s="219" t="s">
        <v>861</v>
      </c>
      <c r="F173" s="220" t="s">
        <v>862</v>
      </c>
      <c r="G173" s="221" t="s">
        <v>193</v>
      </c>
      <c r="H173" s="222">
        <v>472.379</v>
      </c>
      <c r="I173" s="223"/>
      <c r="J173" s="224">
        <f>ROUND(I173*H173,2)</f>
        <v>0</v>
      </c>
      <c r="K173" s="220" t="s">
        <v>140</v>
      </c>
      <c r="L173" s="44"/>
      <c r="M173" s="225" t="s">
        <v>1</v>
      </c>
      <c r="N173" s="226" t="s">
        <v>45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95</v>
      </c>
      <c r="AT173" s="229" t="s">
        <v>136</v>
      </c>
      <c r="AU173" s="229" t="s">
        <v>89</v>
      </c>
      <c r="AY173" s="17" t="s">
        <v>134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85</v>
      </c>
      <c r="BK173" s="230">
        <f>ROUND(I173*H173,2)</f>
        <v>0</v>
      </c>
      <c r="BL173" s="17" t="s">
        <v>95</v>
      </c>
      <c r="BM173" s="229" t="s">
        <v>863</v>
      </c>
    </row>
    <row r="174" spans="1:47" s="2" customFormat="1" ht="12">
      <c r="A174" s="38"/>
      <c r="B174" s="39"/>
      <c r="C174" s="40"/>
      <c r="D174" s="231" t="s">
        <v>142</v>
      </c>
      <c r="E174" s="40"/>
      <c r="F174" s="232" t="s">
        <v>864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142</v>
      </c>
      <c r="AU174" s="17" t="s">
        <v>89</v>
      </c>
    </row>
    <row r="175" spans="1:51" s="14" customFormat="1" ht="12">
      <c r="A175" s="14"/>
      <c r="B175" s="246"/>
      <c r="C175" s="247"/>
      <c r="D175" s="231" t="s">
        <v>144</v>
      </c>
      <c r="E175" s="248" t="s">
        <v>1</v>
      </c>
      <c r="F175" s="249" t="s">
        <v>857</v>
      </c>
      <c r="G175" s="247"/>
      <c r="H175" s="250">
        <v>472.379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144</v>
      </c>
      <c r="AU175" s="256" t="s">
        <v>89</v>
      </c>
      <c r="AV175" s="14" t="s">
        <v>89</v>
      </c>
      <c r="AW175" s="14" t="s">
        <v>34</v>
      </c>
      <c r="AX175" s="14" t="s">
        <v>85</v>
      </c>
      <c r="AY175" s="256" t="s">
        <v>134</v>
      </c>
    </row>
    <row r="176" spans="1:65" s="2" customFormat="1" ht="16.5" customHeight="1">
      <c r="A176" s="38"/>
      <c r="B176" s="39"/>
      <c r="C176" s="218" t="s">
        <v>8</v>
      </c>
      <c r="D176" s="218" t="s">
        <v>136</v>
      </c>
      <c r="E176" s="219" t="s">
        <v>242</v>
      </c>
      <c r="F176" s="220" t="s">
        <v>243</v>
      </c>
      <c r="G176" s="221" t="s">
        <v>238</v>
      </c>
      <c r="H176" s="222">
        <v>897.52</v>
      </c>
      <c r="I176" s="223"/>
      <c r="J176" s="224">
        <f>ROUND(I176*H176,2)</f>
        <v>0</v>
      </c>
      <c r="K176" s="220" t="s">
        <v>140</v>
      </c>
      <c r="L176" s="44"/>
      <c r="M176" s="225" t="s">
        <v>1</v>
      </c>
      <c r="N176" s="226" t="s">
        <v>45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95</v>
      </c>
      <c r="AT176" s="229" t="s">
        <v>136</v>
      </c>
      <c r="AU176" s="229" t="s">
        <v>89</v>
      </c>
      <c r="AY176" s="17" t="s">
        <v>134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85</v>
      </c>
      <c r="BK176" s="230">
        <f>ROUND(I176*H176,2)</f>
        <v>0</v>
      </c>
      <c r="BL176" s="17" t="s">
        <v>95</v>
      </c>
      <c r="BM176" s="229" t="s">
        <v>865</v>
      </c>
    </row>
    <row r="177" spans="1:47" s="2" customFormat="1" ht="12">
      <c r="A177" s="38"/>
      <c r="B177" s="39"/>
      <c r="C177" s="40"/>
      <c r="D177" s="231" t="s">
        <v>142</v>
      </c>
      <c r="E177" s="40"/>
      <c r="F177" s="232" t="s">
        <v>245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142</v>
      </c>
      <c r="AU177" s="17" t="s">
        <v>89</v>
      </c>
    </row>
    <row r="178" spans="1:51" s="14" customFormat="1" ht="12">
      <c r="A178" s="14"/>
      <c r="B178" s="246"/>
      <c r="C178" s="247"/>
      <c r="D178" s="231" t="s">
        <v>144</v>
      </c>
      <c r="E178" s="248" t="s">
        <v>1</v>
      </c>
      <c r="F178" s="249" t="s">
        <v>866</v>
      </c>
      <c r="G178" s="247"/>
      <c r="H178" s="250">
        <v>897.52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144</v>
      </c>
      <c r="AU178" s="256" t="s">
        <v>89</v>
      </c>
      <c r="AV178" s="14" t="s">
        <v>89</v>
      </c>
      <c r="AW178" s="14" t="s">
        <v>34</v>
      </c>
      <c r="AX178" s="14" t="s">
        <v>85</v>
      </c>
      <c r="AY178" s="256" t="s">
        <v>134</v>
      </c>
    </row>
    <row r="179" spans="1:65" s="2" customFormat="1" ht="16.5" customHeight="1">
      <c r="A179" s="38"/>
      <c r="B179" s="39"/>
      <c r="C179" s="218" t="s">
        <v>234</v>
      </c>
      <c r="D179" s="218" t="s">
        <v>136</v>
      </c>
      <c r="E179" s="219" t="s">
        <v>658</v>
      </c>
      <c r="F179" s="220" t="s">
        <v>659</v>
      </c>
      <c r="G179" s="221" t="s">
        <v>193</v>
      </c>
      <c r="H179" s="222">
        <v>134.258</v>
      </c>
      <c r="I179" s="223"/>
      <c r="J179" s="224">
        <f>ROUND(I179*H179,2)</f>
        <v>0</v>
      </c>
      <c r="K179" s="220" t="s">
        <v>140</v>
      </c>
      <c r="L179" s="44"/>
      <c r="M179" s="225" t="s">
        <v>1</v>
      </c>
      <c r="N179" s="226" t="s">
        <v>45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95</v>
      </c>
      <c r="AT179" s="229" t="s">
        <v>136</v>
      </c>
      <c r="AU179" s="229" t="s">
        <v>89</v>
      </c>
      <c r="AY179" s="17" t="s">
        <v>134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85</v>
      </c>
      <c r="BK179" s="230">
        <f>ROUND(I179*H179,2)</f>
        <v>0</v>
      </c>
      <c r="BL179" s="17" t="s">
        <v>95</v>
      </c>
      <c r="BM179" s="229" t="s">
        <v>867</v>
      </c>
    </row>
    <row r="180" spans="1:47" s="2" customFormat="1" ht="12">
      <c r="A180" s="38"/>
      <c r="B180" s="39"/>
      <c r="C180" s="40"/>
      <c r="D180" s="231" t="s">
        <v>142</v>
      </c>
      <c r="E180" s="40"/>
      <c r="F180" s="232" t="s">
        <v>661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142</v>
      </c>
      <c r="AU180" s="17" t="s">
        <v>89</v>
      </c>
    </row>
    <row r="181" spans="1:51" s="14" customFormat="1" ht="12">
      <c r="A181" s="14"/>
      <c r="B181" s="246"/>
      <c r="C181" s="247"/>
      <c r="D181" s="231" t="s">
        <v>144</v>
      </c>
      <c r="E181" s="248" t="s">
        <v>1</v>
      </c>
      <c r="F181" s="249" t="s">
        <v>868</v>
      </c>
      <c r="G181" s="247"/>
      <c r="H181" s="250">
        <v>114.818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144</v>
      </c>
      <c r="AU181" s="256" t="s">
        <v>89</v>
      </c>
      <c r="AV181" s="14" t="s">
        <v>89</v>
      </c>
      <c r="AW181" s="14" t="s">
        <v>34</v>
      </c>
      <c r="AX181" s="14" t="s">
        <v>80</v>
      </c>
      <c r="AY181" s="256" t="s">
        <v>134</v>
      </c>
    </row>
    <row r="182" spans="1:51" s="14" customFormat="1" ht="12">
      <c r="A182" s="14"/>
      <c r="B182" s="246"/>
      <c r="C182" s="247"/>
      <c r="D182" s="231" t="s">
        <v>144</v>
      </c>
      <c r="E182" s="248" t="s">
        <v>1</v>
      </c>
      <c r="F182" s="249" t="s">
        <v>843</v>
      </c>
      <c r="G182" s="247"/>
      <c r="H182" s="250">
        <v>16.2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144</v>
      </c>
      <c r="AU182" s="256" t="s">
        <v>89</v>
      </c>
      <c r="AV182" s="14" t="s">
        <v>89</v>
      </c>
      <c r="AW182" s="14" t="s">
        <v>34</v>
      </c>
      <c r="AX182" s="14" t="s">
        <v>80</v>
      </c>
      <c r="AY182" s="256" t="s">
        <v>134</v>
      </c>
    </row>
    <row r="183" spans="1:51" s="14" customFormat="1" ht="12">
      <c r="A183" s="14"/>
      <c r="B183" s="246"/>
      <c r="C183" s="247"/>
      <c r="D183" s="231" t="s">
        <v>144</v>
      </c>
      <c r="E183" s="248" t="s">
        <v>1</v>
      </c>
      <c r="F183" s="249" t="s">
        <v>869</v>
      </c>
      <c r="G183" s="247"/>
      <c r="H183" s="250">
        <v>3.24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144</v>
      </c>
      <c r="AU183" s="256" t="s">
        <v>89</v>
      </c>
      <c r="AV183" s="14" t="s">
        <v>89</v>
      </c>
      <c r="AW183" s="14" t="s">
        <v>34</v>
      </c>
      <c r="AX183" s="14" t="s">
        <v>80</v>
      </c>
      <c r="AY183" s="256" t="s">
        <v>134</v>
      </c>
    </row>
    <row r="184" spans="1:51" s="15" customFormat="1" ht="12">
      <c r="A184" s="15"/>
      <c r="B184" s="257"/>
      <c r="C184" s="258"/>
      <c r="D184" s="231" t="s">
        <v>144</v>
      </c>
      <c r="E184" s="259" t="s">
        <v>1</v>
      </c>
      <c r="F184" s="260" t="s">
        <v>168</v>
      </c>
      <c r="G184" s="258"/>
      <c r="H184" s="261">
        <v>134.258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7" t="s">
        <v>144</v>
      </c>
      <c r="AU184" s="267" t="s">
        <v>89</v>
      </c>
      <c r="AV184" s="15" t="s">
        <v>95</v>
      </c>
      <c r="AW184" s="15" t="s">
        <v>34</v>
      </c>
      <c r="AX184" s="15" t="s">
        <v>85</v>
      </c>
      <c r="AY184" s="267" t="s">
        <v>134</v>
      </c>
    </row>
    <row r="185" spans="1:65" s="2" customFormat="1" ht="16.5" customHeight="1">
      <c r="A185" s="38"/>
      <c r="B185" s="39"/>
      <c r="C185" s="268" t="s">
        <v>241</v>
      </c>
      <c r="D185" s="268" t="s">
        <v>235</v>
      </c>
      <c r="E185" s="269" t="s">
        <v>663</v>
      </c>
      <c r="F185" s="270" t="s">
        <v>664</v>
      </c>
      <c r="G185" s="271" t="s">
        <v>238</v>
      </c>
      <c r="H185" s="272">
        <v>268.516</v>
      </c>
      <c r="I185" s="273"/>
      <c r="J185" s="274">
        <f>ROUND(I185*H185,2)</f>
        <v>0</v>
      </c>
      <c r="K185" s="270" t="s">
        <v>140</v>
      </c>
      <c r="L185" s="275"/>
      <c r="M185" s="276" t="s">
        <v>1</v>
      </c>
      <c r="N185" s="277" t="s">
        <v>45</v>
      </c>
      <c r="O185" s="91"/>
      <c r="P185" s="227">
        <f>O185*H185</f>
        <v>0</v>
      </c>
      <c r="Q185" s="227">
        <v>1</v>
      </c>
      <c r="R185" s="227">
        <f>Q185*H185</f>
        <v>268.516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182</v>
      </c>
      <c r="AT185" s="229" t="s">
        <v>235</v>
      </c>
      <c r="AU185" s="229" t="s">
        <v>89</v>
      </c>
      <c r="AY185" s="17" t="s">
        <v>134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85</v>
      </c>
      <c r="BK185" s="230">
        <f>ROUND(I185*H185,2)</f>
        <v>0</v>
      </c>
      <c r="BL185" s="17" t="s">
        <v>95</v>
      </c>
      <c r="BM185" s="229" t="s">
        <v>870</v>
      </c>
    </row>
    <row r="186" spans="1:47" s="2" customFormat="1" ht="12">
      <c r="A186" s="38"/>
      <c r="B186" s="39"/>
      <c r="C186" s="40"/>
      <c r="D186" s="231" t="s">
        <v>142</v>
      </c>
      <c r="E186" s="40"/>
      <c r="F186" s="232" t="s">
        <v>664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142</v>
      </c>
      <c r="AU186" s="17" t="s">
        <v>89</v>
      </c>
    </row>
    <row r="187" spans="1:51" s="14" customFormat="1" ht="12">
      <c r="A187" s="14"/>
      <c r="B187" s="246"/>
      <c r="C187" s="247"/>
      <c r="D187" s="231" t="s">
        <v>144</v>
      </c>
      <c r="E187" s="248" t="s">
        <v>1</v>
      </c>
      <c r="F187" s="249" t="s">
        <v>871</v>
      </c>
      <c r="G187" s="247"/>
      <c r="H187" s="250">
        <v>134.258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144</v>
      </c>
      <c r="AU187" s="256" t="s">
        <v>89</v>
      </c>
      <c r="AV187" s="14" t="s">
        <v>89</v>
      </c>
      <c r="AW187" s="14" t="s">
        <v>34</v>
      </c>
      <c r="AX187" s="14" t="s">
        <v>85</v>
      </c>
      <c r="AY187" s="256" t="s">
        <v>134</v>
      </c>
    </row>
    <row r="188" spans="1:51" s="14" customFormat="1" ht="12">
      <c r="A188" s="14"/>
      <c r="B188" s="246"/>
      <c r="C188" s="247"/>
      <c r="D188" s="231" t="s">
        <v>144</v>
      </c>
      <c r="E188" s="247"/>
      <c r="F188" s="249" t="s">
        <v>872</v>
      </c>
      <c r="G188" s="247"/>
      <c r="H188" s="250">
        <v>268.516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144</v>
      </c>
      <c r="AU188" s="256" t="s">
        <v>89</v>
      </c>
      <c r="AV188" s="14" t="s">
        <v>89</v>
      </c>
      <c r="AW188" s="14" t="s">
        <v>4</v>
      </c>
      <c r="AX188" s="14" t="s">
        <v>85</v>
      </c>
      <c r="AY188" s="256" t="s">
        <v>134</v>
      </c>
    </row>
    <row r="189" spans="1:65" s="2" customFormat="1" ht="16.5" customHeight="1">
      <c r="A189" s="38"/>
      <c r="B189" s="39"/>
      <c r="C189" s="218" t="s">
        <v>247</v>
      </c>
      <c r="D189" s="218" t="s">
        <v>136</v>
      </c>
      <c r="E189" s="219" t="s">
        <v>667</v>
      </c>
      <c r="F189" s="220" t="s">
        <v>668</v>
      </c>
      <c r="G189" s="221" t="s">
        <v>193</v>
      </c>
      <c r="H189" s="222">
        <v>154.035</v>
      </c>
      <c r="I189" s="223"/>
      <c r="J189" s="224">
        <f>ROUND(I189*H189,2)</f>
        <v>0</v>
      </c>
      <c r="K189" s="220" t="s">
        <v>140</v>
      </c>
      <c r="L189" s="44"/>
      <c r="M189" s="225" t="s">
        <v>1</v>
      </c>
      <c r="N189" s="226" t="s">
        <v>45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95</v>
      </c>
      <c r="AT189" s="229" t="s">
        <v>136</v>
      </c>
      <c r="AU189" s="229" t="s">
        <v>89</v>
      </c>
      <c r="AY189" s="17" t="s">
        <v>134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85</v>
      </c>
      <c r="BK189" s="230">
        <f>ROUND(I189*H189,2)</f>
        <v>0</v>
      </c>
      <c r="BL189" s="17" t="s">
        <v>95</v>
      </c>
      <c r="BM189" s="229" t="s">
        <v>873</v>
      </c>
    </row>
    <row r="190" spans="1:47" s="2" customFormat="1" ht="12">
      <c r="A190" s="38"/>
      <c r="B190" s="39"/>
      <c r="C190" s="40"/>
      <c r="D190" s="231" t="s">
        <v>142</v>
      </c>
      <c r="E190" s="40"/>
      <c r="F190" s="232" t="s">
        <v>670</v>
      </c>
      <c r="G190" s="40"/>
      <c r="H190" s="40"/>
      <c r="I190" s="233"/>
      <c r="J190" s="40"/>
      <c r="K190" s="40"/>
      <c r="L190" s="44"/>
      <c r="M190" s="234"/>
      <c r="N190" s="23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142</v>
      </c>
      <c r="AU190" s="17" t="s">
        <v>89</v>
      </c>
    </row>
    <row r="191" spans="1:51" s="14" customFormat="1" ht="12">
      <c r="A191" s="14"/>
      <c r="B191" s="246"/>
      <c r="C191" s="247"/>
      <c r="D191" s="231" t="s">
        <v>144</v>
      </c>
      <c r="E191" s="248" t="s">
        <v>1</v>
      </c>
      <c r="F191" s="249" t="s">
        <v>874</v>
      </c>
      <c r="G191" s="247"/>
      <c r="H191" s="250">
        <v>148.23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144</v>
      </c>
      <c r="AU191" s="256" t="s">
        <v>89</v>
      </c>
      <c r="AV191" s="14" t="s">
        <v>89</v>
      </c>
      <c r="AW191" s="14" t="s">
        <v>34</v>
      </c>
      <c r="AX191" s="14" t="s">
        <v>80</v>
      </c>
      <c r="AY191" s="256" t="s">
        <v>134</v>
      </c>
    </row>
    <row r="192" spans="1:51" s="14" customFormat="1" ht="12">
      <c r="A192" s="14"/>
      <c r="B192" s="246"/>
      <c r="C192" s="247"/>
      <c r="D192" s="231" t="s">
        <v>144</v>
      </c>
      <c r="E192" s="248" t="s">
        <v>1</v>
      </c>
      <c r="F192" s="249" t="s">
        <v>875</v>
      </c>
      <c r="G192" s="247"/>
      <c r="H192" s="250">
        <v>5.805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144</v>
      </c>
      <c r="AU192" s="256" t="s">
        <v>89</v>
      </c>
      <c r="AV192" s="14" t="s">
        <v>89</v>
      </c>
      <c r="AW192" s="14" t="s">
        <v>34</v>
      </c>
      <c r="AX192" s="14" t="s">
        <v>80</v>
      </c>
      <c r="AY192" s="256" t="s">
        <v>134</v>
      </c>
    </row>
    <row r="193" spans="1:51" s="15" customFormat="1" ht="12">
      <c r="A193" s="15"/>
      <c r="B193" s="257"/>
      <c r="C193" s="258"/>
      <c r="D193" s="231" t="s">
        <v>144</v>
      </c>
      <c r="E193" s="259" t="s">
        <v>1</v>
      </c>
      <c r="F193" s="260" t="s">
        <v>168</v>
      </c>
      <c r="G193" s="258"/>
      <c r="H193" s="261">
        <v>154.035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7" t="s">
        <v>144</v>
      </c>
      <c r="AU193" s="267" t="s">
        <v>89</v>
      </c>
      <c r="AV193" s="15" t="s">
        <v>95</v>
      </c>
      <c r="AW193" s="15" t="s">
        <v>34</v>
      </c>
      <c r="AX193" s="15" t="s">
        <v>85</v>
      </c>
      <c r="AY193" s="267" t="s">
        <v>134</v>
      </c>
    </row>
    <row r="194" spans="1:65" s="2" customFormat="1" ht="16.5" customHeight="1">
      <c r="A194" s="38"/>
      <c r="B194" s="39"/>
      <c r="C194" s="268" t="s">
        <v>254</v>
      </c>
      <c r="D194" s="268" t="s">
        <v>235</v>
      </c>
      <c r="E194" s="269" t="s">
        <v>672</v>
      </c>
      <c r="F194" s="270" t="s">
        <v>673</v>
      </c>
      <c r="G194" s="271" t="s">
        <v>238</v>
      </c>
      <c r="H194" s="272">
        <v>308.07</v>
      </c>
      <c r="I194" s="273"/>
      <c r="J194" s="274">
        <f>ROUND(I194*H194,2)</f>
        <v>0</v>
      </c>
      <c r="K194" s="270" t="s">
        <v>140</v>
      </c>
      <c r="L194" s="275"/>
      <c r="M194" s="276" t="s">
        <v>1</v>
      </c>
      <c r="N194" s="277" t="s">
        <v>45</v>
      </c>
      <c r="O194" s="91"/>
      <c r="P194" s="227">
        <f>O194*H194</f>
        <v>0</v>
      </c>
      <c r="Q194" s="227">
        <v>1</v>
      </c>
      <c r="R194" s="227">
        <f>Q194*H194</f>
        <v>308.07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182</v>
      </c>
      <c r="AT194" s="229" t="s">
        <v>235</v>
      </c>
      <c r="AU194" s="229" t="s">
        <v>89</v>
      </c>
      <c r="AY194" s="17" t="s">
        <v>134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85</v>
      </c>
      <c r="BK194" s="230">
        <f>ROUND(I194*H194,2)</f>
        <v>0</v>
      </c>
      <c r="BL194" s="17" t="s">
        <v>95</v>
      </c>
      <c r="BM194" s="229" t="s">
        <v>876</v>
      </c>
    </row>
    <row r="195" spans="1:47" s="2" customFormat="1" ht="12">
      <c r="A195" s="38"/>
      <c r="B195" s="39"/>
      <c r="C195" s="40"/>
      <c r="D195" s="231" t="s">
        <v>142</v>
      </c>
      <c r="E195" s="40"/>
      <c r="F195" s="232" t="s">
        <v>673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142</v>
      </c>
      <c r="AU195" s="17" t="s">
        <v>89</v>
      </c>
    </row>
    <row r="196" spans="1:51" s="14" customFormat="1" ht="12">
      <c r="A196" s="14"/>
      <c r="B196" s="246"/>
      <c r="C196" s="247"/>
      <c r="D196" s="231" t="s">
        <v>144</v>
      </c>
      <c r="E196" s="247"/>
      <c r="F196" s="249" t="s">
        <v>877</v>
      </c>
      <c r="G196" s="247"/>
      <c r="H196" s="250">
        <v>308.07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144</v>
      </c>
      <c r="AU196" s="256" t="s">
        <v>89</v>
      </c>
      <c r="AV196" s="14" t="s">
        <v>89</v>
      </c>
      <c r="AW196" s="14" t="s">
        <v>4</v>
      </c>
      <c r="AX196" s="14" t="s">
        <v>85</v>
      </c>
      <c r="AY196" s="256" t="s">
        <v>134</v>
      </c>
    </row>
    <row r="197" spans="1:63" s="12" customFormat="1" ht="22.8" customHeight="1">
      <c r="A197" s="12"/>
      <c r="B197" s="202"/>
      <c r="C197" s="203"/>
      <c r="D197" s="204" t="s">
        <v>79</v>
      </c>
      <c r="E197" s="216" t="s">
        <v>89</v>
      </c>
      <c r="F197" s="216" t="s">
        <v>676</v>
      </c>
      <c r="G197" s="203"/>
      <c r="H197" s="203"/>
      <c r="I197" s="206"/>
      <c r="J197" s="217">
        <f>BK197</f>
        <v>0</v>
      </c>
      <c r="K197" s="203"/>
      <c r="L197" s="208"/>
      <c r="M197" s="209"/>
      <c r="N197" s="210"/>
      <c r="O197" s="210"/>
      <c r="P197" s="211">
        <f>SUM(P198:P201)</f>
        <v>0</v>
      </c>
      <c r="Q197" s="210"/>
      <c r="R197" s="211">
        <f>SUM(R198:R201)</f>
        <v>16.579890000000002</v>
      </c>
      <c r="S197" s="210"/>
      <c r="T197" s="212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3" t="s">
        <v>85</v>
      </c>
      <c r="AT197" s="214" t="s">
        <v>79</v>
      </c>
      <c r="AU197" s="214" t="s">
        <v>85</v>
      </c>
      <c r="AY197" s="213" t="s">
        <v>134</v>
      </c>
      <c r="BK197" s="215">
        <f>SUM(BK198:BK201)</f>
        <v>0</v>
      </c>
    </row>
    <row r="198" spans="1:65" s="2" customFormat="1" ht="24.15" customHeight="1">
      <c r="A198" s="38"/>
      <c r="B198" s="39"/>
      <c r="C198" s="218" t="s">
        <v>261</v>
      </c>
      <c r="D198" s="218" t="s">
        <v>136</v>
      </c>
      <c r="E198" s="219" t="s">
        <v>878</v>
      </c>
      <c r="F198" s="220" t="s">
        <v>879</v>
      </c>
      <c r="G198" s="221" t="s">
        <v>185</v>
      </c>
      <c r="H198" s="222">
        <v>81</v>
      </c>
      <c r="I198" s="223"/>
      <c r="J198" s="224">
        <f>ROUND(I198*H198,2)</f>
        <v>0</v>
      </c>
      <c r="K198" s="220" t="s">
        <v>140</v>
      </c>
      <c r="L198" s="44"/>
      <c r="M198" s="225" t="s">
        <v>1</v>
      </c>
      <c r="N198" s="226" t="s">
        <v>45</v>
      </c>
      <c r="O198" s="91"/>
      <c r="P198" s="227">
        <f>O198*H198</f>
        <v>0</v>
      </c>
      <c r="Q198" s="227">
        <v>0.20469</v>
      </c>
      <c r="R198" s="227">
        <f>Q198*H198</f>
        <v>16.579890000000002</v>
      </c>
      <c r="S198" s="227">
        <v>0</v>
      </c>
      <c r="T198" s="228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9" t="s">
        <v>95</v>
      </c>
      <c r="AT198" s="229" t="s">
        <v>136</v>
      </c>
      <c r="AU198" s="229" t="s">
        <v>89</v>
      </c>
      <c r="AY198" s="17" t="s">
        <v>134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7" t="s">
        <v>85</v>
      </c>
      <c r="BK198" s="230">
        <f>ROUND(I198*H198,2)</f>
        <v>0</v>
      </c>
      <c r="BL198" s="17" t="s">
        <v>95</v>
      </c>
      <c r="BM198" s="229" t="s">
        <v>880</v>
      </c>
    </row>
    <row r="199" spans="1:47" s="2" customFormat="1" ht="12">
      <c r="A199" s="38"/>
      <c r="B199" s="39"/>
      <c r="C199" s="40"/>
      <c r="D199" s="231" t="s">
        <v>142</v>
      </c>
      <c r="E199" s="40"/>
      <c r="F199" s="232" t="s">
        <v>881</v>
      </c>
      <c r="G199" s="40"/>
      <c r="H199" s="40"/>
      <c r="I199" s="233"/>
      <c r="J199" s="40"/>
      <c r="K199" s="40"/>
      <c r="L199" s="44"/>
      <c r="M199" s="234"/>
      <c r="N199" s="23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142</v>
      </c>
      <c r="AU199" s="17" t="s">
        <v>89</v>
      </c>
    </row>
    <row r="200" spans="1:51" s="13" customFormat="1" ht="12">
      <c r="A200" s="13"/>
      <c r="B200" s="236"/>
      <c r="C200" s="237"/>
      <c r="D200" s="231" t="s">
        <v>144</v>
      </c>
      <c r="E200" s="238" t="s">
        <v>1</v>
      </c>
      <c r="F200" s="239" t="s">
        <v>882</v>
      </c>
      <c r="G200" s="237"/>
      <c r="H200" s="238" t="s">
        <v>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144</v>
      </c>
      <c r="AU200" s="245" t="s">
        <v>89</v>
      </c>
      <c r="AV200" s="13" t="s">
        <v>85</v>
      </c>
      <c r="AW200" s="13" t="s">
        <v>34</v>
      </c>
      <c r="AX200" s="13" t="s">
        <v>80</v>
      </c>
      <c r="AY200" s="245" t="s">
        <v>134</v>
      </c>
    </row>
    <row r="201" spans="1:51" s="14" customFormat="1" ht="12">
      <c r="A201" s="14"/>
      <c r="B201" s="246"/>
      <c r="C201" s="247"/>
      <c r="D201" s="231" t="s">
        <v>144</v>
      </c>
      <c r="E201" s="248" t="s">
        <v>1</v>
      </c>
      <c r="F201" s="249" t="s">
        <v>883</v>
      </c>
      <c r="G201" s="247"/>
      <c r="H201" s="250">
        <v>81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144</v>
      </c>
      <c r="AU201" s="256" t="s">
        <v>89</v>
      </c>
      <c r="AV201" s="14" t="s">
        <v>89</v>
      </c>
      <c r="AW201" s="14" t="s">
        <v>34</v>
      </c>
      <c r="AX201" s="14" t="s">
        <v>85</v>
      </c>
      <c r="AY201" s="256" t="s">
        <v>134</v>
      </c>
    </row>
    <row r="202" spans="1:63" s="12" customFormat="1" ht="22.8" customHeight="1">
      <c r="A202" s="12"/>
      <c r="B202" s="202"/>
      <c r="C202" s="203"/>
      <c r="D202" s="204" t="s">
        <v>79</v>
      </c>
      <c r="E202" s="216" t="s">
        <v>92</v>
      </c>
      <c r="F202" s="216" t="s">
        <v>292</v>
      </c>
      <c r="G202" s="203"/>
      <c r="H202" s="203"/>
      <c r="I202" s="206"/>
      <c r="J202" s="217">
        <f>BK202</f>
        <v>0</v>
      </c>
      <c r="K202" s="203"/>
      <c r="L202" s="208"/>
      <c r="M202" s="209"/>
      <c r="N202" s="210"/>
      <c r="O202" s="210"/>
      <c r="P202" s="211">
        <f>SUM(P203:P204)</f>
        <v>0</v>
      </c>
      <c r="Q202" s="210"/>
      <c r="R202" s="211">
        <f>SUM(R203:R204)</f>
        <v>0</v>
      </c>
      <c r="S202" s="210"/>
      <c r="T202" s="212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3" t="s">
        <v>85</v>
      </c>
      <c r="AT202" s="214" t="s">
        <v>79</v>
      </c>
      <c r="AU202" s="214" t="s">
        <v>85</v>
      </c>
      <c r="AY202" s="213" t="s">
        <v>134</v>
      </c>
      <c r="BK202" s="215">
        <f>SUM(BK203:BK204)</f>
        <v>0</v>
      </c>
    </row>
    <row r="203" spans="1:65" s="2" customFormat="1" ht="16.5" customHeight="1">
      <c r="A203" s="38"/>
      <c r="B203" s="39"/>
      <c r="C203" s="218" t="s">
        <v>7</v>
      </c>
      <c r="D203" s="218" t="s">
        <v>136</v>
      </c>
      <c r="E203" s="219" t="s">
        <v>884</v>
      </c>
      <c r="F203" s="220" t="s">
        <v>885</v>
      </c>
      <c r="G203" s="221" t="s">
        <v>185</v>
      </c>
      <c r="H203" s="222">
        <v>81</v>
      </c>
      <c r="I203" s="223"/>
      <c r="J203" s="224">
        <f>ROUND(I203*H203,2)</f>
        <v>0</v>
      </c>
      <c r="K203" s="220" t="s">
        <v>140</v>
      </c>
      <c r="L203" s="44"/>
      <c r="M203" s="225" t="s">
        <v>1</v>
      </c>
      <c r="N203" s="226" t="s">
        <v>45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95</v>
      </c>
      <c r="AT203" s="229" t="s">
        <v>136</v>
      </c>
      <c r="AU203" s="229" t="s">
        <v>89</v>
      </c>
      <c r="AY203" s="17" t="s">
        <v>134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85</v>
      </c>
      <c r="BK203" s="230">
        <f>ROUND(I203*H203,2)</f>
        <v>0</v>
      </c>
      <c r="BL203" s="17" t="s">
        <v>95</v>
      </c>
      <c r="BM203" s="229" t="s">
        <v>886</v>
      </c>
    </row>
    <row r="204" spans="1:47" s="2" customFormat="1" ht="12">
      <c r="A204" s="38"/>
      <c r="B204" s="39"/>
      <c r="C204" s="40"/>
      <c r="D204" s="231" t="s">
        <v>142</v>
      </c>
      <c r="E204" s="40"/>
      <c r="F204" s="232" t="s">
        <v>887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142</v>
      </c>
      <c r="AU204" s="17" t="s">
        <v>89</v>
      </c>
    </row>
    <row r="205" spans="1:63" s="12" customFormat="1" ht="22.8" customHeight="1">
      <c r="A205" s="12"/>
      <c r="B205" s="202"/>
      <c r="C205" s="203"/>
      <c r="D205" s="204" t="s">
        <v>79</v>
      </c>
      <c r="E205" s="216" t="s">
        <v>95</v>
      </c>
      <c r="F205" s="216" t="s">
        <v>888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SUM(P206:P211)</f>
        <v>0</v>
      </c>
      <c r="Q205" s="210"/>
      <c r="R205" s="211">
        <f>SUM(R206:R211)</f>
        <v>0</v>
      </c>
      <c r="S205" s="210"/>
      <c r="T205" s="212">
        <f>SUM(T206:T211)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85</v>
      </c>
      <c r="AT205" s="214" t="s">
        <v>79</v>
      </c>
      <c r="AU205" s="214" t="s">
        <v>85</v>
      </c>
      <c r="AY205" s="213" t="s">
        <v>134</v>
      </c>
      <c r="BK205" s="215">
        <f>SUM(BK206:BK211)</f>
        <v>0</v>
      </c>
    </row>
    <row r="206" spans="1:65" s="2" customFormat="1" ht="16.5" customHeight="1">
      <c r="A206" s="38"/>
      <c r="B206" s="39"/>
      <c r="C206" s="218" t="s">
        <v>270</v>
      </c>
      <c r="D206" s="218" t="s">
        <v>136</v>
      </c>
      <c r="E206" s="219" t="s">
        <v>889</v>
      </c>
      <c r="F206" s="220" t="s">
        <v>890</v>
      </c>
      <c r="G206" s="221" t="s">
        <v>193</v>
      </c>
      <c r="H206" s="222">
        <v>60.579</v>
      </c>
      <c r="I206" s="223"/>
      <c r="J206" s="224">
        <f>ROUND(I206*H206,2)</f>
        <v>0</v>
      </c>
      <c r="K206" s="220" t="s">
        <v>140</v>
      </c>
      <c r="L206" s="44"/>
      <c r="M206" s="225" t="s">
        <v>1</v>
      </c>
      <c r="N206" s="226" t="s">
        <v>45</v>
      </c>
      <c r="O206" s="91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9" t="s">
        <v>95</v>
      </c>
      <c r="AT206" s="229" t="s">
        <v>136</v>
      </c>
      <c r="AU206" s="229" t="s">
        <v>89</v>
      </c>
      <c r="AY206" s="17" t="s">
        <v>134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7" t="s">
        <v>85</v>
      </c>
      <c r="BK206" s="230">
        <f>ROUND(I206*H206,2)</f>
        <v>0</v>
      </c>
      <c r="BL206" s="17" t="s">
        <v>95</v>
      </c>
      <c r="BM206" s="229" t="s">
        <v>891</v>
      </c>
    </row>
    <row r="207" spans="1:47" s="2" customFormat="1" ht="12">
      <c r="A207" s="38"/>
      <c r="B207" s="39"/>
      <c r="C207" s="40"/>
      <c r="D207" s="231" t="s">
        <v>142</v>
      </c>
      <c r="E207" s="40"/>
      <c r="F207" s="232" t="s">
        <v>892</v>
      </c>
      <c r="G207" s="40"/>
      <c r="H207" s="40"/>
      <c r="I207" s="233"/>
      <c r="J207" s="40"/>
      <c r="K207" s="40"/>
      <c r="L207" s="44"/>
      <c r="M207" s="234"/>
      <c r="N207" s="23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142</v>
      </c>
      <c r="AU207" s="17" t="s">
        <v>89</v>
      </c>
    </row>
    <row r="208" spans="1:51" s="14" customFormat="1" ht="12">
      <c r="A208" s="14"/>
      <c r="B208" s="246"/>
      <c r="C208" s="247"/>
      <c r="D208" s="231" t="s">
        <v>144</v>
      </c>
      <c r="E208" s="248" t="s">
        <v>1</v>
      </c>
      <c r="F208" s="249" t="s">
        <v>893</v>
      </c>
      <c r="G208" s="247"/>
      <c r="H208" s="250">
        <v>54.675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144</v>
      </c>
      <c r="AU208" s="256" t="s">
        <v>89</v>
      </c>
      <c r="AV208" s="14" t="s">
        <v>89</v>
      </c>
      <c r="AW208" s="14" t="s">
        <v>34</v>
      </c>
      <c r="AX208" s="14" t="s">
        <v>80</v>
      </c>
      <c r="AY208" s="256" t="s">
        <v>134</v>
      </c>
    </row>
    <row r="209" spans="1:51" s="14" customFormat="1" ht="12">
      <c r="A209" s="14"/>
      <c r="B209" s="246"/>
      <c r="C209" s="247"/>
      <c r="D209" s="231" t="s">
        <v>144</v>
      </c>
      <c r="E209" s="248" t="s">
        <v>1</v>
      </c>
      <c r="F209" s="249" t="s">
        <v>894</v>
      </c>
      <c r="G209" s="247"/>
      <c r="H209" s="250">
        <v>4.5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144</v>
      </c>
      <c r="AU209" s="256" t="s">
        <v>89</v>
      </c>
      <c r="AV209" s="14" t="s">
        <v>89</v>
      </c>
      <c r="AW209" s="14" t="s">
        <v>34</v>
      </c>
      <c r="AX209" s="14" t="s">
        <v>80</v>
      </c>
      <c r="AY209" s="256" t="s">
        <v>134</v>
      </c>
    </row>
    <row r="210" spans="1:51" s="14" customFormat="1" ht="12">
      <c r="A210" s="14"/>
      <c r="B210" s="246"/>
      <c r="C210" s="247"/>
      <c r="D210" s="231" t="s">
        <v>144</v>
      </c>
      <c r="E210" s="248" t="s">
        <v>1</v>
      </c>
      <c r="F210" s="249" t="s">
        <v>895</v>
      </c>
      <c r="G210" s="247"/>
      <c r="H210" s="250">
        <v>1.404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144</v>
      </c>
      <c r="AU210" s="256" t="s">
        <v>89</v>
      </c>
      <c r="AV210" s="14" t="s">
        <v>89</v>
      </c>
      <c r="AW210" s="14" t="s">
        <v>34</v>
      </c>
      <c r="AX210" s="14" t="s">
        <v>80</v>
      </c>
      <c r="AY210" s="256" t="s">
        <v>134</v>
      </c>
    </row>
    <row r="211" spans="1:51" s="15" customFormat="1" ht="12">
      <c r="A211" s="15"/>
      <c r="B211" s="257"/>
      <c r="C211" s="258"/>
      <c r="D211" s="231" t="s">
        <v>144</v>
      </c>
      <c r="E211" s="259" t="s">
        <v>1</v>
      </c>
      <c r="F211" s="260" t="s">
        <v>168</v>
      </c>
      <c r="G211" s="258"/>
      <c r="H211" s="261">
        <v>60.579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7" t="s">
        <v>144</v>
      </c>
      <c r="AU211" s="267" t="s">
        <v>89</v>
      </c>
      <c r="AV211" s="15" t="s">
        <v>95</v>
      </c>
      <c r="AW211" s="15" t="s">
        <v>34</v>
      </c>
      <c r="AX211" s="15" t="s">
        <v>85</v>
      </c>
      <c r="AY211" s="267" t="s">
        <v>134</v>
      </c>
    </row>
    <row r="212" spans="1:63" s="12" customFormat="1" ht="22.8" customHeight="1">
      <c r="A212" s="12"/>
      <c r="B212" s="202"/>
      <c r="C212" s="203"/>
      <c r="D212" s="204" t="s">
        <v>79</v>
      </c>
      <c r="E212" s="216" t="s">
        <v>182</v>
      </c>
      <c r="F212" s="216" t="s">
        <v>402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SUM(P213:P299)</f>
        <v>0</v>
      </c>
      <c r="Q212" s="210"/>
      <c r="R212" s="211">
        <f>SUM(R213:R299)</f>
        <v>139.805775</v>
      </c>
      <c r="S212" s="210"/>
      <c r="T212" s="212">
        <f>SUM(T213:T299)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85</v>
      </c>
      <c r="AT212" s="214" t="s">
        <v>79</v>
      </c>
      <c r="AU212" s="214" t="s">
        <v>85</v>
      </c>
      <c r="AY212" s="213" t="s">
        <v>134</v>
      </c>
      <c r="BK212" s="215">
        <f>SUM(BK213:BK299)</f>
        <v>0</v>
      </c>
    </row>
    <row r="213" spans="1:65" s="2" customFormat="1" ht="21.75" customHeight="1">
      <c r="A213" s="38"/>
      <c r="B213" s="39"/>
      <c r="C213" s="218" t="s">
        <v>276</v>
      </c>
      <c r="D213" s="218" t="s">
        <v>136</v>
      </c>
      <c r="E213" s="219" t="s">
        <v>896</v>
      </c>
      <c r="F213" s="220" t="s">
        <v>897</v>
      </c>
      <c r="G213" s="221" t="s">
        <v>185</v>
      </c>
      <c r="H213" s="222">
        <v>81</v>
      </c>
      <c r="I213" s="223"/>
      <c r="J213" s="224">
        <f>ROUND(I213*H213,2)</f>
        <v>0</v>
      </c>
      <c r="K213" s="220" t="s">
        <v>140</v>
      </c>
      <c r="L213" s="44"/>
      <c r="M213" s="225" t="s">
        <v>1</v>
      </c>
      <c r="N213" s="226" t="s">
        <v>45</v>
      </c>
      <c r="O213" s="91"/>
      <c r="P213" s="227">
        <f>O213*H213</f>
        <v>0</v>
      </c>
      <c r="Q213" s="227">
        <v>0.0004</v>
      </c>
      <c r="R213" s="227">
        <f>Q213*H213</f>
        <v>0.0324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95</v>
      </c>
      <c r="AT213" s="229" t="s">
        <v>136</v>
      </c>
      <c r="AU213" s="229" t="s">
        <v>89</v>
      </c>
      <c r="AY213" s="17" t="s">
        <v>134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85</v>
      </c>
      <c r="BK213" s="230">
        <f>ROUND(I213*H213,2)</f>
        <v>0</v>
      </c>
      <c r="BL213" s="17" t="s">
        <v>95</v>
      </c>
      <c r="BM213" s="229" t="s">
        <v>898</v>
      </c>
    </row>
    <row r="214" spans="1:47" s="2" customFormat="1" ht="12">
      <c r="A214" s="38"/>
      <c r="B214" s="39"/>
      <c r="C214" s="40"/>
      <c r="D214" s="231" t="s">
        <v>142</v>
      </c>
      <c r="E214" s="40"/>
      <c r="F214" s="232" t="s">
        <v>899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142</v>
      </c>
      <c r="AU214" s="17" t="s">
        <v>89</v>
      </c>
    </row>
    <row r="215" spans="1:51" s="14" customFormat="1" ht="12">
      <c r="A215" s="14"/>
      <c r="B215" s="246"/>
      <c r="C215" s="247"/>
      <c r="D215" s="231" t="s">
        <v>144</v>
      </c>
      <c r="E215" s="248" t="s">
        <v>1</v>
      </c>
      <c r="F215" s="249" t="s">
        <v>900</v>
      </c>
      <c r="G215" s="247"/>
      <c r="H215" s="250">
        <v>81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144</v>
      </c>
      <c r="AU215" s="256" t="s">
        <v>89</v>
      </c>
      <c r="AV215" s="14" t="s">
        <v>89</v>
      </c>
      <c r="AW215" s="14" t="s">
        <v>34</v>
      </c>
      <c r="AX215" s="14" t="s">
        <v>85</v>
      </c>
      <c r="AY215" s="256" t="s">
        <v>134</v>
      </c>
    </row>
    <row r="216" spans="1:65" s="2" customFormat="1" ht="16.5" customHeight="1">
      <c r="A216" s="38"/>
      <c r="B216" s="39"/>
      <c r="C216" s="268" t="s">
        <v>282</v>
      </c>
      <c r="D216" s="268" t="s">
        <v>235</v>
      </c>
      <c r="E216" s="269" t="s">
        <v>901</v>
      </c>
      <c r="F216" s="270" t="s">
        <v>902</v>
      </c>
      <c r="G216" s="271" t="s">
        <v>185</v>
      </c>
      <c r="H216" s="272">
        <v>82.5</v>
      </c>
      <c r="I216" s="273"/>
      <c r="J216" s="274">
        <f>ROUND(I216*H216,2)</f>
        <v>0</v>
      </c>
      <c r="K216" s="270" t="s">
        <v>140</v>
      </c>
      <c r="L216" s="275"/>
      <c r="M216" s="276" t="s">
        <v>1</v>
      </c>
      <c r="N216" s="277" t="s">
        <v>45</v>
      </c>
      <c r="O216" s="91"/>
      <c r="P216" s="227">
        <f>O216*H216</f>
        <v>0</v>
      </c>
      <c r="Q216" s="227">
        <v>1.384</v>
      </c>
      <c r="R216" s="227">
        <f>Q216*H216</f>
        <v>114.17999999999999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182</v>
      </c>
      <c r="AT216" s="229" t="s">
        <v>235</v>
      </c>
      <c r="AU216" s="229" t="s">
        <v>89</v>
      </c>
      <c r="AY216" s="17" t="s">
        <v>134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85</v>
      </c>
      <c r="BK216" s="230">
        <f>ROUND(I216*H216,2)</f>
        <v>0</v>
      </c>
      <c r="BL216" s="17" t="s">
        <v>95</v>
      </c>
      <c r="BM216" s="229" t="s">
        <v>903</v>
      </c>
    </row>
    <row r="217" spans="1:47" s="2" customFormat="1" ht="12">
      <c r="A217" s="38"/>
      <c r="B217" s="39"/>
      <c r="C217" s="40"/>
      <c r="D217" s="231" t="s">
        <v>142</v>
      </c>
      <c r="E217" s="40"/>
      <c r="F217" s="232" t="s">
        <v>902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142</v>
      </c>
      <c r="AU217" s="17" t="s">
        <v>89</v>
      </c>
    </row>
    <row r="218" spans="1:51" s="14" customFormat="1" ht="12">
      <c r="A218" s="14"/>
      <c r="B218" s="246"/>
      <c r="C218" s="247"/>
      <c r="D218" s="231" t="s">
        <v>144</v>
      </c>
      <c r="E218" s="247"/>
      <c r="F218" s="249" t="s">
        <v>904</v>
      </c>
      <c r="G218" s="247"/>
      <c r="H218" s="250">
        <v>82.5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144</v>
      </c>
      <c r="AU218" s="256" t="s">
        <v>89</v>
      </c>
      <c r="AV218" s="14" t="s">
        <v>89</v>
      </c>
      <c r="AW218" s="14" t="s">
        <v>4</v>
      </c>
      <c r="AX218" s="14" t="s">
        <v>85</v>
      </c>
      <c r="AY218" s="256" t="s">
        <v>134</v>
      </c>
    </row>
    <row r="219" spans="1:65" s="2" customFormat="1" ht="16.5" customHeight="1">
      <c r="A219" s="38"/>
      <c r="B219" s="39"/>
      <c r="C219" s="218" t="s">
        <v>287</v>
      </c>
      <c r="D219" s="218" t="s">
        <v>136</v>
      </c>
      <c r="E219" s="219" t="s">
        <v>905</v>
      </c>
      <c r="F219" s="220" t="s">
        <v>906</v>
      </c>
      <c r="G219" s="221" t="s">
        <v>185</v>
      </c>
      <c r="H219" s="222">
        <v>13.5</v>
      </c>
      <c r="I219" s="223"/>
      <c r="J219" s="224">
        <f>ROUND(I219*H219,2)</f>
        <v>0</v>
      </c>
      <c r="K219" s="220" t="s">
        <v>140</v>
      </c>
      <c r="L219" s="44"/>
      <c r="M219" s="225" t="s">
        <v>1</v>
      </c>
      <c r="N219" s="226" t="s">
        <v>45</v>
      </c>
      <c r="O219" s="91"/>
      <c r="P219" s="227">
        <f>O219*H219</f>
        <v>0</v>
      </c>
      <c r="Q219" s="227">
        <v>1E-05</v>
      </c>
      <c r="R219" s="227">
        <f>Q219*H219</f>
        <v>0.000135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95</v>
      </c>
      <c r="AT219" s="229" t="s">
        <v>136</v>
      </c>
      <c r="AU219" s="229" t="s">
        <v>89</v>
      </c>
      <c r="AY219" s="17" t="s">
        <v>134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85</v>
      </c>
      <c r="BK219" s="230">
        <f>ROUND(I219*H219,2)</f>
        <v>0</v>
      </c>
      <c r="BL219" s="17" t="s">
        <v>95</v>
      </c>
      <c r="BM219" s="229" t="s">
        <v>907</v>
      </c>
    </row>
    <row r="220" spans="1:47" s="2" customFormat="1" ht="12">
      <c r="A220" s="38"/>
      <c r="B220" s="39"/>
      <c r="C220" s="40"/>
      <c r="D220" s="231" t="s">
        <v>142</v>
      </c>
      <c r="E220" s="40"/>
      <c r="F220" s="232" t="s">
        <v>908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142</v>
      </c>
      <c r="AU220" s="17" t="s">
        <v>89</v>
      </c>
    </row>
    <row r="221" spans="1:51" s="14" customFormat="1" ht="12">
      <c r="A221" s="14"/>
      <c r="B221" s="246"/>
      <c r="C221" s="247"/>
      <c r="D221" s="231" t="s">
        <v>144</v>
      </c>
      <c r="E221" s="248" t="s">
        <v>1</v>
      </c>
      <c r="F221" s="249" t="s">
        <v>909</v>
      </c>
      <c r="G221" s="247"/>
      <c r="H221" s="250">
        <v>13.5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144</v>
      </c>
      <c r="AU221" s="256" t="s">
        <v>89</v>
      </c>
      <c r="AV221" s="14" t="s">
        <v>89</v>
      </c>
      <c r="AW221" s="14" t="s">
        <v>34</v>
      </c>
      <c r="AX221" s="14" t="s">
        <v>85</v>
      </c>
      <c r="AY221" s="256" t="s">
        <v>134</v>
      </c>
    </row>
    <row r="222" spans="1:65" s="2" customFormat="1" ht="16.5" customHeight="1">
      <c r="A222" s="38"/>
      <c r="B222" s="39"/>
      <c r="C222" s="268" t="s">
        <v>293</v>
      </c>
      <c r="D222" s="268" t="s">
        <v>235</v>
      </c>
      <c r="E222" s="269" t="s">
        <v>910</v>
      </c>
      <c r="F222" s="270" t="s">
        <v>911</v>
      </c>
      <c r="G222" s="271" t="s">
        <v>185</v>
      </c>
      <c r="H222" s="272">
        <v>15</v>
      </c>
      <c r="I222" s="273"/>
      <c r="J222" s="274">
        <f>ROUND(I222*H222,2)</f>
        <v>0</v>
      </c>
      <c r="K222" s="270" t="s">
        <v>140</v>
      </c>
      <c r="L222" s="275"/>
      <c r="M222" s="276" t="s">
        <v>1</v>
      </c>
      <c r="N222" s="277" t="s">
        <v>45</v>
      </c>
      <c r="O222" s="91"/>
      <c r="P222" s="227">
        <f>O222*H222</f>
        <v>0</v>
      </c>
      <c r="Q222" s="227">
        <v>0.0029</v>
      </c>
      <c r="R222" s="227">
        <f>Q222*H222</f>
        <v>0.0435</v>
      </c>
      <c r="S222" s="227">
        <v>0</v>
      </c>
      <c r="T222" s="228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9" t="s">
        <v>182</v>
      </c>
      <c r="AT222" s="229" t="s">
        <v>235</v>
      </c>
      <c r="AU222" s="229" t="s">
        <v>89</v>
      </c>
      <c r="AY222" s="17" t="s">
        <v>134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7" t="s">
        <v>85</v>
      </c>
      <c r="BK222" s="230">
        <f>ROUND(I222*H222,2)</f>
        <v>0</v>
      </c>
      <c r="BL222" s="17" t="s">
        <v>95</v>
      </c>
      <c r="BM222" s="229" t="s">
        <v>912</v>
      </c>
    </row>
    <row r="223" spans="1:47" s="2" customFormat="1" ht="12">
      <c r="A223" s="38"/>
      <c r="B223" s="39"/>
      <c r="C223" s="40"/>
      <c r="D223" s="231" t="s">
        <v>142</v>
      </c>
      <c r="E223" s="40"/>
      <c r="F223" s="232" t="s">
        <v>911</v>
      </c>
      <c r="G223" s="40"/>
      <c r="H223" s="40"/>
      <c r="I223" s="233"/>
      <c r="J223" s="40"/>
      <c r="K223" s="40"/>
      <c r="L223" s="44"/>
      <c r="M223" s="234"/>
      <c r="N223" s="23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142</v>
      </c>
      <c r="AU223" s="17" t="s">
        <v>89</v>
      </c>
    </row>
    <row r="224" spans="1:51" s="14" customFormat="1" ht="12">
      <c r="A224" s="14"/>
      <c r="B224" s="246"/>
      <c r="C224" s="247"/>
      <c r="D224" s="231" t="s">
        <v>144</v>
      </c>
      <c r="E224" s="247"/>
      <c r="F224" s="249" t="s">
        <v>913</v>
      </c>
      <c r="G224" s="247"/>
      <c r="H224" s="250">
        <v>15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144</v>
      </c>
      <c r="AU224" s="256" t="s">
        <v>89</v>
      </c>
      <c r="AV224" s="14" t="s">
        <v>89</v>
      </c>
      <c r="AW224" s="14" t="s">
        <v>4</v>
      </c>
      <c r="AX224" s="14" t="s">
        <v>85</v>
      </c>
      <c r="AY224" s="256" t="s">
        <v>134</v>
      </c>
    </row>
    <row r="225" spans="1:65" s="2" customFormat="1" ht="16.5" customHeight="1">
      <c r="A225" s="38"/>
      <c r="B225" s="39"/>
      <c r="C225" s="218" t="s">
        <v>300</v>
      </c>
      <c r="D225" s="218" t="s">
        <v>136</v>
      </c>
      <c r="E225" s="219" t="s">
        <v>914</v>
      </c>
      <c r="F225" s="220" t="s">
        <v>915</v>
      </c>
      <c r="G225" s="221" t="s">
        <v>303</v>
      </c>
      <c r="H225" s="222">
        <v>1</v>
      </c>
      <c r="I225" s="223"/>
      <c r="J225" s="224">
        <f>ROUND(I225*H225,2)</f>
        <v>0</v>
      </c>
      <c r="K225" s="220" t="s">
        <v>1</v>
      </c>
      <c r="L225" s="44"/>
      <c r="M225" s="225" t="s">
        <v>1</v>
      </c>
      <c r="N225" s="226" t="s">
        <v>45</v>
      </c>
      <c r="O225" s="91"/>
      <c r="P225" s="227">
        <f>O225*H225</f>
        <v>0</v>
      </c>
      <c r="Q225" s="227">
        <v>1.12181</v>
      </c>
      <c r="R225" s="227">
        <f>Q225*H225</f>
        <v>1.12181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95</v>
      </c>
      <c r="AT225" s="229" t="s">
        <v>136</v>
      </c>
      <c r="AU225" s="229" t="s">
        <v>89</v>
      </c>
      <c r="AY225" s="17" t="s">
        <v>134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85</v>
      </c>
      <c r="BK225" s="230">
        <f>ROUND(I225*H225,2)</f>
        <v>0</v>
      </c>
      <c r="BL225" s="17" t="s">
        <v>95</v>
      </c>
      <c r="BM225" s="229" t="s">
        <v>916</v>
      </c>
    </row>
    <row r="226" spans="1:47" s="2" customFormat="1" ht="12">
      <c r="A226" s="38"/>
      <c r="B226" s="39"/>
      <c r="C226" s="40"/>
      <c r="D226" s="231" t="s">
        <v>142</v>
      </c>
      <c r="E226" s="40"/>
      <c r="F226" s="232" t="s">
        <v>917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142</v>
      </c>
      <c r="AU226" s="17" t="s">
        <v>89</v>
      </c>
    </row>
    <row r="227" spans="1:65" s="2" customFormat="1" ht="16.5" customHeight="1">
      <c r="A227" s="38"/>
      <c r="B227" s="39"/>
      <c r="C227" s="218" t="s">
        <v>307</v>
      </c>
      <c r="D227" s="218" t="s">
        <v>136</v>
      </c>
      <c r="E227" s="219" t="s">
        <v>918</v>
      </c>
      <c r="F227" s="220" t="s">
        <v>919</v>
      </c>
      <c r="G227" s="221" t="s">
        <v>303</v>
      </c>
      <c r="H227" s="222">
        <v>1</v>
      </c>
      <c r="I227" s="223"/>
      <c r="J227" s="224">
        <f>ROUND(I227*H227,2)</f>
        <v>0</v>
      </c>
      <c r="K227" s="220" t="s">
        <v>1</v>
      </c>
      <c r="L227" s="44"/>
      <c r="M227" s="225" t="s">
        <v>1</v>
      </c>
      <c r="N227" s="226" t="s">
        <v>45</v>
      </c>
      <c r="O227" s="91"/>
      <c r="P227" s="227">
        <f>O227*H227</f>
        <v>0</v>
      </c>
      <c r="Q227" s="227">
        <v>1.12181</v>
      </c>
      <c r="R227" s="227">
        <f>Q227*H227</f>
        <v>1.12181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95</v>
      </c>
      <c r="AT227" s="229" t="s">
        <v>136</v>
      </c>
      <c r="AU227" s="229" t="s">
        <v>89</v>
      </c>
      <c r="AY227" s="17" t="s">
        <v>134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85</v>
      </c>
      <c r="BK227" s="230">
        <f>ROUND(I227*H227,2)</f>
        <v>0</v>
      </c>
      <c r="BL227" s="17" t="s">
        <v>95</v>
      </c>
      <c r="BM227" s="229" t="s">
        <v>920</v>
      </c>
    </row>
    <row r="228" spans="1:47" s="2" customFormat="1" ht="12">
      <c r="A228" s="38"/>
      <c r="B228" s="39"/>
      <c r="C228" s="40"/>
      <c r="D228" s="231" t="s">
        <v>142</v>
      </c>
      <c r="E228" s="40"/>
      <c r="F228" s="232" t="s">
        <v>921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142</v>
      </c>
      <c r="AU228" s="17" t="s">
        <v>89</v>
      </c>
    </row>
    <row r="229" spans="1:65" s="2" customFormat="1" ht="21.75" customHeight="1">
      <c r="A229" s="38"/>
      <c r="B229" s="39"/>
      <c r="C229" s="218" t="s">
        <v>313</v>
      </c>
      <c r="D229" s="218" t="s">
        <v>136</v>
      </c>
      <c r="E229" s="219" t="s">
        <v>922</v>
      </c>
      <c r="F229" s="220" t="s">
        <v>923</v>
      </c>
      <c r="G229" s="221" t="s">
        <v>303</v>
      </c>
      <c r="H229" s="222">
        <v>4</v>
      </c>
      <c r="I229" s="223"/>
      <c r="J229" s="224">
        <f>ROUND(I229*H229,2)</f>
        <v>0</v>
      </c>
      <c r="K229" s="220" t="s">
        <v>140</v>
      </c>
      <c r="L229" s="44"/>
      <c r="M229" s="225" t="s">
        <v>1</v>
      </c>
      <c r="N229" s="226" t="s">
        <v>45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95</v>
      </c>
      <c r="AT229" s="229" t="s">
        <v>136</v>
      </c>
      <c r="AU229" s="229" t="s">
        <v>89</v>
      </c>
      <c r="AY229" s="17" t="s">
        <v>134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85</v>
      </c>
      <c r="BK229" s="230">
        <f>ROUND(I229*H229,2)</f>
        <v>0</v>
      </c>
      <c r="BL229" s="17" t="s">
        <v>95</v>
      </c>
      <c r="BM229" s="229" t="s">
        <v>924</v>
      </c>
    </row>
    <row r="230" spans="1:47" s="2" customFormat="1" ht="12">
      <c r="A230" s="38"/>
      <c r="B230" s="39"/>
      <c r="C230" s="40"/>
      <c r="D230" s="231" t="s">
        <v>142</v>
      </c>
      <c r="E230" s="40"/>
      <c r="F230" s="232" t="s">
        <v>925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142</v>
      </c>
      <c r="AU230" s="17" t="s">
        <v>89</v>
      </c>
    </row>
    <row r="231" spans="1:51" s="14" customFormat="1" ht="12">
      <c r="A231" s="14"/>
      <c r="B231" s="246"/>
      <c r="C231" s="247"/>
      <c r="D231" s="231" t="s">
        <v>144</v>
      </c>
      <c r="E231" s="248" t="s">
        <v>1</v>
      </c>
      <c r="F231" s="249" t="s">
        <v>926</v>
      </c>
      <c r="G231" s="247"/>
      <c r="H231" s="250">
        <v>4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144</v>
      </c>
      <c r="AU231" s="256" t="s">
        <v>89</v>
      </c>
      <c r="AV231" s="14" t="s">
        <v>89</v>
      </c>
      <c r="AW231" s="14" t="s">
        <v>34</v>
      </c>
      <c r="AX231" s="14" t="s">
        <v>85</v>
      </c>
      <c r="AY231" s="256" t="s">
        <v>134</v>
      </c>
    </row>
    <row r="232" spans="1:65" s="2" customFormat="1" ht="16.5" customHeight="1">
      <c r="A232" s="38"/>
      <c r="B232" s="39"/>
      <c r="C232" s="268" t="s">
        <v>319</v>
      </c>
      <c r="D232" s="268" t="s">
        <v>235</v>
      </c>
      <c r="E232" s="269" t="s">
        <v>927</v>
      </c>
      <c r="F232" s="270" t="s">
        <v>928</v>
      </c>
      <c r="G232" s="271" t="s">
        <v>303</v>
      </c>
      <c r="H232" s="272">
        <v>4</v>
      </c>
      <c r="I232" s="273"/>
      <c r="J232" s="274">
        <f>ROUND(I232*H232,2)</f>
        <v>0</v>
      </c>
      <c r="K232" s="270" t="s">
        <v>140</v>
      </c>
      <c r="L232" s="275"/>
      <c r="M232" s="276" t="s">
        <v>1</v>
      </c>
      <c r="N232" s="277" t="s">
        <v>45</v>
      </c>
      <c r="O232" s="91"/>
      <c r="P232" s="227">
        <f>O232*H232</f>
        <v>0</v>
      </c>
      <c r="Q232" s="227">
        <v>0.001</v>
      </c>
      <c r="R232" s="227">
        <f>Q232*H232</f>
        <v>0.004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182</v>
      </c>
      <c r="AT232" s="229" t="s">
        <v>235</v>
      </c>
      <c r="AU232" s="229" t="s">
        <v>89</v>
      </c>
      <c r="AY232" s="17" t="s">
        <v>134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85</v>
      </c>
      <c r="BK232" s="230">
        <f>ROUND(I232*H232,2)</f>
        <v>0</v>
      </c>
      <c r="BL232" s="17" t="s">
        <v>95</v>
      </c>
      <c r="BM232" s="229" t="s">
        <v>929</v>
      </c>
    </row>
    <row r="233" spans="1:47" s="2" customFormat="1" ht="12">
      <c r="A233" s="38"/>
      <c r="B233" s="39"/>
      <c r="C233" s="40"/>
      <c r="D233" s="231" t="s">
        <v>142</v>
      </c>
      <c r="E233" s="40"/>
      <c r="F233" s="232" t="s">
        <v>928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142</v>
      </c>
      <c r="AU233" s="17" t="s">
        <v>89</v>
      </c>
    </row>
    <row r="234" spans="1:65" s="2" customFormat="1" ht="21.75" customHeight="1">
      <c r="A234" s="38"/>
      <c r="B234" s="39"/>
      <c r="C234" s="218" t="s">
        <v>326</v>
      </c>
      <c r="D234" s="218" t="s">
        <v>136</v>
      </c>
      <c r="E234" s="219" t="s">
        <v>930</v>
      </c>
      <c r="F234" s="220" t="s">
        <v>931</v>
      </c>
      <c r="G234" s="221" t="s">
        <v>303</v>
      </c>
      <c r="H234" s="222">
        <v>2</v>
      </c>
      <c r="I234" s="223"/>
      <c r="J234" s="224">
        <f>ROUND(I234*H234,2)</f>
        <v>0</v>
      </c>
      <c r="K234" s="220" t="s">
        <v>140</v>
      </c>
      <c r="L234" s="44"/>
      <c r="M234" s="225" t="s">
        <v>1</v>
      </c>
      <c r="N234" s="226" t="s">
        <v>45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95</v>
      </c>
      <c r="AT234" s="229" t="s">
        <v>136</v>
      </c>
      <c r="AU234" s="229" t="s">
        <v>89</v>
      </c>
      <c r="AY234" s="17" t="s">
        <v>134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85</v>
      </c>
      <c r="BK234" s="230">
        <f>ROUND(I234*H234,2)</f>
        <v>0</v>
      </c>
      <c r="BL234" s="17" t="s">
        <v>95</v>
      </c>
      <c r="BM234" s="229" t="s">
        <v>932</v>
      </c>
    </row>
    <row r="235" spans="1:47" s="2" customFormat="1" ht="12">
      <c r="A235" s="38"/>
      <c r="B235" s="39"/>
      <c r="C235" s="40"/>
      <c r="D235" s="231" t="s">
        <v>142</v>
      </c>
      <c r="E235" s="40"/>
      <c r="F235" s="232" t="s">
        <v>933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142</v>
      </c>
      <c r="AU235" s="17" t="s">
        <v>89</v>
      </c>
    </row>
    <row r="236" spans="1:51" s="14" customFormat="1" ht="12">
      <c r="A236" s="14"/>
      <c r="B236" s="246"/>
      <c r="C236" s="247"/>
      <c r="D236" s="231" t="s">
        <v>144</v>
      </c>
      <c r="E236" s="248" t="s">
        <v>1</v>
      </c>
      <c r="F236" s="249" t="s">
        <v>934</v>
      </c>
      <c r="G236" s="247"/>
      <c r="H236" s="250">
        <v>2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144</v>
      </c>
      <c r="AU236" s="256" t="s">
        <v>89</v>
      </c>
      <c r="AV236" s="14" t="s">
        <v>89</v>
      </c>
      <c r="AW236" s="14" t="s">
        <v>34</v>
      </c>
      <c r="AX236" s="14" t="s">
        <v>85</v>
      </c>
      <c r="AY236" s="256" t="s">
        <v>134</v>
      </c>
    </row>
    <row r="237" spans="1:65" s="2" customFormat="1" ht="16.5" customHeight="1">
      <c r="A237" s="38"/>
      <c r="B237" s="39"/>
      <c r="C237" s="268" t="s">
        <v>336</v>
      </c>
      <c r="D237" s="268" t="s">
        <v>235</v>
      </c>
      <c r="E237" s="269" t="s">
        <v>935</v>
      </c>
      <c r="F237" s="270" t="s">
        <v>936</v>
      </c>
      <c r="G237" s="271" t="s">
        <v>303</v>
      </c>
      <c r="H237" s="272">
        <v>2</v>
      </c>
      <c r="I237" s="273"/>
      <c r="J237" s="274">
        <f>ROUND(I237*H237,2)</f>
        <v>0</v>
      </c>
      <c r="K237" s="270" t="s">
        <v>140</v>
      </c>
      <c r="L237" s="275"/>
      <c r="M237" s="276" t="s">
        <v>1</v>
      </c>
      <c r="N237" s="277" t="s">
        <v>45</v>
      </c>
      <c r="O237" s="91"/>
      <c r="P237" s="227">
        <f>O237*H237</f>
        <v>0</v>
      </c>
      <c r="Q237" s="227">
        <v>0.0008</v>
      </c>
      <c r="R237" s="227">
        <f>Q237*H237</f>
        <v>0.0016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182</v>
      </c>
      <c r="AT237" s="229" t="s">
        <v>235</v>
      </c>
      <c r="AU237" s="229" t="s">
        <v>89</v>
      </c>
      <c r="AY237" s="17" t="s">
        <v>134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85</v>
      </c>
      <c r="BK237" s="230">
        <f>ROUND(I237*H237,2)</f>
        <v>0</v>
      </c>
      <c r="BL237" s="17" t="s">
        <v>95</v>
      </c>
      <c r="BM237" s="229" t="s">
        <v>937</v>
      </c>
    </row>
    <row r="238" spans="1:47" s="2" customFormat="1" ht="12">
      <c r="A238" s="38"/>
      <c r="B238" s="39"/>
      <c r="C238" s="40"/>
      <c r="D238" s="231" t="s">
        <v>142</v>
      </c>
      <c r="E238" s="40"/>
      <c r="F238" s="232" t="s">
        <v>936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142</v>
      </c>
      <c r="AU238" s="17" t="s">
        <v>89</v>
      </c>
    </row>
    <row r="239" spans="1:65" s="2" customFormat="1" ht="16.5" customHeight="1">
      <c r="A239" s="38"/>
      <c r="B239" s="39"/>
      <c r="C239" s="218" t="s">
        <v>342</v>
      </c>
      <c r="D239" s="218" t="s">
        <v>136</v>
      </c>
      <c r="E239" s="219" t="s">
        <v>938</v>
      </c>
      <c r="F239" s="220" t="s">
        <v>939</v>
      </c>
      <c r="G239" s="221" t="s">
        <v>940</v>
      </c>
      <c r="H239" s="222">
        <v>2</v>
      </c>
      <c r="I239" s="223"/>
      <c r="J239" s="224">
        <f>ROUND(I239*H239,2)</f>
        <v>0</v>
      </c>
      <c r="K239" s="220" t="s">
        <v>140</v>
      </c>
      <c r="L239" s="44"/>
      <c r="M239" s="225" t="s">
        <v>1</v>
      </c>
      <c r="N239" s="226" t="s">
        <v>45</v>
      </c>
      <c r="O239" s="91"/>
      <c r="P239" s="227">
        <f>O239*H239</f>
        <v>0</v>
      </c>
      <c r="Q239" s="227">
        <v>0.00122</v>
      </c>
      <c r="R239" s="227">
        <f>Q239*H239</f>
        <v>0.00244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95</v>
      </c>
      <c r="AT239" s="229" t="s">
        <v>136</v>
      </c>
      <c r="AU239" s="229" t="s">
        <v>89</v>
      </c>
      <c r="AY239" s="17" t="s">
        <v>134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85</v>
      </c>
      <c r="BK239" s="230">
        <f>ROUND(I239*H239,2)</f>
        <v>0</v>
      </c>
      <c r="BL239" s="17" t="s">
        <v>95</v>
      </c>
      <c r="BM239" s="229" t="s">
        <v>941</v>
      </c>
    </row>
    <row r="240" spans="1:47" s="2" customFormat="1" ht="12">
      <c r="A240" s="38"/>
      <c r="B240" s="39"/>
      <c r="C240" s="40"/>
      <c r="D240" s="231" t="s">
        <v>142</v>
      </c>
      <c r="E240" s="40"/>
      <c r="F240" s="232" t="s">
        <v>942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142</v>
      </c>
      <c r="AU240" s="17" t="s">
        <v>89</v>
      </c>
    </row>
    <row r="241" spans="1:65" s="2" customFormat="1" ht="16.5" customHeight="1">
      <c r="A241" s="38"/>
      <c r="B241" s="39"/>
      <c r="C241" s="218" t="s">
        <v>348</v>
      </c>
      <c r="D241" s="218" t="s">
        <v>136</v>
      </c>
      <c r="E241" s="219" t="s">
        <v>943</v>
      </c>
      <c r="F241" s="220" t="s">
        <v>944</v>
      </c>
      <c r="G241" s="221" t="s">
        <v>303</v>
      </c>
      <c r="H241" s="222">
        <v>3</v>
      </c>
      <c r="I241" s="223"/>
      <c r="J241" s="224">
        <f>ROUND(I241*H241,2)</f>
        <v>0</v>
      </c>
      <c r="K241" s="220" t="s">
        <v>140</v>
      </c>
      <c r="L241" s="44"/>
      <c r="M241" s="225" t="s">
        <v>1</v>
      </c>
      <c r="N241" s="226" t="s">
        <v>45</v>
      </c>
      <c r="O241" s="91"/>
      <c r="P241" s="227">
        <f>O241*H241</f>
        <v>0</v>
      </c>
      <c r="Q241" s="227">
        <v>0.54568</v>
      </c>
      <c r="R241" s="227">
        <f>Q241*H241</f>
        <v>1.6370400000000003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95</v>
      </c>
      <c r="AT241" s="229" t="s">
        <v>136</v>
      </c>
      <c r="AU241" s="229" t="s">
        <v>89</v>
      </c>
      <c r="AY241" s="17" t="s">
        <v>134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85</v>
      </c>
      <c r="BK241" s="230">
        <f>ROUND(I241*H241,2)</f>
        <v>0</v>
      </c>
      <c r="BL241" s="17" t="s">
        <v>95</v>
      </c>
      <c r="BM241" s="229" t="s">
        <v>945</v>
      </c>
    </row>
    <row r="242" spans="1:47" s="2" customFormat="1" ht="12">
      <c r="A242" s="38"/>
      <c r="B242" s="39"/>
      <c r="C242" s="40"/>
      <c r="D242" s="231" t="s">
        <v>142</v>
      </c>
      <c r="E242" s="40"/>
      <c r="F242" s="232" t="s">
        <v>946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142</v>
      </c>
      <c r="AU242" s="17" t="s">
        <v>89</v>
      </c>
    </row>
    <row r="243" spans="1:51" s="13" customFormat="1" ht="12">
      <c r="A243" s="13"/>
      <c r="B243" s="236"/>
      <c r="C243" s="237"/>
      <c r="D243" s="231" t="s">
        <v>144</v>
      </c>
      <c r="E243" s="238" t="s">
        <v>1</v>
      </c>
      <c r="F243" s="239" t="s">
        <v>947</v>
      </c>
      <c r="G243" s="237"/>
      <c r="H243" s="238" t="s">
        <v>1</v>
      </c>
      <c r="I243" s="240"/>
      <c r="J243" s="237"/>
      <c r="K243" s="237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144</v>
      </c>
      <c r="AU243" s="245" t="s">
        <v>89</v>
      </c>
      <c r="AV243" s="13" t="s">
        <v>85</v>
      </c>
      <c r="AW243" s="13" t="s">
        <v>34</v>
      </c>
      <c r="AX243" s="13" t="s">
        <v>80</v>
      </c>
      <c r="AY243" s="245" t="s">
        <v>134</v>
      </c>
    </row>
    <row r="244" spans="1:51" s="14" customFormat="1" ht="12">
      <c r="A244" s="14"/>
      <c r="B244" s="246"/>
      <c r="C244" s="247"/>
      <c r="D244" s="231" t="s">
        <v>144</v>
      </c>
      <c r="E244" s="248" t="s">
        <v>1</v>
      </c>
      <c r="F244" s="249" t="s">
        <v>92</v>
      </c>
      <c r="G244" s="247"/>
      <c r="H244" s="250">
        <v>3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6" t="s">
        <v>144</v>
      </c>
      <c r="AU244" s="256" t="s">
        <v>89</v>
      </c>
      <c r="AV244" s="14" t="s">
        <v>89</v>
      </c>
      <c r="AW244" s="14" t="s">
        <v>34</v>
      </c>
      <c r="AX244" s="14" t="s">
        <v>85</v>
      </c>
      <c r="AY244" s="256" t="s">
        <v>134</v>
      </c>
    </row>
    <row r="245" spans="1:65" s="2" customFormat="1" ht="16.5" customHeight="1">
      <c r="A245" s="38"/>
      <c r="B245" s="39"/>
      <c r="C245" s="268" t="s">
        <v>355</v>
      </c>
      <c r="D245" s="268" t="s">
        <v>235</v>
      </c>
      <c r="E245" s="269" t="s">
        <v>948</v>
      </c>
      <c r="F245" s="270" t="s">
        <v>949</v>
      </c>
      <c r="G245" s="271" t="s">
        <v>303</v>
      </c>
      <c r="H245" s="272">
        <v>3</v>
      </c>
      <c r="I245" s="273"/>
      <c r="J245" s="274">
        <f>ROUND(I245*H245,2)</f>
        <v>0</v>
      </c>
      <c r="K245" s="270" t="s">
        <v>1</v>
      </c>
      <c r="L245" s="275"/>
      <c r="M245" s="276" t="s">
        <v>1</v>
      </c>
      <c r="N245" s="277" t="s">
        <v>45</v>
      </c>
      <c r="O245" s="91"/>
      <c r="P245" s="227">
        <f>O245*H245</f>
        <v>0</v>
      </c>
      <c r="Q245" s="227">
        <v>3.3</v>
      </c>
      <c r="R245" s="227">
        <f>Q245*H245</f>
        <v>9.899999999999999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182</v>
      </c>
      <c r="AT245" s="229" t="s">
        <v>235</v>
      </c>
      <c r="AU245" s="229" t="s">
        <v>89</v>
      </c>
      <c r="AY245" s="17" t="s">
        <v>134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85</v>
      </c>
      <c r="BK245" s="230">
        <f>ROUND(I245*H245,2)</f>
        <v>0</v>
      </c>
      <c r="BL245" s="17" t="s">
        <v>95</v>
      </c>
      <c r="BM245" s="229" t="s">
        <v>950</v>
      </c>
    </row>
    <row r="246" spans="1:47" s="2" customFormat="1" ht="12">
      <c r="A246" s="38"/>
      <c r="B246" s="39"/>
      <c r="C246" s="40"/>
      <c r="D246" s="231" t="s">
        <v>142</v>
      </c>
      <c r="E246" s="40"/>
      <c r="F246" s="232" t="s">
        <v>949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142</v>
      </c>
      <c r="AU246" s="17" t="s">
        <v>89</v>
      </c>
    </row>
    <row r="247" spans="1:51" s="14" customFormat="1" ht="12">
      <c r="A247" s="14"/>
      <c r="B247" s="246"/>
      <c r="C247" s="247"/>
      <c r="D247" s="231" t="s">
        <v>144</v>
      </c>
      <c r="E247" s="248" t="s">
        <v>1</v>
      </c>
      <c r="F247" s="249" t="s">
        <v>951</v>
      </c>
      <c r="G247" s="247"/>
      <c r="H247" s="250">
        <v>3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144</v>
      </c>
      <c r="AU247" s="256" t="s">
        <v>89</v>
      </c>
      <c r="AV247" s="14" t="s">
        <v>89</v>
      </c>
      <c r="AW247" s="14" t="s">
        <v>34</v>
      </c>
      <c r="AX247" s="14" t="s">
        <v>85</v>
      </c>
      <c r="AY247" s="256" t="s">
        <v>134</v>
      </c>
    </row>
    <row r="248" spans="1:65" s="2" customFormat="1" ht="16.5" customHeight="1">
      <c r="A248" s="38"/>
      <c r="B248" s="39"/>
      <c r="C248" s="268" t="s">
        <v>362</v>
      </c>
      <c r="D248" s="268" t="s">
        <v>235</v>
      </c>
      <c r="E248" s="269" t="s">
        <v>952</v>
      </c>
      <c r="F248" s="270" t="s">
        <v>953</v>
      </c>
      <c r="G248" s="271" t="s">
        <v>303</v>
      </c>
      <c r="H248" s="272">
        <v>3</v>
      </c>
      <c r="I248" s="273"/>
      <c r="J248" s="274">
        <f>ROUND(I248*H248,2)</f>
        <v>0</v>
      </c>
      <c r="K248" s="270" t="s">
        <v>1</v>
      </c>
      <c r="L248" s="275"/>
      <c r="M248" s="276" t="s">
        <v>1</v>
      </c>
      <c r="N248" s="277" t="s">
        <v>45</v>
      </c>
      <c r="O248" s="91"/>
      <c r="P248" s="227">
        <f>O248*H248</f>
        <v>0</v>
      </c>
      <c r="Q248" s="227">
        <v>0.506</v>
      </c>
      <c r="R248" s="227">
        <f>Q248*H248</f>
        <v>1.518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182</v>
      </c>
      <c r="AT248" s="229" t="s">
        <v>235</v>
      </c>
      <c r="AU248" s="229" t="s">
        <v>89</v>
      </c>
      <c r="AY248" s="17" t="s">
        <v>134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85</v>
      </c>
      <c r="BK248" s="230">
        <f>ROUND(I248*H248,2)</f>
        <v>0</v>
      </c>
      <c r="BL248" s="17" t="s">
        <v>95</v>
      </c>
      <c r="BM248" s="229" t="s">
        <v>954</v>
      </c>
    </row>
    <row r="249" spans="1:47" s="2" customFormat="1" ht="12">
      <c r="A249" s="38"/>
      <c r="B249" s="39"/>
      <c r="C249" s="40"/>
      <c r="D249" s="231" t="s">
        <v>142</v>
      </c>
      <c r="E249" s="40"/>
      <c r="F249" s="232" t="s">
        <v>953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142</v>
      </c>
      <c r="AU249" s="17" t="s">
        <v>89</v>
      </c>
    </row>
    <row r="250" spans="1:51" s="14" customFormat="1" ht="12">
      <c r="A250" s="14"/>
      <c r="B250" s="246"/>
      <c r="C250" s="247"/>
      <c r="D250" s="231" t="s">
        <v>144</v>
      </c>
      <c r="E250" s="248" t="s">
        <v>1</v>
      </c>
      <c r="F250" s="249" t="s">
        <v>951</v>
      </c>
      <c r="G250" s="247"/>
      <c r="H250" s="250">
        <v>3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144</v>
      </c>
      <c r="AU250" s="256" t="s">
        <v>89</v>
      </c>
      <c r="AV250" s="14" t="s">
        <v>89</v>
      </c>
      <c r="AW250" s="14" t="s">
        <v>34</v>
      </c>
      <c r="AX250" s="14" t="s">
        <v>85</v>
      </c>
      <c r="AY250" s="256" t="s">
        <v>134</v>
      </c>
    </row>
    <row r="251" spans="1:65" s="2" customFormat="1" ht="16.5" customHeight="1">
      <c r="A251" s="38"/>
      <c r="B251" s="39"/>
      <c r="C251" s="268" t="s">
        <v>368</v>
      </c>
      <c r="D251" s="268" t="s">
        <v>235</v>
      </c>
      <c r="E251" s="269" t="s">
        <v>955</v>
      </c>
      <c r="F251" s="270" t="s">
        <v>956</v>
      </c>
      <c r="G251" s="271" t="s">
        <v>303</v>
      </c>
      <c r="H251" s="272">
        <v>3</v>
      </c>
      <c r="I251" s="273"/>
      <c r="J251" s="274">
        <f>ROUND(I251*H251,2)</f>
        <v>0</v>
      </c>
      <c r="K251" s="270" t="s">
        <v>140</v>
      </c>
      <c r="L251" s="275"/>
      <c r="M251" s="276" t="s">
        <v>1</v>
      </c>
      <c r="N251" s="277" t="s">
        <v>45</v>
      </c>
      <c r="O251" s="91"/>
      <c r="P251" s="227">
        <f>O251*H251</f>
        <v>0</v>
      </c>
      <c r="Q251" s="227">
        <v>0.87</v>
      </c>
      <c r="R251" s="227">
        <f>Q251*H251</f>
        <v>2.61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182</v>
      </c>
      <c r="AT251" s="229" t="s">
        <v>235</v>
      </c>
      <c r="AU251" s="229" t="s">
        <v>89</v>
      </c>
      <c r="AY251" s="17" t="s">
        <v>134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85</v>
      </c>
      <c r="BK251" s="230">
        <f>ROUND(I251*H251,2)</f>
        <v>0</v>
      </c>
      <c r="BL251" s="17" t="s">
        <v>95</v>
      </c>
      <c r="BM251" s="229" t="s">
        <v>957</v>
      </c>
    </row>
    <row r="252" spans="1:47" s="2" customFormat="1" ht="12">
      <c r="A252" s="38"/>
      <c r="B252" s="39"/>
      <c r="C252" s="40"/>
      <c r="D252" s="231" t="s">
        <v>142</v>
      </c>
      <c r="E252" s="40"/>
      <c r="F252" s="232" t="s">
        <v>958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142</v>
      </c>
      <c r="AU252" s="17" t="s">
        <v>89</v>
      </c>
    </row>
    <row r="253" spans="1:51" s="14" customFormat="1" ht="12">
      <c r="A253" s="14"/>
      <c r="B253" s="246"/>
      <c r="C253" s="247"/>
      <c r="D253" s="231" t="s">
        <v>144</v>
      </c>
      <c r="E253" s="248" t="s">
        <v>1</v>
      </c>
      <c r="F253" s="249" t="s">
        <v>951</v>
      </c>
      <c r="G253" s="247"/>
      <c r="H253" s="250">
        <v>3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6" t="s">
        <v>144</v>
      </c>
      <c r="AU253" s="256" t="s">
        <v>89</v>
      </c>
      <c r="AV253" s="14" t="s">
        <v>89</v>
      </c>
      <c r="AW253" s="14" t="s">
        <v>34</v>
      </c>
      <c r="AX253" s="14" t="s">
        <v>85</v>
      </c>
      <c r="AY253" s="256" t="s">
        <v>134</v>
      </c>
    </row>
    <row r="254" spans="1:65" s="2" customFormat="1" ht="16.5" customHeight="1">
      <c r="A254" s="38"/>
      <c r="B254" s="39"/>
      <c r="C254" s="268" t="s">
        <v>374</v>
      </c>
      <c r="D254" s="268" t="s">
        <v>235</v>
      </c>
      <c r="E254" s="269" t="s">
        <v>959</v>
      </c>
      <c r="F254" s="270" t="s">
        <v>960</v>
      </c>
      <c r="G254" s="271" t="s">
        <v>303</v>
      </c>
      <c r="H254" s="272">
        <v>1</v>
      </c>
      <c r="I254" s="273"/>
      <c r="J254" s="274">
        <f>ROUND(I254*H254,2)</f>
        <v>0</v>
      </c>
      <c r="K254" s="270" t="s">
        <v>1</v>
      </c>
      <c r="L254" s="275"/>
      <c r="M254" s="276" t="s">
        <v>1</v>
      </c>
      <c r="N254" s="277" t="s">
        <v>45</v>
      </c>
      <c r="O254" s="91"/>
      <c r="P254" s="227">
        <f>O254*H254</f>
        <v>0</v>
      </c>
      <c r="Q254" s="227">
        <v>0.364</v>
      </c>
      <c r="R254" s="227">
        <f>Q254*H254</f>
        <v>0.364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182</v>
      </c>
      <c r="AT254" s="229" t="s">
        <v>235</v>
      </c>
      <c r="AU254" s="229" t="s">
        <v>89</v>
      </c>
      <c r="AY254" s="17" t="s">
        <v>134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85</v>
      </c>
      <c r="BK254" s="230">
        <f>ROUND(I254*H254,2)</f>
        <v>0</v>
      </c>
      <c r="BL254" s="17" t="s">
        <v>95</v>
      </c>
      <c r="BM254" s="229" t="s">
        <v>961</v>
      </c>
    </row>
    <row r="255" spans="1:47" s="2" customFormat="1" ht="12">
      <c r="A255" s="38"/>
      <c r="B255" s="39"/>
      <c r="C255" s="40"/>
      <c r="D255" s="231" t="s">
        <v>142</v>
      </c>
      <c r="E255" s="40"/>
      <c r="F255" s="232" t="s">
        <v>960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142</v>
      </c>
      <c r="AU255" s="17" t="s">
        <v>89</v>
      </c>
    </row>
    <row r="256" spans="1:51" s="14" customFormat="1" ht="12">
      <c r="A256" s="14"/>
      <c r="B256" s="246"/>
      <c r="C256" s="247"/>
      <c r="D256" s="231" t="s">
        <v>144</v>
      </c>
      <c r="E256" s="248" t="s">
        <v>1</v>
      </c>
      <c r="F256" s="249" t="s">
        <v>85</v>
      </c>
      <c r="G256" s="247"/>
      <c r="H256" s="250">
        <v>1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6" t="s">
        <v>144</v>
      </c>
      <c r="AU256" s="256" t="s">
        <v>89</v>
      </c>
      <c r="AV256" s="14" t="s">
        <v>89</v>
      </c>
      <c r="AW256" s="14" t="s">
        <v>34</v>
      </c>
      <c r="AX256" s="14" t="s">
        <v>85</v>
      </c>
      <c r="AY256" s="256" t="s">
        <v>134</v>
      </c>
    </row>
    <row r="257" spans="1:65" s="2" customFormat="1" ht="16.5" customHeight="1">
      <c r="A257" s="38"/>
      <c r="B257" s="39"/>
      <c r="C257" s="268" t="s">
        <v>379</v>
      </c>
      <c r="D257" s="268" t="s">
        <v>235</v>
      </c>
      <c r="E257" s="269" t="s">
        <v>962</v>
      </c>
      <c r="F257" s="270" t="s">
        <v>963</v>
      </c>
      <c r="G257" s="271" t="s">
        <v>303</v>
      </c>
      <c r="H257" s="272">
        <v>3</v>
      </c>
      <c r="I257" s="273"/>
      <c r="J257" s="274">
        <f>ROUND(I257*H257,2)</f>
        <v>0</v>
      </c>
      <c r="K257" s="270" t="s">
        <v>1</v>
      </c>
      <c r="L257" s="275"/>
      <c r="M257" s="276" t="s">
        <v>1</v>
      </c>
      <c r="N257" s="277" t="s">
        <v>45</v>
      </c>
      <c r="O257" s="91"/>
      <c r="P257" s="227">
        <f>O257*H257</f>
        <v>0</v>
      </c>
      <c r="Q257" s="227">
        <v>0.364</v>
      </c>
      <c r="R257" s="227">
        <f>Q257*H257</f>
        <v>1.092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182</v>
      </c>
      <c r="AT257" s="229" t="s">
        <v>235</v>
      </c>
      <c r="AU257" s="229" t="s">
        <v>89</v>
      </c>
      <c r="AY257" s="17" t="s">
        <v>134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85</v>
      </c>
      <c r="BK257" s="230">
        <f>ROUND(I257*H257,2)</f>
        <v>0</v>
      </c>
      <c r="BL257" s="17" t="s">
        <v>95</v>
      </c>
      <c r="BM257" s="229" t="s">
        <v>964</v>
      </c>
    </row>
    <row r="258" spans="1:47" s="2" customFormat="1" ht="12">
      <c r="A258" s="38"/>
      <c r="B258" s="39"/>
      <c r="C258" s="40"/>
      <c r="D258" s="231" t="s">
        <v>142</v>
      </c>
      <c r="E258" s="40"/>
      <c r="F258" s="232" t="s">
        <v>963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142</v>
      </c>
      <c r="AU258" s="17" t="s">
        <v>89</v>
      </c>
    </row>
    <row r="259" spans="1:51" s="14" customFormat="1" ht="12">
      <c r="A259" s="14"/>
      <c r="B259" s="246"/>
      <c r="C259" s="247"/>
      <c r="D259" s="231" t="s">
        <v>144</v>
      </c>
      <c r="E259" s="248" t="s">
        <v>1</v>
      </c>
      <c r="F259" s="249" t="s">
        <v>965</v>
      </c>
      <c r="G259" s="247"/>
      <c r="H259" s="250">
        <v>3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144</v>
      </c>
      <c r="AU259" s="256" t="s">
        <v>89</v>
      </c>
      <c r="AV259" s="14" t="s">
        <v>89</v>
      </c>
      <c r="AW259" s="14" t="s">
        <v>34</v>
      </c>
      <c r="AX259" s="14" t="s">
        <v>85</v>
      </c>
      <c r="AY259" s="256" t="s">
        <v>134</v>
      </c>
    </row>
    <row r="260" spans="1:65" s="2" customFormat="1" ht="16.5" customHeight="1">
      <c r="A260" s="38"/>
      <c r="B260" s="39"/>
      <c r="C260" s="268" t="s">
        <v>385</v>
      </c>
      <c r="D260" s="268" t="s">
        <v>235</v>
      </c>
      <c r="E260" s="269" t="s">
        <v>966</v>
      </c>
      <c r="F260" s="270" t="s">
        <v>967</v>
      </c>
      <c r="G260" s="271" t="s">
        <v>303</v>
      </c>
      <c r="H260" s="272">
        <v>2</v>
      </c>
      <c r="I260" s="273"/>
      <c r="J260" s="274">
        <f>ROUND(I260*H260,2)</f>
        <v>0</v>
      </c>
      <c r="K260" s="270" t="s">
        <v>1</v>
      </c>
      <c r="L260" s="275"/>
      <c r="M260" s="276" t="s">
        <v>1</v>
      </c>
      <c r="N260" s="277" t="s">
        <v>45</v>
      </c>
      <c r="O260" s="91"/>
      <c r="P260" s="227">
        <f>O260*H260</f>
        <v>0</v>
      </c>
      <c r="Q260" s="227">
        <v>0.364</v>
      </c>
      <c r="R260" s="227">
        <f>Q260*H260</f>
        <v>0.728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182</v>
      </c>
      <c r="AT260" s="229" t="s">
        <v>235</v>
      </c>
      <c r="AU260" s="229" t="s">
        <v>89</v>
      </c>
      <c r="AY260" s="17" t="s">
        <v>134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85</v>
      </c>
      <c r="BK260" s="230">
        <f>ROUND(I260*H260,2)</f>
        <v>0</v>
      </c>
      <c r="BL260" s="17" t="s">
        <v>95</v>
      </c>
      <c r="BM260" s="229" t="s">
        <v>968</v>
      </c>
    </row>
    <row r="261" spans="1:47" s="2" customFormat="1" ht="12">
      <c r="A261" s="38"/>
      <c r="B261" s="39"/>
      <c r="C261" s="40"/>
      <c r="D261" s="231" t="s">
        <v>142</v>
      </c>
      <c r="E261" s="40"/>
      <c r="F261" s="232" t="s">
        <v>967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142</v>
      </c>
      <c r="AU261" s="17" t="s">
        <v>89</v>
      </c>
    </row>
    <row r="262" spans="1:51" s="14" customFormat="1" ht="12">
      <c r="A262" s="14"/>
      <c r="B262" s="246"/>
      <c r="C262" s="247"/>
      <c r="D262" s="231" t="s">
        <v>144</v>
      </c>
      <c r="E262" s="248" t="s">
        <v>1</v>
      </c>
      <c r="F262" s="249" t="s">
        <v>969</v>
      </c>
      <c r="G262" s="247"/>
      <c r="H262" s="250">
        <v>2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144</v>
      </c>
      <c r="AU262" s="256" t="s">
        <v>89</v>
      </c>
      <c r="AV262" s="14" t="s">
        <v>89</v>
      </c>
      <c r="AW262" s="14" t="s">
        <v>34</v>
      </c>
      <c r="AX262" s="14" t="s">
        <v>85</v>
      </c>
      <c r="AY262" s="256" t="s">
        <v>134</v>
      </c>
    </row>
    <row r="263" spans="1:65" s="2" customFormat="1" ht="16.5" customHeight="1">
      <c r="A263" s="38"/>
      <c r="B263" s="39"/>
      <c r="C263" s="268" t="s">
        <v>390</v>
      </c>
      <c r="D263" s="268" t="s">
        <v>235</v>
      </c>
      <c r="E263" s="269" t="s">
        <v>970</v>
      </c>
      <c r="F263" s="270" t="s">
        <v>971</v>
      </c>
      <c r="G263" s="271" t="s">
        <v>303</v>
      </c>
      <c r="H263" s="272">
        <v>3</v>
      </c>
      <c r="I263" s="273"/>
      <c r="J263" s="274">
        <f>ROUND(I263*H263,2)</f>
        <v>0</v>
      </c>
      <c r="K263" s="270" t="s">
        <v>1</v>
      </c>
      <c r="L263" s="275"/>
      <c r="M263" s="276" t="s">
        <v>1</v>
      </c>
      <c r="N263" s="277" t="s">
        <v>45</v>
      </c>
      <c r="O263" s="91"/>
      <c r="P263" s="227">
        <f>O263*H263</f>
        <v>0</v>
      </c>
      <c r="Q263" s="227">
        <v>1.013</v>
      </c>
      <c r="R263" s="227">
        <f>Q263*H263</f>
        <v>3.0389999999999997</v>
      </c>
      <c r="S263" s="227">
        <v>0</v>
      </c>
      <c r="T263" s="228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9" t="s">
        <v>182</v>
      </c>
      <c r="AT263" s="229" t="s">
        <v>235</v>
      </c>
      <c r="AU263" s="229" t="s">
        <v>89</v>
      </c>
      <c r="AY263" s="17" t="s">
        <v>134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7" t="s">
        <v>85</v>
      </c>
      <c r="BK263" s="230">
        <f>ROUND(I263*H263,2)</f>
        <v>0</v>
      </c>
      <c r="BL263" s="17" t="s">
        <v>95</v>
      </c>
      <c r="BM263" s="229" t="s">
        <v>972</v>
      </c>
    </row>
    <row r="264" spans="1:47" s="2" customFormat="1" ht="12">
      <c r="A264" s="38"/>
      <c r="B264" s="39"/>
      <c r="C264" s="40"/>
      <c r="D264" s="231" t="s">
        <v>142</v>
      </c>
      <c r="E264" s="40"/>
      <c r="F264" s="232" t="s">
        <v>971</v>
      </c>
      <c r="G264" s="40"/>
      <c r="H264" s="40"/>
      <c r="I264" s="233"/>
      <c r="J264" s="40"/>
      <c r="K264" s="40"/>
      <c r="L264" s="44"/>
      <c r="M264" s="234"/>
      <c r="N264" s="23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142</v>
      </c>
      <c r="AU264" s="17" t="s">
        <v>89</v>
      </c>
    </row>
    <row r="265" spans="1:51" s="14" customFormat="1" ht="12">
      <c r="A265" s="14"/>
      <c r="B265" s="246"/>
      <c r="C265" s="247"/>
      <c r="D265" s="231" t="s">
        <v>144</v>
      </c>
      <c r="E265" s="248" t="s">
        <v>1</v>
      </c>
      <c r="F265" s="249" t="s">
        <v>951</v>
      </c>
      <c r="G265" s="247"/>
      <c r="H265" s="250">
        <v>3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144</v>
      </c>
      <c r="AU265" s="256" t="s">
        <v>89</v>
      </c>
      <c r="AV265" s="14" t="s">
        <v>89</v>
      </c>
      <c r="AW265" s="14" t="s">
        <v>34</v>
      </c>
      <c r="AX265" s="14" t="s">
        <v>85</v>
      </c>
      <c r="AY265" s="256" t="s">
        <v>134</v>
      </c>
    </row>
    <row r="266" spans="1:65" s="2" customFormat="1" ht="16.5" customHeight="1">
      <c r="A266" s="38"/>
      <c r="B266" s="39"/>
      <c r="C266" s="268" t="s">
        <v>397</v>
      </c>
      <c r="D266" s="268" t="s">
        <v>235</v>
      </c>
      <c r="E266" s="269" t="s">
        <v>973</v>
      </c>
      <c r="F266" s="270" t="s">
        <v>974</v>
      </c>
      <c r="G266" s="271" t="s">
        <v>303</v>
      </c>
      <c r="H266" s="272">
        <v>5</v>
      </c>
      <c r="I266" s="273"/>
      <c r="J266" s="274">
        <f>ROUND(I266*H266,2)</f>
        <v>0</v>
      </c>
      <c r="K266" s="270" t="s">
        <v>140</v>
      </c>
      <c r="L266" s="275"/>
      <c r="M266" s="276" t="s">
        <v>1</v>
      </c>
      <c r="N266" s="277" t="s">
        <v>45</v>
      </c>
      <c r="O266" s="91"/>
      <c r="P266" s="227">
        <f>O266*H266</f>
        <v>0</v>
      </c>
      <c r="Q266" s="227">
        <v>0.004</v>
      </c>
      <c r="R266" s="227">
        <f>Q266*H266</f>
        <v>0.02</v>
      </c>
      <c r="S266" s="227">
        <v>0</v>
      </c>
      <c r="T266" s="228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9" t="s">
        <v>182</v>
      </c>
      <c r="AT266" s="229" t="s">
        <v>235</v>
      </c>
      <c r="AU266" s="229" t="s">
        <v>89</v>
      </c>
      <c r="AY266" s="17" t="s">
        <v>134</v>
      </c>
      <c r="BE266" s="230">
        <f>IF(N266="základní",J266,0)</f>
        <v>0</v>
      </c>
      <c r="BF266" s="230">
        <f>IF(N266="snížená",J266,0)</f>
        <v>0</v>
      </c>
      <c r="BG266" s="230">
        <f>IF(N266="zákl. přenesená",J266,0)</f>
        <v>0</v>
      </c>
      <c r="BH266" s="230">
        <f>IF(N266="sníž. přenesená",J266,0)</f>
        <v>0</v>
      </c>
      <c r="BI266" s="230">
        <f>IF(N266="nulová",J266,0)</f>
        <v>0</v>
      </c>
      <c r="BJ266" s="17" t="s">
        <v>85</v>
      </c>
      <c r="BK266" s="230">
        <f>ROUND(I266*H266,2)</f>
        <v>0</v>
      </c>
      <c r="BL266" s="17" t="s">
        <v>95</v>
      </c>
      <c r="BM266" s="229" t="s">
        <v>975</v>
      </c>
    </row>
    <row r="267" spans="1:47" s="2" customFormat="1" ht="12">
      <c r="A267" s="38"/>
      <c r="B267" s="39"/>
      <c r="C267" s="40"/>
      <c r="D267" s="231" t="s">
        <v>142</v>
      </c>
      <c r="E267" s="40"/>
      <c r="F267" s="232" t="s">
        <v>974</v>
      </c>
      <c r="G267" s="40"/>
      <c r="H267" s="40"/>
      <c r="I267" s="233"/>
      <c r="J267" s="40"/>
      <c r="K267" s="40"/>
      <c r="L267" s="44"/>
      <c r="M267" s="234"/>
      <c r="N267" s="235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142</v>
      </c>
      <c r="AU267" s="17" t="s">
        <v>89</v>
      </c>
    </row>
    <row r="268" spans="1:51" s="14" customFormat="1" ht="12">
      <c r="A268" s="14"/>
      <c r="B268" s="246"/>
      <c r="C268" s="247"/>
      <c r="D268" s="231" t="s">
        <v>144</v>
      </c>
      <c r="E268" s="248" t="s">
        <v>1</v>
      </c>
      <c r="F268" s="249" t="s">
        <v>976</v>
      </c>
      <c r="G268" s="247"/>
      <c r="H268" s="250">
        <v>5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6" t="s">
        <v>144</v>
      </c>
      <c r="AU268" s="256" t="s">
        <v>89</v>
      </c>
      <c r="AV268" s="14" t="s">
        <v>89</v>
      </c>
      <c r="AW268" s="14" t="s">
        <v>34</v>
      </c>
      <c r="AX268" s="14" t="s">
        <v>85</v>
      </c>
      <c r="AY268" s="256" t="s">
        <v>134</v>
      </c>
    </row>
    <row r="269" spans="1:65" s="2" customFormat="1" ht="16.5" customHeight="1">
      <c r="A269" s="38"/>
      <c r="B269" s="39"/>
      <c r="C269" s="218" t="s">
        <v>403</v>
      </c>
      <c r="D269" s="218" t="s">
        <v>136</v>
      </c>
      <c r="E269" s="219" t="s">
        <v>977</v>
      </c>
      <c r="F269" s="220" t="s">
        <v>978</v>
      </c>
      <c r="G269" s="221" t="s">
        <v>303</v>
      </c>
      <c r="H269" s="222">
        <v>2</v>
      </c>
      <c r="I269" s="223"/>
      <c r="J269" s="224">
        <f>ROUND(I269*H269,2)</f>
        <v>0</v>
      </c>
      <c r="K269" s="220" t="s">
        <v>140</v>
      </c>
      <c r="L269" s="44"/>
      <c r="M269" s="225" t="s">
        <v>1</v>
      </c>
      <c r="N269" s="226" t="s">
        <v>45</v>
      </c>
      <c r="O269" s="91"/>
      <c r="P269" s="227">
        <f>O269*H269</f>
        <v>0</v>
      </c>
      <c r="Q269" s="227">
        <v>0.12422</v>
      </c>
      <c r="R269" s="227">
        <f>Q269*H269</f>
        <v>0.24844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95</v>
      </c>
      <c r="AT269" s="229" t="s">
        <v>136</v>
      </c>
      <c r="AU269" s="229" t="s">
        <v>89</v>
      </c>
      <c r="AY269" s="17" t="s">
        <v>134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85</v>
      </c>
      <c r="BK269" s="230">
        <f>ROUND(I269*H269,2)</f>
        <v>0</v>
      </c>
      <c r="BL269" s="17" t="s">
        <v>95</v>
      </c>
      <c r="BM269" s="229" t="s">
        <v>979</v>
      </c>
    </row>
    <row r="270" spans="1:47" s="2" customFormat="1" ht="12">
      <c r="A270" s="38"/>
      <c r="B270" s="39"/>
      <c r="C270" s="40"/>
      <c r="D270" s="231" t="s">
        <v>142</v>
      </c>
      <c r="E270" s="40"/>
      <c r="F270" s="232" t="s">
        <v>980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142</v>
      </c>
      <c r="AU270" s="17" t="s">
        <v>89</v>
      </c>
    </row>
    <row r="271" spans="1:51" s="14" customFormat="1" ht="12">
      <c r="A271" s="14"/>
      <c r="B271" s="246"/>
      <c r="C271" s="247"/>
      <c r="D271" s="231" t="s">
        <v>144</v>
      </c>
      <c r="E271" s="248" t="s">
        <v>1</v>
      </c>
      <c r="F271" s="249" t="s">
        <v>89</v>
      </c>
      <c r="G271" s="247"/>
      <c r="H271" s="250">
        <v>2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144</v>
      </c>
      <c r="AU271" s="256" t="s">
        <v>89</v>
      </c>
      <c r="AV271" s="14" t="s">
        <v>89</v>
      </c>
      <c r="AW271" s="14" t="s">
        <v>34</v>
      </c>
      <c r="AX271" s="14" t="s">
        <v>85</v>
      </c>
      <c r="AY271" s="256" t="s">
        <v>134</v>
      </c>
    </row>
    <row r="272" spans="1:65" s="2" customFormat="1" ht="16.5" customHeight="1">
      <c r="A272" s="38"/>
      <c r="B272" s="39"/>
      <c r="C272" s="268" t="s">
        <v>408</v>
      </c>
      <c r="D272" s="268" t="s">
        <v>235</v>
      </c>
      <c r="E272" s="269" t="s">
        <v>981</v>
      </c>
      <c r="F272" s="270" t="s">
        <v>982</v>
      </c>
      <c r="G272" s="271" t="s">
        <v>303</v>
      </c>
      <c r="H272" s="272">
        <v>2</v>
      </c>
      <c r="I272" s="273"/>
      <c r="J272" s="274">
        <f>ROUND(I272*H272,2)</f>
        <v>0</v>
      </c>
      <c r="K272" s="270" t="s">
        <v>140</v>
      </c>
      <c r="L272" s="275"/>
      <c r="M272" s="276" t="s">
        <v>1</v>
      </c>
      <c r="N272" s="277" t="s">
        <v>45</v>
      </c>
      <c r="O272" s="91"/>
      <c r="P272" s="227">
        <f>O272*H272</f>
        <v>0</v>
      </c>
      <c r="Q272" s="227">
        <v>0.067</v>
      </c>
      <c r="R272" s="227">
        <f>Q272*H272</f>
        <v>0.134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182</v>
      </c>
      <c r="AT272" s="229" t="s">
        <v>235</v>
      </c>
      <c r="AU272" s="229" t="s">
        <v>89</v>
      </c>
      <c r="AY272" s="17" t="s">
        <v>134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85</v>
      </c>
      <c r="BK272" s="230">
        <f>ROUND(I272*H272,2)</f>
        <v>0</v>
      </c>
      <c r="BL272" s="17" t="s">
        <v>95</v>
      </c>
      <c r="BM272" s="229" t="s">
        <v>983</v>
      </c>
    </row>
    <row r="273" spans="1:47" s="2" customFormat="1" ht="12">
      <c r="A273" s="38"/>
      <c r="B273" s="39"/>
      <c r="C273" s="40"/>
      <c r="D273" s="231" t="s">
        <v>142</v>
      </c>
      <c r="E273" s="40"/>
      <c r="F273" s="232" t="s">
        <v>982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142</v>
      </c>
      <c r="AU273" s="17" t="s">
        <v>89</v>
      </c>
    </row>
    <row r="274" spans="1:65" s="2" customFormat="1" ht="16.5" customHeight="1">
      <c r="A274" s="38"/>
      <c r="B274" s="39"/>
      <c r="C274" s="218" t="s">
        <v>415</v>
      </c>
      <c r="D274" s="218" t="s">
        <v>136</v>
      </c>
      <c r="E274" s="219" t="s">
        <v>984</v>
      </c>
      <c r="F274" s="220" t="s">
        <v>985</v>
      </c>
      <c r="G274" s="221" t="s">
        <v>303</v>
      </c>
      <c r="H274" s="222">
        <v>2</v>
      </c>
      <c r="I274" s="223"/>
      <c r="J274" s="224">
        <f>ROUND(I274*H274,2)</f>
        <v>0</v>
      </c>
      <c r="K274" s="220" t="s">
        <v>140</v>
      </c>
      <c r="L274" s="44"/>
      <c r="M274" s="225" t="s">
        <v>1</v>
      </c>
      <c r="N274" s="226" t="s">
        <v>45</v>
      </c>
      <c r="O274" s="91"/>
      <c r="P274" s="227">
        <f>O274*H274</f>
        <v>0</v>
      </c>
      <c r="Q274" s="227">
        <v>0.02972</v>
      </c>
      <c r="R274" s="227">
        <f>Q274*H274</f>
        <v>0.05944</v>
      </c>
      <c r="S274" s="227">
        <v>0</v>
      </c>
      <c r="T274" s="228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9" t="s">
        <v>95</v>
      </c>
      <c r="AT274" s="229" t="s">
        <v>136</v>
      </c>
      <c r="AU274" s="229" t="s">
        <v>89</v>
      </c>
      <c r="AY274" s="17" t="s">
        <v>134</v>
      </c>
      <c r="BE274" s="230">
        <f>IF(N274="základní",J274,0)</f>
        <v>0</v>
      </c>
      <c r="BF274" s="230">
        <f>IF(N274="snížená",J274,0)</f>
        <v>0</v>
      </c>
      <c r="BG274" s="230">
        <f>IF(N274="zákl. přenesená",J274,0)</f>
        <v>0</v>
      </c>
      <c r="BH274" s="230">
        <f>IF(N274="sníž. přenesená",J274,0)</f>
        <v>0</v>
      </c>
      <c r="BI274" s="230">
        <f>IF(N274="nulová",J274,0)</f>
        <v>0</v>
      </c>
      <c r="BJ274" s="17" t="s">
        <v>85</v>
      </c>
      <c r="BK274" s="230">
        <f>ROUND(I274*H274,2)</f>
        <v>0</v>
      </c>
      <c r="BL274" s="17" t="s">
        <v>95</v>
      </c>
      <c r="BM274" s="229" t="s">
        <v>986</v>
      </c>
    </row>
    <row r="275" spans="1:47" s="2" customFormat="1" ht="12">
      <c r="A275" s="38"/>
      <c r="B275" s="39"/>
      <c r="C275" s="40"/>
      <c r="D275" s="231" t="s">
        <v>142</v>
      </c>
      <c r="E275" s="40"/>
      <c r="F275" s="232" t="s">
        <v>987</v>
      </c>
      <c r="G275" s="40"/>
      <c r="H275" s="40"/>
      <c r="I275" s="233"/>
      <c r="J275" s="40"/>
      <c r="K275" s="40"/>
      <c r="L275" s="44"/>
      <c r="M275" s="234"/>
      <c r="N275" s="235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142</v>
      </c>
      <c r="AU275" s="17" t="s">
        <v>89</v>
      </c>
    </row>
    <row r="276" spans="1:51" s="14" customFormat="1" ht="12">
      <c r="A276" s="14"/>
      <c r="B276" s="246"/>
      <c r="C276" s="247"/>
      <c r="D276" s="231" t="s">
        <v>144</v>
      </c>
      <c r="E276" s="248" t="s">
        <v>1</v>
      </c>
      <c r="F276" s="249" t="s">
        <v>89</v>
      </c>
      <c r="G276" s="247"/>
      <c r="H276" s="250">
        <v>2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6" t="s">
        <v>144</v>
      </c>
      <c r="AU276" s="256" t="s">
        <v>89</v>
      </c>
      <c r="AV276" s="14" t="s">
        <v>89</v>
      </c>
      <c r="AW276" s="14" t="s">
        <v>34</v>
      </c>
      <c r="AX276" s="14" t="s">
        <v>85</v>
      </c>
      <c r="AY276" s="256" t="s">
        <v>134</v>
      </c>
    </row>
    <row r="277" spans="1:65" s="2" customFormat="1" ht="24.15" customHeight="1">
      <c r="A277" s="38"/>
      <c r="B277" s="39"/>
      <c r="C277" s="268" t="s">
        <v>420</v>
      </c>
      <c r="D277" s="268" t="s">
        <v>235</v>
      </c>
      <c r="E277" s="269" t="s">
        <v>988</v>
      </c>
      <c r="F277" s="270" t="s">
        <v>989</v>
      </c>
      <c r="G277" s="271" t="s">
        <v>303</v>
      </c>
      <c r="H277" s="272">
        <v>2</v>
      </c>
      <c r="I277" s="273"/>
      <c r="J277" s="274">
        <f>ROUND(I277*H277,2)</f>
        <v>0</v>
      </c>
      <c r="K277" s="270" t="s">
        <v>1</v>
      </c>
      <c r="L277" s="275"/>
      <c r="M277" s="276" t="s">
        <v>1</v>
      </c>
      <c r="N277" s="277" t="s">
        <v>45</v>
      </c>
      <c r="O277" s="91"/>
      <c r="P277" s="227">
        <f>O277*H277</f>
        <v>0</v>
      </c>
      <c r="Q277" s="227">
        <v>0.006</v>
      </c>
      <c r="R277" s="227">
        <f>Q277*H277</f>
        <v>0.012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182</v>
      </c>
      <c r="AT277" s="229" t="s">
        <v>235</v>
      </c>
      <c r="AU277" s="229" t="s">
        <v>89</v>
      </c>
      <c r="AY277" s="17" t="s">
        <v>134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85</v>
      </c>
      <c r="BK277" s="230">
        <f>ROUND(I277*H277,2)</f>
        <v>0</v>
      </c>
      <c r="BL277" s="17" t="s">
        <v>95</v>
      </c>
      <c r="BM277" s="229" t="s">
        <v>990</v>
      </c>
    </row>
    <row r="278" spans="1:47" s="2" customFormat="1" ht="12">
      <c r="A278" s="38"/>
      <c r="B278" s="39"/>
      <c r="C278" s="40"/>
      <c r="D278" s="231" t="s">
        <v>142</v>
      </c>
      <c r="E278" s="40"/>
      <c r="F278" s="232" t="s">
        <v>989</v>
      </c>
      <c r="G278" s="40"/>
      <c r="H278" s="40"/>
      <c r="I278" s="233"/>
      <c r="J278" s="40"/>
      <c r="K278" s="40"/>
      <c r="L278" s="44"/>
      <c r="M278" s="234"/>
      <c r="N278" s="23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142</v>
      </c>
      <c r="AU278" s="17" t="s">
        <v>89</v>
      </c>
    </row>
    <row r="279" spans="1:65" s="2" customFormat="1" ht="16.5" customHeight="1">
      <c r="A279" s="38"/>
      <c r="B279" s="39"/>
      <c r="C279" s="268" t="s">
        <v>425</v>
      </c>
      <c r="D279" s="268" t="s">
        <v>235</v>
      </c>
      <c r="E279" s="269" t="s">
        <v>991</v>
      </c>
      <c r="F279" s="270" t="s">
        <v>992</v>
      </c>
      <c r="G279" s="271" t="s">
        <v>303</v>
      </c>
      <c r="H279" s="272">
        <v>2</v>
      </c>
      <c r="I279" s="273"/>
      <c r="J279" s="274">
        <f>ROUND(I279*H279,2)</f>
        <v>0</v>
      </c>
      <c r="K279" s="270" t="s">
        <v>140</v>
      </c>
      <c r="L279" s="275"/>
      <c r="M279" s="276" t="s">
        <v>1</v>
      </c>
      <c r="N279" s="277" t="s">
        <v>45</v>
      </c>
      <c r="O279" s="91"/>
      <c r="P279" s="227">
        <f>O279*H279</f>
        <v>0</v>
      </c>
      <c r="Q279" s="227">
        <v>0.027</v>
      </c>
      <c r="R279" s="227">
        <f>Q279*H279</f>
        <v>0.054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182</v>
      </c>
      <c r="AT279" s="229" t="s">
        <v>235</v>
      </c>
      <c r="AU279" s="229" t="s">
        <v>89</v>
      </c>
      <c r="AY279" s="17" t="s">
        <v>134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85</v>
      </c>
      <c r="BK279" s="230">
        <f>ROUND(I279*H279,2)</f>
        <v>0</v>
      </c>
      <c r="BL279" s="17" t="s">
        <v>95</v>
      </c>
      <c r="BM279" s="229" t="s">
        <v>993</v>
      </c>
    </row>
    <row r="280" spans="1:47" s="2" customFormat="1" ht="12">
      <c r="A280" s="38"/>
      <c r="B280" s="39"/>
      <c r="C280" s="40"/>
      <c r="D280" s="231" t="s">
        <v>142</v>
      </c>
      <c r="E280" s="40"/>
      <c r="F280" s="232" t="s">
        <v>992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142</v>
      </c>
      <c r="AU280" s="17" t="s">
        <v>89</v>
      </c>
    </row>
    <row r="281" spans="1:65" s="2" customFormat="1" ht="16.5" customHeight="1">
      <c r="A281" s="38"/>
      <c r="B281" s="39"/>
      <c r="C281" s="268" t="s">
        <v>430</v>
      </c>
      <c r="D281" s="268" t="s">
        <v>235</v>
      </c>
      <c r="E281" s="269" t="s">
        <v>994</v>
      </c>
      <c r="F281" s="270" t="s">
        <v>995</v>
      </c>
      <c r="G281" s="271" t="s">
        <v>303</v>
      </c>
      <c r="H281" s="272">
        <v>2</v>
      </c>
      <c r="I281" s="273"/>
      <c r="J281" s="274">
        <f>ROUND(I281*H281,2)</f>
        <v>0</v>
      </c>
      <c r="K281" s="270" t="s">
        <v>140</v>
      </c>
      <c r="L281" s="275"/>
      <c r="M281" s="276" t="s">
        <v>1</v>
      </c>
      <c r="N281" s="277" t="s">
        <v>45</v>
      </c>
      <c r="O281" s="91"/>
      <c r="P281" s="227">
        <f>O281*H281</f>
        <v>0</v>
      </c>
      <c r="Q281" s="227">
        <v>0.111</v>
      </c>
      <c r="R281" s="227">
        <f>Q281*H281</f>
        <v>0.222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182</v>
      </c>
      <c r="AT281" s="229" t="s">
        <v>235</v>
      </c>
      <c r="AU281" s="229" t="s">
        <v>89</v>
      </c>
      <c r="AY281" s="17" t="s">
        <v>134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85</v>
      </c>
      <c r="BK281" s="230">
        <f>ROUND(I281*H281,2)</f>
        <v>0</v>
      </c>
      <c r="BL281" s="17" t="s">
        <v>95</v>
      </c>
      <c r="BM281" s="229" t="s">
        <v>996</v>
      </c>
    </row>
    <row r="282" spans="1:47" s="2" customFormat="1" ht="12">
      <c r="A282" s="38"/>
      <c r="B282" s="39"/>
      <c r="C282" s="40"/>
      <c r="D282" s="231" t="s">
        <v>142</v>
      </c>
      <c r="E282" s="40"/>
      <c r="F282" s="232" t="s">
        <v>995</v>
      </c>
      <c r="G282" s="40"/>
      <c r="H282" s="40"/>
      <c r="I282" s="233"/>
      <c r="J282" s="40"/>
      <c r="K282" s="40"/>
      <c r="L282" s="44"/>
      <c r="M282" s="234"/>
      <c r="N282" s="23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142</v>
      </c>
      <c r="AU282" s="17" t="s">
        <v>89</v>
      </c>
    </row>
    <row r="283" spans="1:65" s="2" customFormat="1" ht="16.5" customHeight="1">
      <c r="A283" s="38"/>
      <c r="B283" s="39"/>
      <c r="C283" s="218" t="s">
        <v>435</v>
      </c>
      <c r="D283" s="218" t="s">
        <v>136</v>
      </c>
      <c r="E283" s="219" t="s">
        <v>997</v>
      </c>
      <c r="F283" s="220" t="s">
        <v>998</v>
      </c>
      <c r="G283" s="221" t="s">
        <v>303</v>
      </c>
      <c r="H283" s="222">
        <v>2</v>
      </c>
      <c r="I283" s="223"/>
      <c r="J283" s="224">
        <f>ROUND(I283*H283,2)</f>
        <v>0</v>
      </c>
      <c r="K283" s="220" t="s">
        <v>140</v>
      </c>
      <c r="L283" s="44"/>
      <c r="M283" s="225" t="s">
        <v>1</v>
      </c>
      <c r="N283" s="226" t="s">
        <v>45</v>
      </c>
      <c r="O283" s="91"/>
      <c r="P283" s="227">
        <f>O283*H283</f>
        <v>0</v>
      </c>
      <c r="Q283" s="227">
        <v>0.02972</v>
      </c>
      <c r="R283" s="227">
        <f>Q283*H283</f>
        <v>0.05944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95</v>
      </c>
      <c r="AT283" s="229" t="s">
        <v>136</v>
      </c>
      <c r="AU283" s="229" t="s">
        <v>89</v>
      </c>
      <c r="AY283" s="17" t="s">
        <v>134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85</v>
      </c>
      <c r="BK283" s="230">
        <f>ROUND(I283*H283,2)</f>
        <v>0</v>
      </c>
      <c r="BL283" s="17" t="s">
        <v>95</v>
      </c>
      <c r="BM283" s="229" t="s">
        <v>999</v>
      </c>
    </row>
    <row r="284" spans="1:47" s="2" customFormat="1" ht="12">
      <c r="A284" s="38"/>
      <c r="B284" s="39"/>
      <c r="C284" s="40"/>
      <c r="D284" s="231" t="s">
        <v>142</v>
      </c>
      <c r="E284" s="40"/>
      <c r="F284" s="232" t="s">
        <v>1000</v>
      </c>
      <c r="G284" s="40"/>
      <c r="H284" s="40"/>
      <c r="I284" s="233"/>
      <c r="J284" s="40"/>
      <c r="K284" s="40"/>
      <c r="L284" s="44"/>
      <c r="M284" s="234"/>
      <c r="N284" s="235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142</v>
      </c>
      <c r="AU284" s="17" t="s">
        <v>89</v>
      </c>
    </row>
    <row r="285" spans="1:51" s="14" customFormat="1" ht="12">
      <c r="A285" s="14"/>
      <c r="B285" s="246"/>
      <c r="C285" s="247"/>
      <c r="D285" s="231" t="s">
        <v>144</v>
      </c>
      <c r="E285" s="248" t="s">
        <v>1</v>
      </c>
      <c r="F285" s="249" t="s">
        <v>89</v>
      </c>
      <c r="G285" s="247"/>
      <c r="H285" s="250">
        <v>2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144</v>
      </c>
      <c r="AU285" s="256" t="s">
        <v>89</v>
      </c>
      <c r="AV285" s="14" t="s">
        <v>89</v>
      </c>
      <c r="AW285" s="14" t="s">
        <v>34</v>
      </c>
      <c r="AX285" s="14" t="s">
        <v>85</v>
      </c>
      <c r="AY285" s="256" t="s">
        <v>134</v>
      </c>
    </row>
    <row r="286" spans="1:65" s="2" customFormat="1" ht="16.5" customHeight="1">
      <c r="A286" s="38"/>
      <c r="B286" s="39"/>
      <c r="C286" s="268" t="s">
        <v>441</v>
      </c>
      <c r="D286" s="268" t="s">
        <v>235</v>
      </c>
      <c r="E286" s="269" t="s">
        <v>1001</v>
      </c>
      <c r="F286" s="270" t="s">
        <v>1002</v>
      </c>
      <c r="G286" s="271" t="s">
        <v>303</v>
      </c>
      <c r="H286" s="272">
        <v>2</v>
      </c>
      <c r="I286" s="273"/>
      <c r="J286" s="274">
        <f>ROUND(I286*H286,2)</f>
        <v>0</v>
      </c>
      <c r="K286" s="270" t="s">
        <v>140</v>
      </c>
      <c r="L286" s="275"/>
      <c r="M286" s="276" t="s">
        <v>1</v>
      </c>
      <c r="N286" s="277" t="s">
        <v>45</v>
      </c>
      <c r="O286" s="91"/>
      <c r="P286" s="227">
        <f>O286*H286</f>
        <v>0</v>
      </c>
      <c r="Q286" s="227">
        <v>0.11</v>
      </c>
      <c r="R286" s="227">
        <f>Q286*H286</f>
        <v>0.22</v>
      </c>
      <c r="S286" s="227">
        <v>0</v>
      </c>
      <c r="T286" s="228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9" t="s">
        <v>182</v>
      </c>
      <c r="AT286" s="229" t="s">
        <v>235</v>
      </c>
      <c r="AU286" s="229" t="s">
        <v>89</v>
      </c>
      <c r="AY286" s="17" t="s">
        <v>134</v>
      </c>
      <c r="BE286" s="230">
        <f>IF(N286="základní",J286,0)</f>
        <v>0</v>
      </c>
      <c r="BF286" s="230">
        <f>IF(N286="snížená",J286,0)</f>
        <v>0</v>
      </c>
      <c r="BG286" s="230">
        <f>IF(N286="zákl. přenesená",J286,0)</f>
        <v>0</v>
      </c>
      <c r="BH286" s="230">
        <f>IF(N286="sníž. přenesená",J286,0)</f>
        <v>0</v>
      </c>
      <c r="BI286" s="230">
        <f>IF(N286="nulová",J286,0)</f>
        <v>0</v>
      </c>
      <c r="BJ286" s="17" t="s">
        <v>85</v>
      </c>
      <c r="BK286" s="230">
        <f>ROUND(I286*H286,2)</f>
        <v>0</v>
      </c>
      <c r="BL286" s="17" t="s">
        <v>95</v>
      </c>
      <c r="BM286" s="229" t="s">
        <v>1003</v>
      </c>
    </row>
    <row r="287" spans="1:47" s="2" customFormat="1" ht="12">
      <c r="A287" s="38"/>
      <c r="B287" s="39"/>
      <c r="C287" s="40"/>
      <c r="D287" s="231" t="s">
        <v>142</v>
      </c>
      <c r="E287" s="40"/>
      <c r="F287" s="232" t="s">
        <v>1002</v>
      </c>
      <c r="G287" s="40"/>
      <c r="H287" s="40"/>
      <c r="I287" s="233"/>
      <c r="J287" s="40"/>
      <c r="K287" s="40"/>
      <c r="L287" s="44"/>
      <c r="M287" s="234"/>
      <c r="N287" s="235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142</v>
      </c>
      <c r="AU287" s="17" t="s">
        <v>89</v>
      </c>
    </row>
    <row r="288" spans="1:65" s="2" customFormat="1" ht="16.5" customHeight="1">
      <c r="A288" s="38"/>
      <c r="B288" s="39"/>
      <c r="C288" s="218" t="s">
        <v>447</v>
      </c>
      <c r="D288" s="218" t="s">
        <v>136</v>
      </c>
      <c r="E288" s="219" t="s">
        <v>1004</v>
      </c>
      <c r="F288" s="220" t="s">
        <v>1005</v>
      </c>
      <c r="G288" s="221" t="s">
        <v>303</v>
      </c>
      <c r="H288" s="222">
        <v>2</v>
      </c>
      <c r="I288" s="223"/>
      <c r="J288" s="224">
        <f>ROUND(I288*H288,2)</f>
        <v>0</v>
      </c>
      <c r="K288" s="220" t="s">
        <v>140</v>
      </c>
      <c r="L288" s="44"/>
      <c r="M288" s="225" t="s">
        <v>1</v>
      </c>
      <c r="N288" s="226" t="s">
        <v>45</v>
      </c>
      <c r="O288" s="91"/>
      <c r="P288" s="227">
        <f>O288*H288</f>
        <v>0</v>
      </c>
      <c r="Q288" s="227">
        <v>0.02972</v>
      </c>
      <c r="R288" s="227">
        <f>Q288*H288</f>
        <v>0.05944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95</v>
      </c>
      <c r="AT288" s="229" t="s">
        <v>136</v>
      </c>
      <c r="AU288" s="229" t="s">
        <v>89</v>
      </c>
      <c r="AY288" s="17" t="s">
        <v>134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85</v>
      </c>
      <c r="BK288" s="230">
        <f>ROUND(I288*H288,2)</f>
        <v>0</v>
      </c>
      <c r="BL288" s="17" t="s">
        <v>95</v>
      </c>
      <c r="BM288" s="229" t="s">
        <v>1006</v>
      </c>
    </row>
    <row r="289" spans="1:47" s="2" customFormat="1" ht="12">
      <c r="A289" s="38"/>
      <c r="B289" s="39"/>
      <c r="C289" s="40"/>
      <c r="D289" s="231" t="s">
        <v>142</v>
      </c>
      <c r="E289" s="40"/>
      <c r="F289" s="232" t="s">
        <v>1007</v>
      </c>
      <c r="G289" s="40"/>
      <c r="H289" s="40"/>
      <c r="I289" s="233"/>
      <c r="J289" s="40"/>
      <c r="K289" s="40"/>
      <c r="L289" s="44"/>
      <c r="M289" s="234"/>
      <c r="N289" s="235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142</v>
      </c>
      <c r="AU289" s="17" t="s">
        <v>89</v>
      </c>
    </row>
    <row r="290" spans="1:51" s="14" customFormat="1" ht="12">
      <c r="A290" s="14"/>
      <c r="B290" s="246"/>
      <c r="C290" s="247"/>
      <c r="D290" s="231" t="s">
        <v>144</v>
      </c>
      <c r="E290" s="248" t="s">
        <v>1</v>
      </c>
      <c r="F290" s="249" t="s">
        <v>89</v>
      </c>
      <c r="G290" s="247"/>
      <c r="H290" s="250">
        <v>2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144</v>
      </c>
      <c r="AU290" s="256" t="s">
        <v>89</v>
      </c>
      <c r="AV290" s="14" t="s">
        <v>89</v>
      </c>
      <c r="AW290" s="14" t="s">
        <v>34</v>
      </c>
      <c r="AX290" s="14" t="s">
        <v>85</v>
      </c>
      <c r="AY290" s="256" t="s">
        <v>134</v>
      </c>
    </row>
    <row r="291" spans="1:65" s="2" customFormat="1" ht="16.5" customHeight="1">
      <c r="A291" s="38"/>
      <c r="B291" s="39"/>
      <c r="C291" s="268" t="s">
        <v>453</v>
      </c>
      <c r="D291" s="268" t="s">
        <v>235</v>
      </c>
      <c r="E291" s="269" t="s">
        <v>1008</v>
      </c>
      <c r="F291" s="270" t="s">
        <v>1009</v>
      </c>
      <c r="G291" s="271" t="s">
        <v>303</v>
      </c>
      <c r="H291" s="272">
        <v>2</v>
      </c>
      <c r="I291" s="273"/>
      <c r="J291" s="274">
        <f>ROUND(I291*H291,2)</f>
        <v>0</v>
      </c>
      <c r="K291" s="270" t="s">
        <v>140</v>
      </c>
      <c r="L291" s="275"/>
      <c r="M291" s="276" t="s">
        <v>1</v>
      </c>
      <c r="N291" s="277" t="s">
        <v>45</v>
      </c>
      <c r="O291" s="91"/>
      <c r="P291" s="227">
        <f>O291*H291</f>
        <v>0</v>
      </c>
      <c r="Q291" s="227">
        <v>0.298</v>
      </c>
      <c r="R291" s="227">
        <f>Q291*H291</f>
        <v>0.596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182</v>
      </c>
      <c r="AT291" s="229" t="s">
        <v>235</v>
      </c>
      <c r="AU291" s="229" t="s">
        <v>89</v>
      </c>
      <c r="AY291" s="17" t="s">
        <v>134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85</v>
      </c>
      <c r="BK291" s="230">
        <f>ROUND(I291*H291,2)</f>
        <v>0</v>
      </c>
      <c r="BL291" s="17" t="s">
        <v>95</v>
      </c>
      <c r="BM291" s="229" t="s">
        <v>1010</v>
      </c>
    </row>
    <row r="292" spans="1:47" s="2" customFormat="1" ht="12">
      <c r="A292" s="38"/>
      <c r="B292" s="39"/>
      <c r="C292" s="40"/>
      <c r="D292" s="231" t="s">
        <v>142</v>
      </c>
      <c r="E292" s="40"/>
      <c r="F292" s="232" t="s">
        <v>1009</v>
      </c>
      <c r="G292" s="40"/>
      <c r="H292" s="40"/>
      <c r="I292" s="233"/>
      <c r="J292" s="40"/>
      <c r="K292" s="40"/>
      <c r="L292" s="44"/>
      <c r="M292" s="234"/>
      <c r="N292" s="235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142</v>
      </c>
      <c r="AU292" s="17" t="s">
        <v>89</v>
      </c>
    </row>
    <row r="293" spans="1:65" s="2" customFormat="1" ht="21.75" customHeight="1">
      <c r="A293" s="38"/>
      <c r="B293" s="39"/>
      <c r="C293" s="218" t="s">
        <v>459</v>
      </c>
      <c r="D293" s="218" t="s">
        <v>136</v>
      </c>
      <c r="E293" s="219" t="s">
        <v>1011</v>
      </c>
      <c r="F293" s="220" t="s">
        <v>1012</v>
      </c>
      <c r="G293" s="221" t="s">
        <v>303</v>
      </c>
      <c r="H293" s="222">
        <v>2</v>
      </c>
      <c r="I293" s="223"/>
      <c r="J293" s="224">
        <f>ROUND(I293*H293,2)</f>
        <v>0</v>
      </c>
      <c r="K293" s="220" t="s">
        <v>140</v>
      </c>
      <c r="L293" s="44"/>
      <c r="M293" s="225" t="s">
        <v>1</v>
      </c>
      <c r="N293" s="226" t="s">
        <v>45</v>
      </c>
      <c r="O293" s="91"/>
      <c r="P293" s="227">
        <f>O293*H293</f>
        <v>0</v>
      </c>
      <c r="Q293" s="227">
        <v>0.09</v>
      </c>
      <c r="R293" s="227">
        <f>Q293*H293</f>
        <v>0.18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95</v>
      </c>
      <c r="AT293" s="229" t="s">
        <v>136</v>
      </c>
      <c r="AU293" s="229" t="s">
        <v>89</v>
      </c>
      <c r="AY293" s="17" t="s">
        <v>134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85</v>
      </c>
      <c r="BK293" s="230">
        <f>ROUND(I293*H293,2)</f>
        <v>0</v>
      </c>
      <c r="BL293" s="17" t="s">
        <v>95</v>
      </c>
      <c r="BM293" s="229" t="s">
        <v>1013</v>
      </c>
    </row>
    <row r="294" spans="1:47" s="2" customFormat="1" ht="12">
      <c r="A294" s="38"/>
      <c r="B294" s="39"/>
      <c r="C294" s="40"/>
      <c r="D294" s="231" t="s">
        <v>142</v>
      </c>
      <c r="E294" s="40"/>
      <c r="F294" s="232" t="s">
        <v>1012</v>
      </c>
      <c r="G294" s="40"/>
      <c r="H294" s="40"/>
      <c r="I294" s="233"/>
      <c r="J294" s="40"/>
      <c r="K294" s="40"/>
      <c r="L294" s="44"/>
      <c r="M294" s="234"/>
      <c r="N294" s="235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142</v>
      </c>
      <c r="AU294" s="17" t="s">
        <v>89</v>
      </c>
    </row>
    <row r="295" spans="1:65" s="2" customFormat="1" ht="16.5" customHeight="1">
      <c r="A295" s="38"/>
      <c r="B295" s="39"/>
      <c r="C295" s="218" t="s">
        <v>464</v>
      </c>
      <c r="D295" s="218" t="s">
        <v>136</v>
      </c>
      <c r="E295" s="219" t="s">
        <v>1014</v>
      </c>
      <c r="F295" s="220" t="s">
        <v>1015</v>
      </c>
      <c r="G295" s="221" t="s">
        <v>303</v>
      </c>
      <c r="H295" s="222">
        <v>2</v>
      </c>
      <c r="I295" s="223"/>
      <c r="J295" s="224">
        <f>ROUND(I295*H295,2)</f>
        <v>0</v>
      </c>
      <c r="K295" s="220" t="s">
        <v>140</v>
      </c>
      <c r="L295" s="44"/>
      <c r="M295" s="225" t="s">
        <v>1</v>
      </c>
      <c r="N295" s="226" t="s">
        <v>45</v>
      </c>
      <c r="O295" s="91"/>
      <c r="P295" s="227">
        <f>O295*H295</f>
        <v>0</v>
      </c>
      <c r="Q295" s="227">
        <v>0.21734</v>
      </c>
      <c r="R295" s="227">
        <f>Q295*H295</f>
        <v>0.43468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95</v>
      </c>
      <c r="AT295" s="229" t="s">
        <v>136</v>
      </c>
      <c r="AU295" s="229" t="s">
        <v>89</v>
      </c>
      <c r="AY295" s="17" t="s">
        <v>134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85</v>
      </c>
      <c r="BK295" s="230">
        <f>ROUND(I295*H295,2)</f>
        <v>0</v>
      </c>
      <c r="BL295" s="17" t="s">
        <v>95</v>
      </c>
      <c r="BM295" s="229" t="s">
        <v>1016</v>
      </c>
    </row>
    <row r="296" spans="1:47" s="2" customFormat="1" ht="12">
      <c r="A296" s="38"/>
      <c r="B296" s="39"/>
      <c r="C296" s="40"/>
      <c r="D296" s="231" t="s">
        <v>142</v>
      </c>
      <c r="E296" s="40"/>
      <c r="F296" s="232" t="s">
        <v>1015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142</v>
      </c>
      <c r="AU296" s="17" t="s">
        <v>89</v>
      </c>
    </row>
    <row r="297" spans="1:51" s="14" customFormat="1" ht="12">
      <c r="A297" s="14"/>
      <c r="B297" s="246"/>
      <c r="C297" s="247"/>
      <c r="D297" s="231" t="s">
        <v>144</v>
      </c>
      <c r="E297" s="248" t="s">
        <v>1</v>
      </c>
      <c r="F297" s="249" t="s">
        <v>89</v>
      </c>
      <c r="G297" s="247"/>
      <c r="H297" s="250">
        <v>2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144</v>
      </c>
      <c r="AU297" s="256" t="s">
        <v>89</v>
      </c>
      <c r="AV297" s="14" t="s">
        <v>89</v>
      </c>
      <c r="AW297" s="14" t="s">
        <v>34</v>
      </c>
      <c r="AX297" s="14" t="s">
        <v>85</v>
      </c>
      <c r="AY297" s="256" t="s">
        <v>134</v>
      </c>
    </row>
    <row r="298" spans="1:65" s="2" customFormat="1" ht="16.5" customHeight="1">
      <c r="A298" s="38"/>
      <c r="B298" s="39"/>
      <c r="C298" s="268" t="s">
        <v>469</v>
      </c>
      <c r="D298" s="268" t="s">
        <v>235</v>
      </c>
      <c r="E298" s="269" t="s">
        <v>1017</v>
      </c>
      <c r="F298" s="270" t="s">
        <v>1018</v>
      </c>
      <c r="G298" s="271" t="s">
        <v>303</v>
      </c>
      <c r="H298" s="272">
        <v>2</v>
      </c>
      <c r="I298" s="273"/>
      <c r="J298" s="274">
        <f>ROUND(I298*H298,2)</f>
        <v>0</v>
      </c>
      <c r="K298" s="270" t="s">
        <v>140</v>
      </c>
      <c r="L298" s="275"/>
      <c r="M298" s="276" t="s">
        <v>1</v>
      </c>
      <c r="N298" s="277" t="s">
        <v>45</v>
      </c>
      <c r="O298" s="91"/>
      <c r="P298" s="227">
        <f>O298*H298</f>
        <v>0</v>
      </c>
      <c r="Q298" s="227">
        <v>0.0553</v>
      </c>
      <c r="R298" s="227">
        <f>Q298*H298</f>
        <v>0.1106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182</v>
      </c>
      <c r="AT298" s="229" t="s">
        <v>235</v>
      </c>
      <c r="AU298" s="229" t="s">
        <v>89</v>
      </c>
      <c r="AY298" s="17" t="s">
        <v>134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85</v>
      </c>
      <c r="BK298" s="230">
        <f>ROUND(I298*H298,2)</f>
        <v>0</v>
      </c>
      <c r="BL298" s="17" t="s">
        <v>95</v>
      </c>
      <c r="BM298" s="229" t="s">
        <v>1019</v>
      </c>
    </row>
    <row r="299" spans="1:47" s="2" customFormat="1" ht="12">
      <c r="A299" s="38"/>
      <c r="B299" s="39"/>
      <c r="C299" s="40"/>
      <c r="D299" s="231" t="s">
        <v>142</v>
      </c>
      <c r="E299" s="40"/>
      <c r="F299" s="232" t="s">
        <v>1018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142</v>
      </c>
      <c r="AU299" s="17" t="s">
        <v>89</v>
      </c>
    </row>
    <row r="300" spans="1:63" s="12" customFormat="1" ht="22.8" customHeight="1">
      <c r="A300" s="12"/>
      <c r="B300" s="202"/>
      <c r="C300" s="203"/>
      <c r="D300" s="204" t="s">
        <v>79</v>
      </c>
      <c r="E300" s="216" t="s">
        <v>190</v>
      </c>
      <c r="F300" s="216" t="s">
        <v>407</v>
      </c>
      <c r="G300" s="203"/>
      <c r="H300" s="203"/>
      <c r="I300" s="206"/>
      <c r="J300" s="217">
        <f>BK300</f>
        <v>0</v>
      </c>
      <c r="K300" s="203"/>
      <c r="L300" s="208"/>
      <c r="M300" s="209"/>
      <c r="N300" s="210"/>
      <c r="O300" s="210"/>
      <c r="P300" s="211">
        <f>SUM(P301:P306)</f>
        <v>0</v>
      </c>
      <c r="Q300" s="210"/>
      <c r="R300" s="211">
        <f>SUM(R301:R306)</f>
        <v>16.75142</v>
      </c>
      <c r="S300" s="210"/>
      <c r="T300" s="212">
        <f>SUM(T301:T306)</f>
        <v>5.82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3" t="s">
        <v>85</v>
      </c>
      <c r="AT300" s="214" t="s">
        <v>79</v>
      </c>
      <c r="AU300" s="214" t="s">
        <v>85</v>
      </c>
      <c r="AY300" s="213" t="s">
        <v>134</v>
      </c>
      <c r="BK300" s="215">
        <f>SUM(BK301:BK306)</f>
        <v>0</v>
      </c>
    </row>
    <row r="301" spans="1:65" s="2" customFormat="1" ht="16.5" customHeight="1">
      <c r="A301" s="38"/>
      <c r="B301" s="39"/>
      <c r="C301" s="218" t="s">
        <v>474</v>
      </c>
      <c r="D301" s="218" t="s">
        <v>136</v>
      </c>
      <c r="E301" s="219" t="s">
        <v>1020</v>
      </c>
      <c r="F301" s="220" t="s">
        <v>1021</v>
      </c>
      <c r="G301" s="221" t="s">
        <v>303</v>
      </c>
      <c r="H301" s="222">
        <v>1</v>
      </c>
      <c r="I301" s="223"/>
      <c r="J301" s="224">
        <f>ROUND(I301*H301,2)</f>
        <v>0</v>
      </c>
      <c r="K301" s="220" t="s">
        <v>1</v>
      </c>
      <c r="L301" s="44"/>
      <c r="M301" s="225" t="s">
        <v>1</v>
      </c>
      <c r="N301" s="226" t="s">
        <v>45</v>
      </c>
      <c r="O301" s="91"/>
      <c r="P301" s="227">
        <f>O301*H301</f>
        <v>0</v>
      </c>
      <c r="Q301" s="227">
        <v>16.75142</v>
      </c>
      <c r="R301" s="227">
        <f>Q301*H301</f>
        <v>16.75142</v>
      </c>
      <c r="S301" s="227">
        <v>0</v>
      </c>
      <c r="T301" s="228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9" t="s">
        <v>95</v>
      </c>
      <c r="AT301" s="229" t="s">
        <v>136</v>
      </c>
      <c r="AU301" s="229" t="s">
        <v>89</v>
      </c>
      <c r="AY301" s="17" t="s">
        <v>134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7" t="s">
        <v>85</v>
      </c>
      <c r="BK301" s="230">
        <f>ROUND(I301*H301,2)</f>
        <v>0</v>
      </c>
      <c r="BL301" s="17" t="s">
        <v>95</v>
      </c>
      <c r="BM301" s="229" t="s">
        <v>1022</v>
      </c>
    </row>
    <row r="302" spans="1:47" s="2" customFormat="1" ht="12">
      <c r="A302" s="38"/>
      <c r="B302" s="39"/>
      <c r="C302" s="40"/>
      <c r="D302" s="231" t="s">
        <v>142</v>
      </c>
      <c r="E302" s="40"/>
      <c r="F302" s="232" t="s">
        <v>1023</v>
      </c>
      <c r="G302" s="40"/>
      <c r="H302" s="40"/>
      <c r="I302" s="233"/>
      <c r="J302" s="40"/>
      <c r="K302" s="40"/>
      <c r="L302" s="44"/>
      <c r="M302" s="234"/>
      <c r="N302" s="235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142</v>
      </c>
      <c r="AU302" s="17" t="s">
        <v>89</v>
      </c>
    </row>
    <row r="303" spans="1:51" s="14" customFormat="1" ht="12">
      <c r="A303" s="14"/>
      <c r="B303" s="246"/>
      <c r="C303" s="247"/>
      <c r="D303" s="231" t="s">
        <v>144</v>
      </c>
      <c r="E303" s="248" t="s">
        <v>1</v>
      </c>
      <c r="F303" s="249" t="s">
        <v>85</v>
      </c>
      <c r="G303" s="247"/>
      <c r="H303" s="250">
        <v>1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144</v>
      </c>
      <c r="AU303" s="256" t="s">
        <v>89</v>
      </c>
      <c r="AV303" s="14" t="s">
        <v>89</v>
      </c>
      <c r="AW303" s="14" t="s">
        <v>34</v>
      </c>
      <c r="AX303" s="14" t="s">
        <v>85</v>
      </c>
      <c r="AY303" s="256" t="s">
        <v>134</v>
      </c>
    </row>
    <row r="304" spans="1:65" s="2" customFormat="1" ht="16.5" customHeight="1">
      <c r="A304" s="38"/>
      <c r="B304" s="39"/>
      <c r="C304" s="218" t="s">
        <v>479</v>
      </c>
      <c r="D304" s="218" t="s">
        <v>136</v>
      </c>
      <c r="E304" s="219" t="s">
        <v>1024</v>
      </c>
      <c r="F304" s="220" t="s">
        <v>1025</v>
      </c>
      <c r="G304" s="221" t="s">
        <v>185</v>
      </c>
      <c r="H304" s="222">
        <v>30</v>
      </c>
      <c r="I304" s="223"/>
      <c r="J304" s="224">
        <f>ROUND(I304*H304,2)</f>
        <v>0</v>
      </c>
      <c r="K304" s="220" t="s">
        <v>140</v>
      </c>
      <c r="L304" s="44"/>
      <c r="M304" s="225" t="s">
        <v>1</v>
      </c>
      <c r="N304" s="226" t="s">
        <v>45</v>
      </c>
      <c r="O304" s="91"/>
      <c r="P304" s="227">
        <f>O304*H304</f>
        <v>0</v>
      </c>
      <c r="Q304" s="227">
        <v>0</v>
      </c>
      <c r="R304" s="227">
        <f>Q304*H304</f>
        <v>0</v>
      </c>
      <c r="S304" s="227">
        <v>0.194</v>
      </c>
      <c r="T304" s="228">
        <f>S304*H304</f>
        <v>5.82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95</v>
      </c>
      <c r="AT304" s="229" t="s">
        <v>136</v>
      </c>
      <c r="AU304" s="229" t="s">
        <v>89</v>
      </c>
      <c r="AY304" s="17" t="s">
        <v>134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85</v>
      </c>
      <c r="BK304" s="230">
        <f>ROUND(I304*H304,2)</f>
        <v>0</v>
      </c>
      <c r="BL304" s="17" t="s">
        <v>95</v>
      </c>
      <c r="BM304" s="229" t="s">
        <v>1026</v>
      </c>
    </row>
    <row r="305" spans="1:47" s="2" customFormat="1" ht="12">
      <c r="A305" s="38"/>
      <c r="B305" s="39"/>
      <c r="C305" s="40"/>
      <c r="D305" s="231" t="s">
        <v>142</v>
      </c>
      <c r="E305" s="40"/>
      <c r="F305" s="232" t="s">
        <v>1027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142</v>
      </c>
      <c r="AU305" s="17" t="s">
        <v>89</v>
      </c>
    </row>
    <row r="306" spans="1:51" s="14" customFormat="1" ht="12">
      <c r="A306" s="14"/>
      <c r="B306" s="246"/>
      <c r="C306" s="247"/>
      <c r="D306" s="231" t="s">
        <v>144</v>
      </c>
      <c r="E306" s="248" t="s">
        <v>1</v>
      </c>
      <c r="F306" s="249" t="s">
        <v>319</v>
      </c>
      <c r="G306" s="247"/>
      <c r="H306" s="250">
        <v>30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144</v>
      </c>
      <c r="AU306" s="256" t="s">
        <v>89</v>
      </c>
      <c r="AV306" s="14" t="s">
        <v>89</v>
      </c>
      <c r="AW306" s="14" t="s">
        <v>34</v>
      </c>
      <c r="AX306" s="14" t="s">
        <v>85</v>
      </c>
      <c r="AY306" s="256" t="s">
        <v>134</v>
      </c>
    </row>
    <row r="307" spans="1:63" s="12" customFormat="1" ht="22.8" customHeight="1">
      <c r="A307" s="12"/>
      <c r="B307" s="202"/>
      <c r="C307" s="203"/>
      <c r="D307" s="204" t="s">
        <v>79</v>
      </c>
      <c r="E307" s="216" t="s">
        <v>569</v>
      </c>
      <c r="F307" s="216" t="s">
        <v>570</v>
      </c>
      <c r="G307" s="203"/>
      <c r="H307" s="203"/>
      <c r="I307" s="206"/>
      <c r="J307" s="217">
        <f>BK307</f>
        <v>0</v>
      </c>
      <c r="K307" s="203"/>
      <c r="L307" s="208"/>
      <c r="M307" s="209"/>
      <c r="N307" s="210"/>
      <c r="O307" s="210"/>
      <c r="P307" s="211">
        <f>SUM(P308:P309)</f>
        <v>0</v>
      </c>
      <c r="Q307" s="210"/>
      <c r="R307" s="211">
        <f>SUM(R308:R309)</f>
        <v>0</v>
      </c>
      <c r="S307" s="210"/>
      <c r="T307" s="212">
        <f>SUM(T308:T309)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3" t="s">
        <v>85</v>
      </c>
      <c r="AT307" s="214" t="s">
        <v>79</v>
      </c>
      <c r="AU307" s="214" t="s">
        <v>85</v>
      </c>
      <c r="AY307" s="213" t="s">
        <v>134</v>
      </c>
      <c r="BK307" s="215">
        <f>SUM(BK308:BK309)</f>
        <v>0</v>
      </c>
    </row>
    <row r="308" spans="1:65" s="2" customFormat="1" ht="16.5" customHeight="1">
      <c r="A308" s="38"/>
      <c r="B308" s="39"/>
      <c r="C308" s="218" t="s">
        <v>485</v>
      </c>
      <c r="D308" s="218" t="s">
        <v>136</v>
      </c>
      <c r="E308" s="219" t="s">
        <v>1028</v>
      </c>
      <c r="F308" s="220" t="s">
        <v>1029</v>
      </c>
      <c r="G308" s="221" t="s">
        <v>238</v>
      </c>
      <c r="H308" s="222">
        <v>750.253</v>
      </c>
      <c r="I308" s="223"/>
      <c r="J308" s="224">
        <f>ROUND(I308*H308,2)</f>
        <v>0</v>
      </c>
      <c r="K308" s="220" t="s">
        <v>140</v>
      </c>
      <c r="L308" s="44"/>
      <c r="M308" s="225" t="s">
        <v>1</v>
      </c>
      <c r="N308" s="226" t="s">
        <v>45</v>
      </c>
      <c r="O308" s="91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95</v>
      </c>
      <c r="AT308" s="229" t="s">
        <v>136</v>
      </c>
      <c r="AU308" s="229" t="s">
        <v>89</v>
      </c>
      <c r="AY308" s="17" t="s">
        <v>134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85</v>
      </c>
      <c r="BK308" s="230">
        <f>ROUND(I308*H308,2)</f>
        <v>0</v>
      </c>
      <c r="BL308" s="17" t="s">
        <v>95</v>
      </c>
      <c r="BM308" s="229" t="s">
        <v>1030</v>
      </c>
    </row>
    <row r="309" spans="1:47" s="2" customFormat="1" ht="12">
      <c r="A309" s="38"/>
      <c r="B309" s="39"/>
      <c r="C309" s="40"/>
      <c r="D309" s="231" t="s">
        <v>142</v>
      </c>
      <c r="E309" s="40"/>
      <c r="F309" s="232" t="s">
        <v>1031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142</v>
      </c>
      <c r="AU309" s="17" t="s">
        <v>89</v>
      </c>
    </row>
    <row r="310" spans="1:63" s="12" customFormat="1" ht="25.9" customHeight="1">
      <c r="A310" s="12"/>
      <c r="B310" s="202"/>
      <c r="C310" s="203"/>
      <c r="D310" s="204" t="s">
        <v>79</v>
      </c>
      <c r="E310" s="205" t="s">
        <v>235</v>
      </c>
      <c r="F310" s="205" t="s">
        <v>701</v>
      </c>
      <c r="G310" s="203"/>
      <c r="H310" s="203"/>
      <c r="I310" s="206"/>
      <c r="J310" s="207">
        <f>BK310</f>
        <v>0</v>
      </c>
      <c r="K310" s="203"/>
      <c r="L310" s="208"/>
      <c r="M310" s="209"/>
      <c r="N310" s="210"/>
      <c r="O310" s="210"/>
      <c r="P310" s="211">
        <f>P311</f>
        <v>0</v>
      </c>
      <c r="Q310" s="210"/>
      <c r="R310" s="211">
        <f>R311</f>
        <v>0</v>
      </c>
      <c r="S310" s="210"/>
      <c r="T310" s="212">
        <f>T311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92</v>
      </c>
      <c r="AT310" s="214" t="s">
        <v>79</v>
      </c>
      <c r="AU310" s="214" t="s">
        <v>80</v>
      </c>
      <c r="AY310" s="213" t="s">
        <v>134</v>
      </c>
      <c r="BK310" s="215">
        <f>BK311</f>
        <v>0</v>
      </c>
    </row>
    <row r="311" spans="1:63" s="12" customFormat="1" ht="22.8" customHeight="1">
      <c r="A311" s="12"/>
      <c r="B311" s="202"/>
      <c r="C311" s="203"/>
      <c r="D311" s="204" t="s">
        <v>79</v>
      </c>
      <c r="E311" s="216" t="s">
        <v>1032</v>
      </c>
      <c r="F311" s="216" t="s">
        <v>1033</v>
      </c>
      <c r="G311" s="203"/>
      <c r="H311" s="203"/>
      <c r="I311" s="206"/>
      <c r="J311" s="217">
        <f>BK311</f>
        <v>0</v>
      </c>
      <c r="K311" s="203"/>
      <c r="L311" s="208"/>
      <c r="M311" s="209"/>
      <c r="N311" s="210"/>
      <c r="O311" s="210"/>
      <c r="P311" s="211">
        <f>SUM(P312:P314)</f>
        <v>0</v>
      </c>
      <c r="Q311" s="210"/>
      <c r="R311" s="211">
        <f>SUM(R312:R314)</f>
        <v>0</v>
      </c>
      <c r="S311" s="210"/>
      <c r="T311" s="212">
        <f>SUM(T312:T314)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3" t="s">
        <v>92</v>
      </c>
      <c r="AT311" s="214" t="s">
        <v>79</v>
      </c>
      <c r="AU311" s="214" t="s">
        <v>85</v>
      </c>
      <c r="AY311" s="213" t="s">
        <v>134</v>
      </c>
      <c r="BK311" s="215">
        <f>SUM(BK312:BK314)</f>
        <v>0</v>
      </c>
    </row>
    <row r="312" spans="1:65" s="2" customFormat="1" ht="16.5" customHeight="1">
      <c r="A312" s="38"/>
      <c r="B312" s="39"/>
      <c r="C312" s="218" t="s">
        <v>491</v>
      </c>
      <c r="D312" s="218" t="s">
        <v>136</v>
      </c>
      <c r="E312" s="219" t="s">
        <v>1034</v>
      </c>
      <c r="F312" s="220" t="s">
        <v>1035</v>
      </c>
      <c r="G312" s="221" t="s">
        <v>185</v>
      </c>
      <c r="H312" s="222">
        <v>13.5</v>
      </c>
      <c r="I312" s="223"/>
      <c r="J312" s="224">
        <f>ROUND(I312*H312,2)</f>
        <v>0</v>
      </c>
      <c r="K312" s="220" t="s">
        <v>140</v>
      </c>
      <c r="L312" s="44"/>
      <c r="M312" s="225" t="s">
        <v>1</v>
      </c>
      <c r="N312" s="226" t="s">
        <v>45</v>
      </c>
      <c r="O312" s="91"/>
      <c r="P312" s="227">
        <f>O312*H312</f>
        <v>0</v>
      </c>
      <c r="Q312" s="227">
        <v>0</v>
      </c>
      <c r="R312" s="227">
        <f>Q312*H312</f>
        <v>0</v>
      </c>
      <c r="S312" s="227">
        <v>0</v>
      </c>
      <c r="T312" s="22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9" t="s">
        <v>519</v>
      </c>
      <c r="AT312" s="229" t="s">
        <v>136</v>
      </c>
      <c r="AU312" s="229" t="s">
        <v>89</v>
      </c>
      <c r="AY312" s="17" t="s">
        <v>134</v>
      </c>
      <c r="BE312" s="230">
        <f>IF(N312="základní",J312,0)</f>
        <v>0</v>
      </c>
      <c r="BF312" s="230">
        <f>IF(N312="snížená",J312,0)</f>
        <v>0</v>
      </c>
      <c r="BG312" s="230">
        <f>IF(N312="zákl. přenesená",J312,0)</f>
        <v>0</v>
      </c>
      <c r="BH312" s="230">
        <f>IF(N312="sníž. přenesená",J312,0)</f>
        <v>0</v>
      </c>
      <c r="BI312" s="230">
        <f>IF(N312="nulová",J312,0)</f>
        <v>0</v>
      </c>
      <c r="BJ312" s="17" t="s">
        <v>85</v>
      </c>
      <c r="BK312" s="230">
        <f>ROUND(I312*H312,2)</f>
        <v>0</v>
      </c>
      <c r="BL312" s="17" t="s">
        <v>519</v>
      </c>
      <c r="BM312" s="229" t="s">
        <v>1036</v>
      </c>
    </row>
    <row r="313" spans="1:47" s="2" customFormat="1" ht="12">
      <c r="A313" s="38"/>
      <c r="B313" s="39"/>
      <c r="C313" s="40"/>
      <c r="D313" s="231" t="s">
        <v>142</v>
      </c>
      <c r="E313" s="40"/>
      <c r="F313" s="232" t="s">
        <v>1035</v>
      </c>
      <c r="G313" s="40"/>
      <c r="H313" s="40"/>
      <c r="I313" s="233"/>
      <c r="J313" s="40"/>
      <c r="K313" s="40"/>
      <c r="L313" s="44"/>
      <c r="M313" s="234"/>
      <c r="N313" s="235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142</v>
      </c>
      <c r="AU313" s="17" t="s">
        <v>89</v>
      </c>
    </row>
    <row r="314" spans="1:51" s="14" customFormat="1" ht="12">
      <c r="A314" s="14"/>
      <c r="B314" s="246"/>
      <c r="C314" s="247"/>
      <c r="D314" s="231" t="s">
        <v>144</v>
      </c>
      <c r="E314" s="248" t="s">
        <v>1</v>
      </c>
      <c r="F314" s="249" t="s">
        <v>1037</v>
      </c>
      <c r="G314" s="247"/>
      <c r="H314" s="250">
        <v>13.5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144</v>
      </c>
      <c r="AU314" s="256" t="s">
        <v>89</v>
      </c>
      <c r="AV314" s="14" t="s">
        <v>89</v>
      </c>
      <c r="AW314" s="14" t="s">
        <v>34</v>
      </c>
      <c r="AX314" s="14" t="s">
        <v>85</v>
      </c>
      <c r="AY314" s="256" t="s">
        <v>134</v>
      </c>
    </row>
    <row r="315" spans="1:63" s="12" customFormat="1" ht="25.9" customHeight="1">
      <c r="A315" s="12"/>
      <c r="B315" s="202"/>
      <c r="C315" s="203"/>
      <c r="D315" s="204" t="s">
        <v>79</v>
      </c>
      <c r="E315" s="205" t="s">
        <v>619</v>
      </c>
      <c r="F315" s="205" t="s">
        <v>96</v>
      </c>
      <c r="G315" s="203"/>
      <c r="H315" s="203"/>
      <c r="I315" s="206"/>
      <c r="J315" s="207">
        <f>BK315</f>
        <v>0</v>
      </c>
      <c r="K315" s="203"/>
      <c r="L315" s="208"/>
      <c r="M315" s="209"/>
      <c r="N315" s="210"/>
      <c r="O315" s="210"/>
      <c r="P315" s="211">
        <f>P316</f>
        <v>0</v>
      </c>
      <c r="Q315" s="210"/>
      <c r="R315" s="211">
        <f>R316</f>
        <v>0</v>
      </c>
      <c r="S315" s="210"/>
      <c r="T315" s="212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3" t="s">
        <v>161</v>
      </c>
      <c r="AT315" s="214" t="s">
        <v>79</v>
      </c>
      <c r="AU315" s="214" t="s">
        <v>80</v>
      </c>
      <c r="AY315" s="213" t="s">
        <v>134</v>
      </c>
      <c r="BK315" s="215">
        <f>BK316</f>
        <v>0</v>
      </c>
    </row>
    <row r="316" spans="1:63" s="12" customFormat="1" ht="22.8" customHeight="1">
      <c r="A316" s="12"/>
      <c r="B316" s="202"/>
      <c r="C316" s="203"/>
      <c r="D316" s="204" t="s">
        <v>79</v>
      </c>
      <c r="E316" s="216" t="s">
        <v>620</v>
      </c>
      <c r="F316" s="216" t="s">
        <v>621</v>
      </c>
      <c r="G316" s="203"/>
      <c r="H316" s="203"/>
      <c r="I316" s="206"/>
      <c r="J316" s="217">
        <f>BK316</f>
        <v>0</v>
      </c>
      <c r="K316" s="203"/>
      <c r="L316" s="208"/>
      <c r="M316" s="209"/>
      <c r="N316" s="210"/>
      <c r="O316" s="210"/>
      <c r="P316" s="211">
        <f>SUM(P317:P318)</f>
        <v>0</v>
      </c>
      <c r="Q316" s="210"/>
      <c r="R316" s="211">
        <f>SUM(R317:R318)</f>
        <v>0</v>
      </c>
      <c r="S316" s="210"/>
      <c r="T316" s="212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3" t="s">
        <v>161</v>
      </c>
      <c r="AT316" s="214" t="s">
        <v>79</v>
      </c>
      <c r="AU316" s="214" t="s">
        <v>85</v>
      </c>
      <c r="AY316" s="213" t="s">
        <v>134</v>
      </c>
      <c r="BK316" s="215">
        <f>SUM(BK317:BK318)</f>
        <v>0</v>
      </c>
    </row>
    <row r="317" spans="1:65" s="2" customFormat="1" ht="16.5" customHeight="1">
      <c r="A317" s="38"/>
      <c r="B317" s="39"/>
      <c r="C317" s="218" t="s">
        <v>497</v>
      </c>
      <c r="D317" s="218" t="s">
        <v>136</v>
      </c>
      <c r="E317" s="219" t="s">
        <v>623</v>
      </c>
      <c r="F317" s="220" t="s">
        <v>624</v>
      </c>
      <c r="G317" s="221" t="s">
        <v>625</v>
      </c>
      <c r="H317" s="222">
        <v>4</v>
      </c>
      <c r="I317" s="223"/>
      <c r="J317" s="224">
        <f>ROUND(I317*H317,2)</f>
        <v>0</v>
      </c>
      <c r="K317" s="220" t="s">
        <v>140</v>
      </c>
      <c r="L317" s="44"/>
      <c r="M317" s="225" t="s">
        <v>1</v>
      </c>
      <c r="N317" s="226" t="s">
        <v>45</v>
      </c>
      <c r="O317" s="91"/>
      <c r="P317" s="227">
        <f>O317*H317</f>
        <v>0</v>
      </c>
      <c r="Q317" s="227">
        <v>0</v>
      </c>
      <c r="R317" s="227">
        <f>Q317*H317</f>
        <v>0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626</v>
      </c>
      <c r="AT317" s="229" t="s">
        <v>136</v>
      </c>
      <c r="AU317" s="229" t="s">
        <v>89</v>
      </c>
      <c r="AY317" s="17" t="s">
        <v>134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85</v>
      </c>
      <c r="BK317" s="230">
        <f>ROUND(I317*H317,2)</f>
        <v>0</v>
      </c>
      <c r="BL317" s="17" t="s">
        <v>626</v>
      </c>
      <c r="BM317" s="229" t="s">
        <v>1038</v>
      </c>
    </row>
    <row r="318" spans="1:47" s="2" customFormat="1" ht="12">
      <c r="A318" s="38"/>
      <c r="B318" s="39"/>
      <c r="C318" s="40"/>
      <c r="D318" s="231" t="s">
        <v>142</v>
      </c>
      <c r="E318" s="40"/>
      <c r="F318" s="232" t="s">
        <v>624</v>
      </c>
      <c r="G318" s="40"/>
      <c r="H318" s="40"/>
      <c r="I318" s="233"/>
      <c r="J318" s="40"/>
      <c r="K318" s="40"/>
      <c r="L318" s="44"/>
      <c r="M318" s="278"/>
      <c r="N318" s="279"/>
      <c r="O318" s="280"/>
      <c r="P318" s="280"/>
      <c r="Q318" s="280"/>
      <c r="R318" s="280"/>
      <c r="S318" s="280"/>
      <c r="T318" s="281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142</v>
      </c>
      <c r="AU318" s="17" t="s">
        <v>89</v>
      </c>
    </row>
    <row r="319" spans="1:31" s="2" customFormat="1" ht="6.95" customHeight="1">
      <c r="A319" s="38"/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44"/>
      <c r="M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</row>
  </sheetData>
  <sheetProtection password="CC35" sheet="1" objects="1" scenarios="1" formatColumns="0" formatRows="0" autoFilter="0"/>
  <autoFilter ref="C127:K31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98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Křižovatky Slovenská - Lipová - Závodu míru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33</v>
      </c>
      <c r="F21" s="38"/>
      <c r="G21" s="38"/>
      <c r="H21" s="38"/>
      <c r="I21" s="140" t="s">
        <v>28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35</v>
      </c>
      <c r="E23" s="38"/>
      <c r="F23" s="38"/>
      <c r="G23" s="38"/>
      <c r="H23" s="38"/>
      <c r="I23" s="140" t="s">
        <v>25</v>
      </c>
      <c r="J23" s="143" t="s">
        <v>36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28</v>
      </c>
      <c r="J24" s="143" t="s">
        <v>38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39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40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42</v>
      </c>
      <c r="G32" s="38"/>
      <c r="H32" s="38"/>
      <c r="I32" s="152" t="s">
        <v>41</v>
      </c>
      <c r="J32" s="152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44</v>
      </c>
      <c r="E33" s="140" t="s">
        <v>45</v>
      </c>
      <c r="F33" s="154">
        <f>ROUND((SUM(BE122:BE151)),2)</f>
        <v>0</v>
      </c>
      <c r="G33" s="38"/>
      <c r="H33" s="38"/>
      <c r="I33" s="155">
        <v>0.21</v>
      </c>
      <c r="J33" s="154">
        <f>ROUND(((SUM(BE122:BE151))*I33),2)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46</v>
      </c>
      <c r="F34" s="154">
        <f>ROUND((SUM(BF122:BF151)),2)</f>
        <v>0</v>
      </c>
      <c r="G34" s="38"/>
      <c r="H34" s="38"/>
      <c r="I34" s="155">
        <v>0.15</v>
      </c>
      <c r="J34" s="154">
        <f>ROUND(((SUM(BF122:BF151))*I34),2)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47</v>
      </c>
      <c r="F35" s="154">
        <f>ROUND((SUM(BG122:BG151)),2)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48</v>
      </c>
      <c r="F36" s="154">
        <f>ROUND((SUM(BH122:BH151)),2)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49</v>
      </c>
      <c r="F37" s="154">
        <f>ROUND((SUM(BI122:BI151)),2)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53</v>
      </c>
      <c r="E50" s="164"/>
      <c r="F50" s="164"/>
      <c r="G50" s="163" t="s">
        <v>54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55</v>
      </c>
      <c r="E61" s="166"/>
      <c r="F61" s="167" t="s">
        <v>56</v>
      </c>
      <c r="G61" s="165" t="s">
        <v>55</v>
      </c>
      <c r="H61" s="166"/>
      <c r="I61" s="166"/>
      <c r="J61" s="168" t="s">
        <v>56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57</v>
      </c>
      <c r="E65" s="169"/>
      <c r="F65" s="169"/>
      <c r="G65" s="163" t="s">
        <v>58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55</v>
      </c>
      <c r="E76" s="166"/>
      <c r="F76" s="167" t="s">
        <v>56</v>
      </c>
      <c r="G76" s="165" t="s">
        <v>55</v>
      </c>
      <c r="H76" s="166"/>
      <c r="I76" s="166"/>
      <c r="J76" s="168" t="s">
        <v>56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Křižovatky Slovenská - Lipová - Závodu míru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4 -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Sokolov</v>
      </c>
      <c r="G89" s="40"/>
      <c r="H89" s="40"/>
      <c r="I89" s="32" t="s">
        <v>22</v>
      </c>
      <c r="J89" s="79" t="str">
        <f>IF(J12="","",J12)</f>
        <v>1. 12. 2023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Sokolov</v>
      </c>
      <c r="G91" s="40"/>
      <c r="H91" s="40"/>
      <c r="I91" s="32" t="s">
        <v>32</v>
      </c>
      <c r="J91" s="36" t="str">
        <f>E21</f>
        <v xml:space="preserve">Vladimír Čechura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>Vladimír Čechura - 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111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9"/>
      <c r="C99" s="180"/>
      <c r="D99" s="181" t="s">
        <v>117</v>
      </c>
      <c r="E99" s="182"/>
      <c r="F99" s="182"/>
      <c r="G99" s="182"/>
      <c r="H99" s="182"/>
      <c r="I99" s="182"/>
      <c r="J99" s="183">
        <f>J127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5"/>
      <c r="C100" s="186"/>
      <c r="D100" s="187" t="s">
        <v>1040</v>
      </c>
      <c r="E100" s="188"/>
      <c r="F100" s="188"/>
      <c r="G100" s="188"/>
      <c r="H100" s="188"/>
      <c r="I100" s="188"/>
      <c r="J100" s="189">
        <f>J128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1041</v>
      </c>
      <c r="E101" s="188"/>
      <c r="F101" s="188"/>
      <c r="G101" s="188"/>
      <c r="H101" s="188"/>
      <c r="I101" s="188"/>
      <c r="J101" s="189">
        <f>J139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1042</v>
      </c>
      <c r="E102" s="188"/>
      <c r="F102" s="188"/>
      <c r="G102" s="188"/>
      <c r="H102" s="188"/>
      <c r="I102" s="188"/>
      <c r="J102" s="189">
        <f>J145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119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Úprava Křižovatky Slovenská - Lipová - Závodu míru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4 - Vedlejší rozpočtové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Sokolov</v>
      </c>
      <c r="G116" s="40"/>
      <c r="H116" s="40"/>
      <c r="I116" s="32" t="s">
        <v>22</v>
      </c>
      <c r="J116" s="79" t="str">
        <f>IF(J12="","",J12)</f>
        <v>1. 12. 2023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Sokolov</v>
      </c>
      <c r="G118" s="40"/>
      <c r="H118" s="40"/>
      <c r="I118" s="32" t="s">
        <v>32</v>
      </c>
      <c r="J118" s="36" t="str">
        <f>E21</f>
        <v xml:space="preserve">Vladimír Čechura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32" t="s">
        <v>35</v>
      </c>
      <c r="J119" s="36" t="str">
        <f>E24</f>
        <v>Vladimír Čechura - MESSOR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120</v>
      </c>
      <c r="D121" s="194" t="s">
        <v>65</v>
      </c>
      <c r="E121" s="194" t="s">
        <v>61</v>
      </c>
      <c r="F121" s="194" t="s">
        <v>62</v>
      </c>
      <c r="G121" s="194" t="s">
        <v>121</v>
      </c>
      <c r="H121" s="194" t="s">
        <v>122</v>
      </c>
      <c r="I121" s="194" t="s">
        <v>123</v>
      </c>
      <c r="J121" s="194" t="s">
        <v>103</v>
      </c>
      <c r="K121" s="195" t="s">
        <v>124</v>
      </c>
      <c r="L121" s="196"/>
      <c r="M121" s="100" t="s">
        <v>1</v>
      </c>
      <c r="N121" s="101" t="s">
        <v>44</v>
      </c>
      <c r="O121" s="101" t="s">
        <v>125</v>
      </c>
      <c r="P121" s="101" t="s">
        <v>126</v>
      </c>
      <c r="Q121" s="101" t="s">
        <v>127</v>
      </c>
      <c r="R121" s="101" t="s">
        <v>128</v>
      </c>
      <c r="S121" s="101" t="s">
        <v>129</v>
      </c>
      <c r="T121" s="102" t="s">
        <v>130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131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P123+P127</f>
        <v>0</v>
      </c>
      <c r="Q122" s="104"/>
      <c r="R122" s="199">
        <f>R123+R127</f>
        <v>0</v>
      </c>
      <c r="S122" s="104"/>
      <c r="T122" s="200">
        <f>T123+T127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105</v>
      </c>
      <c r="BK122" s="201">
        <f>BK123+BK127</f>
        <v>0</v>
      </c>
    </row>
    <row r="123" spans="1:63" s="12" customFormat="1" ht="25.9" customHeight="1">
      <c r="A123" s="12"/>
      <c r="B123" s="202"/>
      <c r="C123" s="203"/>
      <c r="D123" s="204" t="s">
        <v>79</v>
      </c>
      <c r="E123" s="205" t="s">
        <v>132</v>
      </c>
      <c r="F123" s="205" t="s">
        <v>133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</f>
        <v>0</v>
      </c>
      <c r="Q123" s="210"/>
      <c r="R123" s="211">
        <f>R124</f>
        <v>0</v>
      </c>
      <c r="S123" s="210"/>
      <c r="T123" s="21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79</v>
      </c>
      <c r="AU123" s="214" t="s">
        <v>80</v>
      </c>
      <c r="AY123" s="213" t="s">
        <v>134</v>
      </c>
      <c r="BK123" s="215">
        <f>BK124</f>
        <v>0</v>
      </c>
    </row>
    <row r="124" spans="1:63" s="12" customFormat="1" ht="22.8" customHeight="1">
      <c r="A124" s="12"/>
      <c r="B124" s="202"/>
      <c r="C124" s="203"/>
      <c r="D124" s="204" t="s">
        <v>79</v>
      </c>
      <c r="E124" s="216" t="s">
        <v>190</v>
      </c>
      <c r="F124" s="216" t="s">
        <v>407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85</v>
      </c>
      <c r="AT124" s="214" t="s">
        <v>79</v>
      </c>
      <c r="AU124" s="214" t="s">
        <v>85</v>
      </c>
      <c r="AY124" s="213" t="s">
        <v>134</v>
      </c>
      <c r="BK124" s="215">
        <f>SUM(BK125:BK126)</f>
        <v>0</v>
      </c>
    </row>
    <row r="125" spans="1:65" s="2" customFormat="1" ht="16.5" customHeight="1">
      <c r="A125" s="38"/>
      <c r="B125" s="39"/>
      <c r="C125" s="218" t="s">
        <v>190</v>
      </c>
      <c r="D125" s="218" t="s">
        <v>136</v>
      </c>
      <c r="E125" s="219" t="s">
        <v>1024</v>
      </c>
      <c r="F125" s="220" t="s">
        <v>1025</v>
      </c>
      <c r="G125" s="221" t="s">
        <v>185</v>
      </c>
      <c r="H125" s="222">
        <v>0</v>
      </c>
      <c r="I125" s="223"/>
      <c r="J125" s="224">
        <f>ROUND(I125*H125,2)</f>
        <v>0</v>
      </c>
      <c r="K125" s="220" t="s">
        <v>140</v>
      </c>
      <c r="L125" s="44"/>
      <c r="M125" s="225" t="s">
        <v>1</v>
      </c>
      <c r="N125" s="226" t="s">
        <v>45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0.194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95</v>
      </c>
      <c r="AT125" s="229" t="s">
        <v>136</v>
      </c>
      <c r="AU125" s="229" t="s">
        <v>89</v>
      </c>
      <c r="AY125" s="17" t="s">
        <v>134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85</v>
      </c>
      <c r="BK125" s="230">
        <f>ROUND(I125*H125,2)</f>
        <v>0</v>
      </c>
      <c r="BL125" s="17" t="s">
        <v>95</v>
      </c>
      <c r="BM125" s="229" t="s">
        <v>1043</v>
      </c>
    </row>
    <row r="126" spans="1:47" s="2" customFormat="1" ht="12">
      <c r="A126" s="38"/>
      <c r="B126" s="39"/>
      <c r="C126" s="40"/>
      <c r="D126" s="231" t="s">
        <v>142</v>
      </c>
      <c r="E126" s="40"/>
      <c r="F126" s="232" t="s">
        <v>1027</v>
      </c>
      <c r="G126" s="40"/>
      <c r="H126" s="40"/>
      <c r="I126" s="233"/>
      <c r="J126" s="40"/>
      <c r="K126" s="40"/>
      <c r="L126" s="44"/>
      <c r="M126" s="234"/>
      <c r="N126" s="23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142</v>
      </c>
      <c r="AU126" s="17" t="s">
        <v>89</v>
      </c>
    </row>
    <row r="127" spans="1:63" s="12" customFormat="1" ht="25.9" customHeight="1">
      <c r="A127" s="12"/>
      <c r="B127" s="202"/>
      <c r="C127" s="203"/>
      <c r="D127" s="204" t="s">
        <v>79</v>
      </c>
      <c r="E127" s="205" t="s">
        <v>619</v>
      </c>
      <c r="F127" s="205" t="s">
        <v>96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P128+P139+P145</f>
        <v>0</v>
      </c>
      <c r="Q127" s="210"/>
      <c r="R127" s="211">
        <f>R128+R139+R145</f>
        <v>0</v>
      </c>
      <c r="S127" s="210"/>
      <c r="T127" s="212">
        <f>T128+T139+T145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161</v>
      </c>
      <c r="AT127" s="214" t="s">
        <v>79</v>
      </c>
      <c r="AU127" s="214" t="s">
        <v>80</v>
      </c>
      <c r="AY127" s="213" t="s">
        <v>134</v>
      </c>
      <c r="BK127" s="215">
        <f>BK128+BK139+BK145</f>
        <v>0</v>
      </c>
    </row>
    <row r="128" spans="1:63" s="12" customFormat="1" ht="22.8" customHeight="1">
      <c r="A128" s="12"/>
      <c r="B128" s="202"/>
      <c r="C128" s="203"/>
      <c r="D128" s="204" t="s">
        <v>79</v>
      </c>
      <c r="E128" s="216" t="s">
        <v>1044</v>
      </c>
      <c r="F128" s="216" t="s">
        <v>1045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SUM(P129:P138)</f>
        <v>0</v>
      </c>
      <c r="Q128" s="210"/>
      <c r="R128" s="211">
        <f>SUM(R129:R138)</f>
        <v>0</v>
      </c>
      <c r="S128" s="210"/>
      <c r="T128" s="212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161</v>
      </c>
      <c r="AT128" s="214" t="s">
        <v>79</v>
      </c>
      <c r="AU128" s="214" t="s">
        <v>85</v>
      </c>
      <c r="AY128" s="213" t="s">
        <v>134</v>
      </c>
      <c r="BK128" s="215">
        <f>SUM(BK129:BK138)</f>
        <v>0</v>
      </c>
    </row>
    <row r="129" spans="1:65" s="2" customFormat="1" ht="16.5" customHeight="1">
      <c r="A129" s="38"/>
      <c r="B129" s="39"/>
      <c r="C129" s="218" t="s">
        <v>85</v>
      </c>
      <c r="D129" s="218" t="s">
        <v>136</v>
      </c>
      <c r="E129" s="219" t="s">
        <v>1046</v>
      </c>
      <c r="F129" s="220" t="s">
        <v>1047</v>
      </c>
      <c r="G129" s="221" t="s">
        <v>778</v>
      </c>
      <c r="H129" s="222">
        <v>1</v>
      </c>
      <c r="I129" s="223"/>
      <c r="J129" s="224">
        <f>ROUND(I129*H129,2)</f>
        <v>0</v>
      </c>
      <c r="K129" s="220" t="s">
        <v>1048</v>
      </c>
      <c r="L129" s="44"/>
      <c r="M129" s="225" t="s">
        <v>1</v>
      </c>
      <c r="N129" s="226" t="s">
        <v>45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626</v>
      </c>
      <c r="AT129" s="229" t="s">
        <v>136</v>
      </c>
      <c r="AU129" s="229" t="s">
        <v>89</v>
      </c>
      <c r="AY129" s="17" t="s">
        <v>134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85</v>
      </c>
      <c r="BK129" s="230">
        <f>ROUND(I129*H129,2)</f>
        <v>0</v>
      </c>
      <c r="BL129" s="17" t="s">
        <v>626</v>
      </c>
      <c r="BM129" s="229" t="s">
        <v>1049</v>
      </c>
    </row>
    <row r="130" spans="1:47" s="2" customFormat="1" ht="12">
      <c r="A130" s="38"/>
      <c r="B130" s="39"/>
      <c r="C130" s="40"/>
      <c r="D130" s="231" t="s">
        <v>142</v>
      </c>
      <c r="E130" s="40"/>
      <c r="F130" s="232" t="s">
        <v>1047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142</v>
      </c>
      <c r="AU130" s="17" t="s">
        <v>89</v>
      </c>
    </row>
    <row r="131" spans="1:65" s="2" customFormat="1" ht="16.5" customHeight="1">
      <c r="A131" s="38"/>
      <c r="B131" s="39"/>
      <c r="C131" s="218" t="s">
        <v>89</v>
      </c>
      <c r="D131" s="218" t="s">
        <v>136</v>
      </c>
      <c r="E131" s="219" t="s">
        <v>1050</v>
      </c>
      <c r="F131" s="220" t="s">
        <v>1051</v>
      </c>
      <c r="G131" s="221" t="s">
        <v>778</v>
      </c>
      <c r="H131" s="222">
        <v>2</v>
      </c>
      <c r="I131" s="223"/>
      <c r="J131" s="224">
        <f>ROUND(I131*H131,2)</f>
        <v>0</v>
      </c>
      <c r="K131" s="220" t="s">
        <v>1048</v>
      </c>
      <c r="L131" s="44"/>
      <c r="M131" s="225" t="s">
        <v>1</v>
      </c>
      <c r="N131" s="226" t="s">
        <v>45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626</v>
      </c>
      <c r="AT131" s="229" t="s">
        <v>136</v>
      </c>
      <c r="AU131" s="229" t="s">
        <v>89</v>
      </c>
      <c r="AY131" s="17" t="s">
        <v>134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85</v>
      </c>
      <c r="BK131" s="230">
        <f>ROUND(I131*H131,2)</f>
        <v>0</v>
      </c>
      <c r="BL131" s="17" t="s">
        <v>626</v>
      </c>
      <c r="BM131" s="229" t="s">
        <v>1052</v>
      </c>
    </row>
    <row r="132" spans="1:47" s="2" customFormat="1" ht="12">
      <c r="A132" s="38"/>
      <c r="B132" s="39"/>
      <c r="C132" s="40"/>
      <c r="D132" s="231" t="s">
        <v>142</v>
      </c>
      <c r="E132" s="40"/>
      <c r="F132" s="232" t="s">
        <v>1051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142</v>
      </c>
      <c r="AU132" s="17" t="s">
        <v>89</v>
      </c>
    </row>
    <row r="133" spans="1:51" s="14" customFormat="1" ht="12">
      <c r="A133" s="14"/>
      <c r="B133" s="246"/>
      <c r="C133" s="247"/>
      <c r="D133" s="231" t="s">
        <v>144</v>
      </c>
      <c r="E133" s="248" t="s">
        <v>1</v>
      </c>
      <c r="F133" s="249" t="s">
        <v>1053</v>
      </c>
      <c r="G133" s="247"/>
      <c r="H133" s="250">
        <v>1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144</v>
      </c>
      <c r="AU133" s="256" t="s">
        <v>89</v>
      </c>
      <c r="AV133" s="14" t="s">
        <v>89</v>
      </c>
      <c r="AW133" s="14" t="s">
        <v>34</v>
      </c>
      <c r="AX133" s="14" t="s">
        <v>80</v>
      </c>
      <c r="AY133" s="256" t="s">
        <v>134</v>
      </c>
    </row>
    <row r="134" spans="1:51" s="14" customFormat="1" ht="12">
      <c r="A134" s="14"/>
      <c r="B134" s="246"/>
      <c r="C134" s="247"/>
      <c r="D134" s="231" t="s">
        <v>144</v>
      </c>
      <c r="E134" s="248" t="s">
        <v>1</v>
      </c>
      <c r="F134" s="249" t="s">
        <v>1054</v>
      </c>
      <c r="G134" s="247"/>
      <c r="H134" s="250">
        <v>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144</v>
      </c>
      <c r="AU134" s="256" t="s">
        <v>89</v>
      </c>
      <c r="AV134" s="14" t="s">
        <v>89</v>
      </c>
      <c r="AW134" s="14" t="s">
        <v>34</v>
      </c>
      <c r="AX134" s="14" t="s">
        <v>80</v>
      </c>
      <c r="AY134" s="256" t="s">
        <v>134</v>
      </c>
    </row>
    <row r="135" spans="1:51" s="15" customFormat="1" ht="12">
      <c r="A135" s="15"/>
      <c r="B135" s="257"/>
      <c r="C135" s="258"/>
      <c r="D135" s="231" t="s">
        <v>144</v>
      </c>
      <c r="E135" s="259" t="s">
        <v>1</v>
      </c>
      <c r="F135" s="260" t="s">
        <v>168</v>
      </c>
      <c r="G135" s="258"/>
      <c r="H135" s="261">
        <v>2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7" t="s">
        <v>144</v>
      </c>
      <c r="AU135" s="267" t="s">
        <v>89</v>
      </c>
      <c r="AV135" s="15" t="s">
        <v>95</v>
      </c>
      <c r="AW135" s="15" t="s">
        <v>34</v>
      </c>
      <c r="AX135" s="15" t="s">
        <v>85</v>
      </c>
      <c r="AY135" s="267" t="s">
        <v>134</v>
      </c>
    </row>
    <row r="136" spans="1:65" s="2" customFormat="1" ht="16.5" customHeight="1">
      <c r="A136" s="38"/>
      <c r="B136" s="39"/>
      <c r="C136" s="218" t="s">
        <v>92</v>
      </c>
      <c r="D136" s="218" t="s">
        <v>136</v>
      </c>
      <c r="E136" s="219" t="s">
        <v>1055</v>
      </c>
      <c r="F136" s="220" t="s">
        <v>1056</v>
      </c>
      <c r="G136" s="221" t="s">
        <v>1057</v>
      </c>
      <c r="H136" s="222">
        <v>2</v>
      </c>
      <c r="I136" s="223"/>
      <c r="J136" s="224">
        <f>ROUND(I136*H136,2)</f>
        <v>0</v>
      </c>
      <c r="K136" s="220" t="s">
        <v>1048</v>
      </c>
      <c r="L136" s="44"/>
      <c r="M136" s="225" t="s">
        <v>1</v>
      </c>
      <c r="N136" s="226" t="s">
        <v>45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626</v>
      </c>
      <c r="AT136" s="229" t="s">
        <v>136</v>
      </c>
      <c r="AU136" s="229" t="s">
        <v>89</v>
      </c>
      <c r="AY136" s="17" t="s">
        <v>134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85</v>
      </c>
      <c r="BK136" s="230">
        <f>ROUND(I136*H136,2)</f>
        <v>0</v>
      </c>
      <c r="BL136" s="17" t="s">
        <v>626</v>
      </c>
      <c r="BM136" s="229" t="s">
        <v>1058</v>
      </c>
    </row>
    <row r="137" spans="1:47" s="2" customFormat="1" ht="12">
      <c r="A137" s="38"/>
      <c r="B137" s="39"/>
      <c r="C137" s="40"/>
      <c r="D137" s="231" t="s">
        <v>142</v>
      </c>
      <c r="E137" s="40"/>
      <c r="F137" s="232" t="s">
        <v>1056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142</v>
      </c>
      <c r="AU137" s="17" t="s">
        <v>89</v>
      </c>
    </row>
    <row r="138" spans="1:51" s="14" customFormat="1" ht="12">
      <c r="A138" s="14"/>
      <c r="B138" s="246"/>
      <c r="C138" s="247"/>
      <c r="D138" s="231" t="s">
        <v>144</v>
      </c>
      <c r="E138" s="248" t="s">
        <v>1</v>
      </c>
      <c r="F138" s="249" t="s">
        <v>1059</v>
      </c>
      <c r="G138" s="247"/>
      <c r="H138" s="250">
        <v>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144</v>
      </c>
      <c r="AU138" s="256" t="s">
        <v>89</v>
      </c>
      <c r="AV138" s="14" t="s">
        <v>89</v>
      </c>
      <c r="AW138" s="14" t="s">
        <v>34</v>
      </c>
      <c r="AX138" s="14" t="s">
        <v>85</v>
      </c>
      <c r="AY138" s="256" t="s">
        <v>134</v>
      </c>
    </row>
    <row r="139" spans="1:63" s="12" customFormat="1" ht="22.8" customHeight="1">
      <c r="A139" s="12"/>
      <c r="B139" s="202"/>
      <c r="C139" s="203"/>
      <c r="D139" s="204" t="s">
        <v>79</v>
      </c>
      <c r="E139" s="216" t="s">
        <v>1060</v>
      </c>
      <c r="F139" s="216" t="s">
        <v>1061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SUM(P140:P144)</f>
        <v>0</v>
      </c>
      <c r="Q139" s="210"/>
      <c r="R139" s="211">
        <f>SUM(R140:R144)</f>
        <v>0</v>
      </c>
      <c r="S139" s="210"/>
      <c r="T139" s="212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161</v>
      </c>
      <c r="AT139" s="214" t="s">
        <v>79</v>
      </c>
      <c r="AU139" s="214" t="s">
        <v>85</v>
      </c>
      <c r="AY139" s="213" t="s">
        <v>134</v>
      </c>
      <c r="BK139" s="215">
        <f>SUM(BK140:BK144)</f>
        <v>0</v>
      </c>
    </row>
    <row r="140" spans="1:65" s="2" customFormat="1" ht="16.5" customHeight="1">
      <c r="A140" s="38"/>
      <c r="B140" s="39"/>
      <c r="C140" s="218" t="s">
        <v>95</v>
      </c>
      <c r="D140" s="218" t="s">
        <v>136</v>
      </c>
      <c r="E140" s="219" t="s">
        <v>1062</v>
      </c>
      <c r="F140" s="220" t="s">
        <v>1061</v>
      </c>
      <c r="G140" s="221" t="s">
        <v>778</v>
      </c>
      <c r="H140" s="222">
        <v>1</v>
      </c>
      <c r="I140" s="223"/>
      <c r="J140" s="224">
        <f>ROUND(I140*H140,2)</f>
        <v>0</v>
      </c>
      <c r="K140" s="220" t="s">
        <v>1048</v>
      </c>
      <c r="L140" s="44"/>
      <c r="M140" s="225" t="s">
        <v>1</v>
      </c>
      <c r="N140" s="226" t="s">
        <v>45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626</v>
      </c>
      <c r="AT140" s="229" t="s">
        <v>136</v>
      </c>
      <c r="AU140" s="229" t="s">
        <v>89</v>
      </c>
      <c r="AY140" s="17" t="s">
        <v>134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85</v>
      </c>
      <c r="BK140" s="230">
        <f>ROUND(I140*H140,2)</f>
        <v>0</v>
      </c>
      <c r="BL140" s="17" t="s">
        <v>626</v>
      </c>
      <c r="BM140" s="229" t="s">
        <v>1063</v>
      </c>
    </row>
    <row r="141" spans="1:47" s="2" customFormat="1" ht="12">
      <c r="A141" s="38"/>
      <c r="B141" s="39"/>
      <c r="C141" s="40"/>
      <c r="D141" s="231" t="s">
        <v>142</v>
      </c>
      <c r="E141" s="40"/>
      <c r="F141" s="232" t="s">
        <v>1061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142</v>
      </c>
      <c r="AU141" s="17" t="s">
        <v>89</v>
      </c>
    </row>
    <row r="142" spans="1:65" s="2" customFormat="1" ht="24.15" customHeight="1">
      <c r="A142" s="38"/>
      <c r="B142" s="39"/>
      <c r="C142" s="218" t="s">
        <v>161</v>
      </c>
      <c r="D142" s="218" t="s">
        <v>136</v>
      </c>
      <c r="E142" s="219" t="s">
        <v>1064</v>
      </c>
      <c r="F142" s="220" t="s">
        <v>1065</v>
      </c>
      <c r="G142" s="221" t="s">
        <v>1066</v>
      </c>
      <c r="H142" s="222">
        <v>300</v>
      </c>
      <c r="I142" s="223"/>
      <c r="J142" s="224">
        <f>ROUND(I142*H142,2)</f>
        <v>0</v>
      </c>
      <c r="K142" s="220" t="s">
        <v>1067</v>
      </c>
      <c r="L142" s="44"/>
      <c r="M142" s="225" t="s">
        <v>1</v>
      </c>
      <c r="N142" s="226" t="s">
        <v>45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626</v>
      </c>
      <c r="AT142" s="229" t="s">
        <v>136</v>
      </c>
      <c r="AU142" s="229" t="s">
        <v>89</v>
      </c>
      <c r="AY142" s="17" t="s">
        <v>134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85</v>
      </c>
      <c r="BK142" s="230">
        <f>ROUND(I142*H142,2)</f>
        <v>0</v>
      </c>
      <c r="BL142" s="17" t="s">
        <v>626</v>
      </c>
      <c r="BM142" s="229" t="s">
        <v>1068</v>
      </c>
    </row>
    <row r="143" spans="1:47" s="2" customFormat="1" ht="12">
      <c r="A143" s="38"/>
      <c r="B143" s="39"/>
      <c r="C143" s="40"/>
      <c r="D143" s="231" t="s">
        <v>142</v>
      </c>
      <c r="E143" s="40"/>
      <c r="F143" s="232" t="s">
        <v>1065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142</v>
      </c>
      <c r="AU143" s="17" t="s">
        <v>89</v>
      </c>
    </row>
    <row r="144" spans="1:51" s="14" customFormat="1" ht="12">
      <c r="A144" s="14"/>
      <c r="B144" s="246"/>
      <c r="C144" s="247"/>
      <c r="D144" s="231" t="s">
        <v>144</v>
      </c>
      <c r="E144" s="248" t="s">
        <v>1</v>
      </c>
      <c r="F144" s="249" t="s">
        <v>1069</v>
      </c>
      <c r="G144" s="247"/>
      <c r="H144" s="250">
        <v>300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144</v>
      </c>
      <c r="AU144" s="256" t="s">
        <v>89</v>
      </c>
      <c r="AV144" s="14" t="s">
        <v>89</v>
      </c>
      <c r="AW144" s="14" t="s">
        <v>34</v>
      </c>
      <c r="AX144" s="14" t="s">
        <v>85</v>
      </c>
      <c r="AY144" s="256" t="s">
        <v>134</v>
      </c>
    </row>
    <row r="145" spans="1:63" s="12" customFormat="1" ht="22.8" customHeight="1">
      <c r="A145" s="12"/>
      <c r="B145" s="202"/>
      <c r="C145" s="203"/>
      <c r="D145" s="204" t="s">
        <v>79</v>
      </c>
      <c r="E145" s="216" t="s">
        <v>1070</v>
      </c>
      <c r="F145" s="216" t="s">
        <v>1071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SUM(P146:P151)</f>
        <v>0</v>
      </c>
      <c r="Q145" s="210"/>
      <c r="R145" s="211">
        <f>SUM(R146:R151)</f>
        <v>0</v>
      </c>
      <c r="S145" s="210"/>
      <c r="T145" s="212">
        <f>SUM(T146:T151)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161</v>
      </c>
      <c r="AT145" s="214" t="s">
        <v>79</v>
      </c>
      <c r="AU145" s="214" t="s">
        <v>85</v>
      </c>
      <c r="AY145" s="213" t="s">
        <v>134</v>
      </c>
      <c r="BK145" s="215">
        <f>SUM(BK146:BK151)</f>
        <v>0</v>
      </c>
    </row>
    <row r="146" spans="1:65" s="2" customFormat="1" ht="16.5" customHeight="1">
      <c r="A146" s="38"/>
      <c r="B146" s="39"/>
      <c r="C146" s="218" t="s">
        <v>169</v>
      </c>
      <c r="D146" s="218" t="s">
        <v>136</v>
      </c>
      <c r="E146" s="219" t="s">
        <v>1072</v>
      </c>
      <c r="F146" s="220" t="s">
        <v>1073</v>
      </c>
      <c r="G146" s="221" t="s">
        <v>778</v>
      </c>
      <c r="H146" s="222">
        <v>1</v>
      </c>
      <c r="I146" s="223"/>
      <c r="J146" s="224">
        <f>ROUND(I146*H146,2)</f>
        <v>0</v>
      </c>
      <c r="K146" s="220" t="s">
        <v>1048</v>
      </c>
      <c r="L146" s="44"/>
      <c r="M146" s="225" t="s">
        <v>1</v>
      </c>
      <c r="N146" s="226" t="s">
        <v>45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626</v>
      </c>
      <c r="AT146" s="229" t="s">
        <v>136</v>
      </c>
      <c r="AU146" s="229" t="s">
        <v>89</v>
      </c>
      <c r="AY146" s="17" t="s">
        <v>134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85</v>
      </c>
      <c r="BK146" s="230">
        <f>ROUND(I146*H146,2)</f>
        <v>0</v>
      </c>
      <c r="BL146" s="17" t="s">
        <v>626</v>
      </c>
      <c r="BM146" s="229" t="s">
        <v>1074</v>
      </c>
    </row>
    <row r="147" spans="1:47" s="2" customFormat="1" ht="12">
      <c r="A147" s="38"/>
      <c r="B147" s="39"/>
      <c r="C147" s="40"/>
      <c r="D147" s="231" t="s">
        <v>142</v>
      </c>
      <c r="E147" s="40"/>
      <c r="F147" s="232" t="s">
        <v>1073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142</v>
      </c>
      <c r="AU147" s="17" t="s">
        <v>89</v>
      </c>
    </row>
    <row r="148" spans="1:65" s="2" customFormat="1" ht="16.5" customHeight="1">
      <c r="A148" s="38"/>
      <c r="B148" s="39"/>
      <c r="C148" s="218" t="s">
        <v>176</v>
      </c>
      <c r="D148" s="218" t="s">
        <v>136</v>
      </c>
      <c r="E148" s="219" t="s">
        <v>1075</v>
      </c>
      <c r="F148" s="220" t="s">
        <v>1076</v>
      </c>
      <c r="G148" s="221" t="s">
        <v>778</v>
      </c>
      <c r="H148" s="222">
        <v>1</v>
      </c>
      <c r="I148" s="223"/>
      <c r="J148" s="224">
        <f>ROUND(I148*H148,2)</f>
        <v>0</v>
      </c>
      <c r="K148" s="220" t="s">
        <v>1077</v>
      </c>
      <c r="L148" s="44"/>
      <c r="M148" s="225" t="s">
        <v>1</v>
      </c>
      <c r="N148" s="226" t="s">
        <v>45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626</v>
      </c>
      <c r="AT148" s="229" t="s">
        <v>136</v>
      </c>
      <c r="AU148" s="229" t="s">
        <v>89</v>
      </c>
      <c r="AY148" s="17" t="s">
        <v>134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85</v>
      </c>
      <c r="BK148" s="230">
        <f>ROUND(I148*H148,2)</f>
        <v>0</v>
      </c>
      <c r="BL148" s="17" t="s">
        <v>626</v>
      </c>
      <c r="BM148" s="229" t="s">
        <v>1078</v>
      </c>
    </row>
    <row r="149" spans="1:47" s="2" customFormat="1" ht="12">
      <c r="A149" s="38"/>
      <c r="B149" s="39"/>
      <c r="C149" s="40"/>
      <c r="D149" s="231" t="s">
        <v>142</v>
      </c>
      <c r="E149" s="40"/>
      <c r="F149" s="232" t="s">
        <v>1076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142</v>
      </c>
      <c r="AU149" s="17" t="s">
        <v>89</v>
      </c>
    </row>
    <row r="150" spans="1:65" s="2" customFormat="1" ht="16.5" customHeight="1">
      <c r="A150" s="38"/>
      <c r="B150" s="39"/>
      <c r="C150" s="218" t="s">
        <v>182</v>
      </c>
      <c r="D150" s="218" t="s">
        <v>136</v>
      </c>
      <c r="E150" s="219" t="s">
        <v>1079</v>
      </c>
      <c r="F150" s="220" t="s">
        <v>1080</v>
      </c>
      <c r="G150" s="221" t="s">
        <v>778</v>
      </c>
      <c r="H150" s="222">
        <v>1</v>
      </c>
      <c r="I150" s="223"/>
      <c r="J150" s="224">
        <f>ROUND(I150*H150,2)</f>
        <v>0</v>
      </c>
      <c r="K150" s="220" t="s">
        <v>1077</v>
      </c>
      <c r="L150" s="44"/>
      <c r="M150" s="225" t="s">
        <v>1</v>
      </c>
      <c r="N150" s="226" t="s">
        <v>45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626</v>
      </c>
      <c r="AT150" s="229" t="s">
        <v>136</v>
      </c>
      <c r="AU150" s="229" t="s">
        <v>89</v>
      </c>
      <c r="AY150" s="17" t="s">
        <v>134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85</v>
      </c>
      <c r="BK150" s="230">
        <f>ROUND(I150*H150,2)</f>
        <v>0</v>
      </c>
      <c r="BL150" s="17" t="s">
        <v>626</v>
      </c>
      <c r="BM150" s="229" t="s">
        <v>1081</v>
      </c>
    </row>
    <row r="151" spans="1:47" s="2" customFormat="1" ht="12">
      <c r="A151" s="38"/>
      <c r="B151" s="39"/>
      <c r="C151" s="40"/>
      <c r="D151" s="231" t="s">
        <v>142</v>
      </c>
      <c r="E151" s="40"/>
      <c r="F151" s="232" t="s">
        <v>1080</v>
      </c>
      <c r="G151" s="40"/>
      <c r="H151" s="40"/>
      <c r="I151" s="233"/>
      <c r="J151" s="40"/>
      <c r="K151" s="40"/>
      <c r="L151" s="44"/>
      <c r="M151" s="278"/>
      <c r="N151" s="279"/>
      <c r="O151" s="280"/>
      <c r="P151" s="280"/>
      <c r="Q151" s="280"/>
      <c r="R151" s="280"/>
      <c r="S151" s="280"/>
      <c r="T151" s="281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142</v>
      </c>
      <c r="AU151" s="17" t="s">
        <v>89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21:K15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DESKTOP-JJA4DNO\MESSOR COMPANY</cp:lastModifiedBy>
  <dcterms:created xsi:type="dcterms:W3CDTF">2023-12-06T07:05:45Z</dcterms:created>
  <dcterms:modified xsi:type="dcterms:W3CDTF">2023-12-06T07:05:54Z</dcterms:modified>
  <cp:category/>
  <cp:version/>
  <cp:contentType/>
  <cp:contentStatus/>
</cp:coreProperties>
</file>