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edlejší náklady" sheetId="2" r:id="rId2"/>
    <sheet name="10 - Zpevněné plochy" sheetId="3" r:id="rId3"/>
    <sheet name="20 - Vodohospodářské objekty" sheetId="4" r:id="rId4"/>
    <sheet name="30 - Veřejné osvětlení" sheetId="5" r:id="rId5"/>
  </sheets>
  <definedNames>
    <definedName name="_xlnm.Print_Area" localSheetId="0">'Rekapitulace stavby'!$D$4:$AO$36,'Rekapitulace stavby'!$C$42:$AQ$59</definedName>
    <definedName name="_xlnm._FilterDatabase" localSheetId="1" hidden="1">'00 - Vedlejší náklady'!$C$84:$L$102</definedName>
    <definedName name="_xlnm.Print_Area" localSheetId="1">'00 - Vedlejší náklady'!$C$4:$K$41,'00 - Vedlejší náklady'!$C$47:$K$66,'00 - Vedlejší náklady'!$C$72:$L$102</definedName>
    <definedName name="_xlnm._FilterDatabase" localSheetId="2" hidden="1">'10 - Zpevněné plochy'!$C$89:$L$256</definedName>
    <definedName name="_xlnm.Print_Area" localSheetId="2">'10 - Zpevněné plochy'!$C$4:$K$41,'10 - Zpevněné plochy'!$C$47:$K$71,'10 - Zpevněné plochy'!$C$77:$L$256</definedName>
    <definedName name="_xlnm._FilterDatabase" localSheetId="3" hidden="1">'20 - Vodohospodářské objekty'!$C$87:$L$204</definedName>
    <definedName name="_xlnm.Print_Area" localSheetId="3">'20 - Vodohospodářské objekty'!$C$4:$K$41,'20 - Vodohospodářské objekty'!$C$47:$K$69,'20 - Vodohospodářské objekty'!$C$75:$L$204</definedName>
    <definedName name="_xlnm._FilterDatabase" localSheetId="4" hidden="1">'30 - Veřejné osvětlení'!$C$85:$L$139</definedName>
    <definedName name="_xlnm.Print_Area" localSheetId="4">'30 - Veřejné osvětlení'!$C$4:$K$41,'30 - Veřejné osvětlení'!$C$47:$K$67,'30 - Veřejné osvětlení'!$C$73:$L$139</definedName>
    <definedName name="_xlnm.Print_Titles" localSheetId="0">'Rekapitulace stavby'!$52:$52</definedName>
    <definedName name="_xlnm.Print_Titles" localSheetId="1">'00 - Vedlejší náklady'!$84:$84</definedName>
    <definedName name="_xlnm.Print_Titles" localSheetId="2">'10 - Zpevněné plochy'!$89:$89</definedName>
    <definedName name="_xlnm.Print_Titles" localSheetId="3">'20 - Vodohospodářské objekty'!$87:$87</definedName>
    <definedName name="_xlnm.Print_Titles" localSheetId="4">'30 - Veřejné osvětlení'!$85:$85</definedName>
  </definedNames>
  <calcPr fullCalcOnLoad="1"/>
</workbook>
</file>

<file path=xl/sharedStrings.xml><?xml version="1.0" encoding="utf-8"?>
<sst xmlns="http://schemas.openxmlformats.org/spreadsheetml/2006/main" count="4873" uniqueCount="945">
  <si>
    <t>Export Komplet</t>
  </si>
  <si>
    <t/>
  </si>
  <si>
    <t>2.0</t>
  </si>
  <si>
    <t>ZAMOK</t>
  </si>
  <si>
    <t>False</t>
  </si>
  <si>
    <t>True</t>
  </si>
  <si>
    <t>{0906d698-939e-4faa-9768-b0e584849ba1}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</si>
  <si>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</si>
  <si>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</si>
  <si>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</si>
  <si>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</si>
  <si>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</si>
  <si>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</si>
  <si>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</si>
  <si>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</si>
  <si>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Y343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</si>
  <si>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</si>
  <si>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</si>
  <si>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komunikace v ul.Slovenská - Sokolov - I.etapa</t>
  </si>
  <si>
    <t>KSO:</t>
  </si>
  <si>
    <t>CC-CZ:</t>
  </si>
  <si>
    <t>Místo:</t>
  </si>
  <si>
    <t>Sokolov</t>
  </si>
  <si>
    <t>Datum:</t>
  </si>
  <si>
    <t>6. 12. 2019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</si>
  <si>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</si>
  <si>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</si>
  <si>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</si>
  <si>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</si>
  <si>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</si>
  <si>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</si>
  <si>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</si>
  <si>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Ing.Volný Martin - Projektstav</t>
  </si>
  <si>
    <t>Zpracovatel:</t>
  </si>
  <si>
    <t>Milan Hájek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</si>
  <si>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</si>
  <si>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</si>
  <si>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</si>
  <si>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</si>
  <si>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</si>
  <si>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</si>
  <si>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</si>
  <si>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</si>
  <si>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</si>
  <si>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</si>
  <si>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</si>
  <si>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</si>
  <si>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</si>
  <si>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</si>
  <si>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</si>
  <si>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</si>
  <si>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</si>
  <si>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</si>
  <si>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</si>
  <si>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</si>
  <si>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</si>
  <si>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</si>
  <si>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</si>
  <si>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</si>
  <si>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</si>
  <si>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</si>
  <si>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</si>
  <si>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</si>
  <si>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</si>
  <si>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</si>
  <si>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</si>
  <si>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</si>
  <si>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</si>
  <si>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</si>
  <si>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</si>
  <si>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</si>
  <si>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</si>
  <si>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</si>
  <si>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</si>
  <si>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</si>
  <si>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</si>
  <si>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</si>
  <si>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</si>
  <si>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náklady</t>
  </si>
  <si>
    <t>STA</t>
  </si>
  <si>
    <t>1</t>
  </si>
  <si>
    <t>{944bdea1-e7ec-47a5-b902-8b5a33bd9b81}</t>
  </si>
  <si>
    <t>2</t>
  </si>
  <si>
    <t>10</t>
  </si>
  <si>
    <t>Zpevněné plochy</t>
  </si>
  <si>
    <t>{5b58db40-4aa6-4595-a800-81daf2dfcab6}</t>
  </si>
  <si>
    <t>20</t>
  </si>
  <si>
    <t>Vodohospodářské objekty</t>
  </si>
  <si>
    <t>{6df85c78-09ce-4637-9cbd-c3a0d1e4863d}</t>
  </si>
  <si>
    <t>30</t>
  </si>
  <si>
    <t>Veřejné osvětlení</t>
  </si>
  <si>
    <t>{be19c085-b668-4cd2-9013-eb72c7d1b73a}</t>
  </si>
  <si>
    <t>KRYCÍ LIST SOUPISU PRACÍ</t>
  </si>
  <si>
    <t>Objekt:</t>
  </si>
  <si>
    <t>00 - Vedlejší náklady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</si>
  <si>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</si>
  <si>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</si>
  <si>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</si>
  <si>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</si>
  <si>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</si>
  <si>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</si>
  <si>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</si>
  <si>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</si>
  <si>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</si>
  <si>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</si>
  <si>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</si>
  <si>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</si>
  <si>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</si>
  <si>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</si>
  <si>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</si>
  <si>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</si>
  <si>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</si>
  <si>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</si>
  <si>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</si>
  <si>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</si>
  <si>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</si>
  <si>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</si>
  <si>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</si>
  <si>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</si>
  <si>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</si>
  <si>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</si>
  <si>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</si>
  <si>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</si>
  <si>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</si>
  <si>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</si>
  <si>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</si>
  <si>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</si>
  <si>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</si>
  <si>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</si>
  <si>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</si>
  <si>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</si>
  <si>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</si>
  <si>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</si>
  <si>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</si>
  <si>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Kč</t>
  </si>
  <si>
    <t>CS ÚRS 2015 01</t>
  </si>
  <si>
    <t>1024</t>
  </si>
  <si>
    <t>-39019373</t>
  </si>
  <si>
    <t>VRN3</t>
  </si>
  <si>
    <t>Zařízení staveniště</t>
  </si>
  <si>
    <t>030001000</t>
  </si>
  <si>
    <t>-1040425158</t>
  </si>
  <si>
    <t>3</t>
  </si>
  <si>
    <t>032002000</t>
  </si>
  <si>
    <t>Vybavení staveniště</t>
  </si>
  <si>
    <t>-1814945771</t>
  </si>
  <si>
    <t>4</t>
  </si>
  <si>
    <t>032603000</t>
  </si>
  <si>
    <t>Ostatní náklady</t>
  </si>
  <si>
    <t>1760938890</t>
  </si>
  <si>
    <t>033002000</t>
  </si>
  <si>
    <t>Připojení staveniště na inženýrské sítě</t>
  </si>
  <si>
    <t>-405425116</t>
  </si>
  <si>
    <t>6</t>
  </si>
  <si>
    <t>034002000</t>
  </si>
  <si>
    <t>Zabezpečení staveniště</t>
  </si>
  <si>
    <t>2008360437</t>
  </si>
  <si>
    <t>7</t>
  </si>
  <si>
    <t>034103000</t>
  </si>
  <si>
    <t>Energie pro zařízení staveniště</t>
  </si>
  <si>
    <t>1070752059</t>
  </si>
  <si>
    <t>8</t>
  </si>
  <si>
    <t>034303000</t>
  </si>
  <si>
    <t>Dopravní opatření</t>
  </si>
  <si>
    <t>CS ÚRS 2019 01</t>
  </si>
  <si>
    <t>1367944957</t>
  </si>
  <si>
    <t>9</t>
  </si>
  <si>
    <t>039002000</t>
  </si>
  <si>
    <t>Zrušení zařízení staveniště</t>
  </si>
  <si>
    <t>-990027688</t>
  </si>
  <si>
    <t>VRN4</t>
  </si>
  <si>
    <t>Inženýrská činnost</t>
  </si>
  <si>
    <t>041103001</t>
  </si>
  <si>
    <t>Vytýčení inženýrských sítí</t>
  </si>
  <si>
    <t>kus</t>
  </si>
  <si>
    <t>-77848566</t>
  </si>
  <si>
    <t>11</t>
  </si>
  <si>
    <t>041103002</t>
  </si>
  <si>
    <t>Geometrické zaměření v průběhu stavby a GP pro zápis stavby do KN</t>
  </si>
  <si>
    <t>-141771384</t>
  </si>
  <si>
    <t>12</t>
  </si>
  <si>
    <t>041103005</t>
  </si>
  <si>
    <t>Poplatky za zábory pozemků</t>
  </si>
  <si>
    <t>-1811122148</t>
  </si>
  <si>
    <t>13</t>
  </si>
  <si>
    <t>043002000</t>
  </si>
  <si>
    <t>Zkoušky a ostatní měření</t>
  </si>
  <si>
    <t>-1345447343</t>
  </si>
  <si>
    <t>10 - Zpevněné plochy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</si>
  <si>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</si>
  <si>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</si>
  <si>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</si>
  <si>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</si>
  <si>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</si>
  <si>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</si>
  <si>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</si>
  <si>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</si>
  <si>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</si>
  <si>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HSV</t>
  </si>
  <si>
    <t>Práce a dodávky HSV</t>
  </si>
  <si>
    <t>Zemní práce</t>
  </si>
  <si>
    <t>112151112</t>
  </si>
  <si>
    <t>Směrové kácení stromů s rozřezáním a odvětvením D kmene do 300 mm</t>
  </si>
  <si>
    <t>1022744321</t>
  </si>
  <si>
    <t>112251221</t>
  </si>
  <si>
    <t>Odstranění pařezů rovině nebo na svahu do 1:5 odfrézováním do hloubky 0,5 m</t>
  </si>
  <si>
    <t>m2</t>
  </si>
  <si>
    <t>-528641552</t>
  </si>
  <si>
    <t>VV</t>
  </si>
  <si>
    <t>0,15*15</t>
  </si>
  <si>
    <t>113154325</t>
  </si>
  <si>
    <t>Frézování živičného krytu tl 200 mm pruh š 1 m pl do 10000 m2 bez překážek v trase</t>
  </si>
  <si>
    <t>-46712043</t>
  </si>
  <si>
    <t>2398,5*2+90*2 "tl.400 mm</t>
  </si>
  <si>
    <t>1424+95 "tl.200 mm</t>
  </si>
  <si>
    <t>113155114</t>
  </si>
  <si>
    <t>Frézování betonového krytu tl 100 mm pruh š 0,5 m pl do 500 m2 bez překážek v trase</t>
  </si>
  <si>
    <t>2085774581</t>
  </si>
  <si>
    <t>60*2 "tl.200 mm</t>
  </si>
  <si>
    <t>113202111</t>
  </si>
  <si>
    <t>Vytrhání obrub krajníků obrubníků stojatých</t>
  </si>
  <si>
    <t>m</t>
  </si>
  <si>
    <t>CS ÚRS 2017 01</t>
  </si>
  <si>
    <t>-1281362921</t>
  </si>
  <si>
    <t>663,5+778+158+15+14+15</t>
  </si>
  <si>
    <t>122201101</t>
  </si>
  <si>
    <t>Odkopávky a prokopávky nezapažené v hornině tř. 3 objem do 100 m3</t>
  </si>
  <si>
    <t>m3</t>
  </si>
  <si>
    <t>-1503243797</t>
  </si>
  <si>
    <t>2398,5*0,23 "nový živičný povrch - komunikace</t>
  </si>
  <si>
    <t>90*0,23 "nový živičný povrch - parkovací stání</t>
  </si>
  <si>
    <t>1424*0,15 "nový živičný povrch - chodník</t>
  </si>
  <si>
    <t>95*0,23 "dlažba s výstupky - červená</t>
  </si>
  <si>
    <t>1292*0,15 "zatravněné plochy</t>
  </si>
  <si>
    <t>188,5*0,15 "mulčovací kůra</t>
  </si>
  <si>
    <t>161101101</t>
  </si>
  <si>
    <t>Svislé přemístění výkopku z horniny tř. 1 až 4 hl výkopu do 2,5 m</t>
  </si>
  <si>
    <t>-741001028</t>
  </si>
  <si>
    <t>162701105</t>
  </si>
  <si>
    <t>Vodorovné přemístění do 10000 m výkopku/sypaniny z horniny tř. 1 až 4</t>
  </si>
  <si>
    <t>-1333168259</t>
  </si>
  <si>
    <t>171201201</t>
  </si>
  <si>
    <t>Uložení sypaniny na skládky</t>
  </si>
  <si>
    <t>-254899703</t>
  </si>
  <si>
    <t>171201211</t>
  </si>
  <si>
    <t>Poplatek za uložení odpadu ze sypaniny na skládce (skládkovné)</t>
  </si>
  <si>
    <t>t</t>
  </si>
  <si>
    <t>368309985</t>
  </si>
  <si>
    <t>1029,88*2 'Přepočtené koeficientem množství</t>
  </si>
  <si>
    <t>181411131</t>
  </si>
  <si>
    <t>Založení parkového trávníku výsevem plochy do 1000 m2 v rovině a ve svahu do 1:5</t>
  </si>
  <si>
    <t>CS ÚRS 2018 01</t>
  </si>
  <si>
    <t>883088225</t>
  </si>
  <si>
    <t>1292 "zatravněné plochy - tl.do 50 cm</t>
  </si>
  <si>
    <t>M</t>
  </si>
  <si>
    <t>005724100</t>
  </si>
  <si>
    <t>osivo směs travní parková</t>
  </si>
  <si>
    <t>kg</t>
  </si>
  <si>
    <t>1396646565</t>
  </si>
  <si>
    <t>1292*0,015 'Přepočtené koeficientem množství</t>
  </si>
  <si>
    <t>181951102</t>
  </si>
  <si>
    <t>Úprava pláně v hornině tř. 1 až 4 se zhutněním</t>
  </si>
  <si>
    <t>-1845997405</t>
  </si>
  <si>
    <t>2398,5 "nový živičný povrch - komunikace</t>
  </si>
  <si>
    <t>90 "nový živičný povrch - parkovací stání</t>
  </si>
  <si>
    <t>1424 "nový živičný povrch - chodník</t>
  </si>
  <si>
    <t>95 "dlažba s výstupky - červená</t>
  </si>
  <si>
    <t>1292 "zatravněné plochy</t>
  </si>
  <si>
    <t>188,5 "mulčovací kůra</t>
  </si>
  <si>
    <t>14</t>
  </si>
  <si>
    <t>182301125</t>
  </si>
  <si>
    <t>Rozprostření ornice pl do 500 m2 ve svahu přes 1:5 tl vrstvy do 300 mm</t>
  </si>
  <si>
    <t>-1787584567</t>
  </si>
  <si>
    <t>103211000</t>
  </si>
  <si>
    <t>zahradní substrát pro výsadbu VL</t>
  </si>
  <si>
    <t>-33482764</t>
  </si>
  <si>
    <t>1292*0,3 'Přepočtené koeficientem množství</t>
  </si>
  <si>
    <t>16</t>
  </si>
  <si>
    <t>184911161</t>
  </si>
  <si>
    <t>Mulčování záhonů kačírkem tl. vrstvy do 0,1 m v rovině a svahu do 1:5</t>
  </si>
  <si>
    <t>606806412</t>
  </si>
  <si>
    <t>17</t>
  </si>
  <si>
    <t>184-1</t>
  </si>
  <si>
    <t>Posunutí stávajících stromů d 26-37,5 cm do nové pozice - viz PD</t>
  </si>
  <si>
    <t>-2018724269</t>
  </si>
  <si>
    <t>18</t>
  </si>
  <si>
    <t>10391100</t>
  </si>
  <si>
    <t>kůra mulčovací VL</t>
  </si>
  <si>
    <t>187863357</t>
  </si>
  <si>
    <t>188,5*0,1 'Přepočtené koeficientem množství</t>
  </si>
  <si>
    <t>19</t>
  </si>
  <si>
    <t>184911311</t>
  </si>
  <si>
    <t>Položení mulčovací textilie v rovině a svahu do 1:5</t>
  </si>
  <si>
    <t>-510744503</t>
  </si>
  <si>
    <t>69311081</t>
  </si>
  <si>
    <t>geotextilie netkaná separační, ochranná, filtrační, drenážní PES 300g/m2</t>
  </si>
  <si>
    <t>1797274415</t>
  </si>
  <si>
    <t>188,5*1,1 'Přepočtené koeficientem množství</t>
  </si>
  <si>
    <t>Komunikace pozemní</t>
  </si>
  <si>
    <t>564451121-1</t>
  </si>
  <si>
    <t>Podklad nebo podsyp popílkový stabilizát tl 150 mm</t>
  </si>
  <si>
    <t>1384078843</t>
  </si>
  <si>
    <t>22</t>
  </si>
  <si>
    <t>564561111</t>
  </si>
  <si>
    <t>Zřízení podsypu nebo podkladu ze sypaniny tl 200 mm</t>
  </si>
  <si>
    <t>-952168271</t>
  </si>
  <si>
    <t>1292 "zatravněné plochy - předpoklad</t>
  </si>
  <si>
    <t>188,5 "mulčovací kůra - předpoklad</t>
  </si>
  <si>
    <t>23</t>
  </si>
  <si>
    <t>58331200</t>
  </si>
  <si>
    <t>štěrkopísek netříděný zásypový</t>
  </si>
  <si>
    <t>846030677</t>
  </si>
  <si>
    <t>1480,5*0,2</t>
  </si>
  <si>
    <t>296,1*2 'Přepočtené koeficientem množství</t>
  </si>
  <si>
    <t>24</t>
  </si>
  <si>
    <t>564851111</t>
  </si>
  <si>
    <t>Podklad ze štěrkodrtě ŠD tl 150 mm</t>
  </si>
  <si>
    <t>-1843503639</t>
  </si>
  <si>
    <t>2398,5 "nový živičný povrch - komunikace - f 0-32</t>
  </si>
  <si>
    <t>90 "nový živičný povrch - parkovací stání - f 0-32</t>
  </si>
  <si>
    <t>25</t>
  </si>
  <si>
    <t>565165111</t>
  </si>
  <si>
    <t>Asfaltový beton vrstva podkladní ACP 16 (obalované kamenivo OKS) tl 80 mm š do 3 m</t>
  </si>
  <si>
    <t>1305922383</t>
  </si>
  <si>
    <t>26</t>
  </si>
  <si>
    <t>573111113</t>
  </si>
  <si>
    <t>Postřik živičný infiltrační s posypem z asfaltu množství 1,5 kg/m2</t>
  </si>
  <si>
    <t>342246809</t>
  </si>
  <si>
    <t>27</t>
  </si>
  <si>
    <t>573231112</t>
  </si>
  <si>
    <t>Postřik živičný spojovací ze silniční emulze v množství 0,80 kg/m2</t>
  </si>
  <si>
    <t>-884625522</t>
  </si>
  <si>
    <t>1424*2 "nový živičný povrch - chodník</t>
  </si>
  <si>
    <t>28</t>
  </si>
  <si>
    <t>577144111</t>
  </si>
  <si>
    <t>Asfaltový beton vrstva obrusná ACO 11 (ABS) tř. I tl 50 mm š do 3 m z nemodifikovaného asfaltu</t>
  </si>
  <si>
    <t>-308899218</t>
  </si>
  <si>
    <t>29</t>
  </si>
  <si>
    <t>577175112</t>
  </si>
  <si>
    <t>Asfaltový beton vrstva ložní ACL 16 (ABH) tl. 80 mm š do 3 m z nemodifikovaného asfaltu</t>
  </si>
  <si>
    <t>39230474</t>
  </si>
  <si>
    <t>591241111</t>
  </si>
  <si>
    <t>Kladení dlažby z kostek drobných z kamene na MC tl 50 mm</t>
  </si>
  <si>
    <t>1273418175</t>
  </si>
  <si>
    <t>(1,1*1,1-0,5*0,5)*15 "vpusti</t>
  </si>
  <si>
    <t>1,1*0,3*2</t>
  </si>
  <si>
    <t>31</t>
  </si>
  <si>
    <t>58381007</t>
  </si>
  <si>
    <t>kostka dlažební žula drobná 8/10</t>
  </si>
  <si>
    <t>-710995469</t>
  </si>
  <si>
    <t>15,06*1,02 'Přepočtené koeficientem množství</t>
  </si>
  <si>
    <t>32</t>
  </si>
  <si>
    <t>596211110</t>
  </si>
  <si>
    <t>Kladení zámkové dlažby komunikací pro pěší tl 60 mm skupiny A pl do 50 m2</t>
  </si>
  <si>
    <t>-1444820345</t>
  </si>
  <si>
    <t>33</t>
  </si>
  <si>
    <t>59245006</t>
  </si>
  <si>
    <t>dlažba skladebná betonová pro nevidomé 200x100x60mm barevná</t>
  </si>
  <si>
    <t>-1515009696</t>
  </si>
  <si>
    <t>95*1,03 'Přepočtené koeficientem množství</t>
  </si>
  <si>
    <t>Trubní vedení</t>
  </si>
  <si>
    <t>34</t>
  </si>
  <si>
    <t>895941311</t>
  </si>
  <si>
    <t>Zřízení vpusti kanalizační uliční z betonových dílců</t>
  </si>
  <si>
    <t>350499847</t>
  </si>
  <si>
    <t>35</t>
  </si>
  <si>
    <t>59223852</t>
  </si>
  <si>
    <t>dno betonové pro uliční vpusť s kalovou prohlubní 45x30x5 cm</t>
  </si>
  <si>
    <t>-1369508315</t>
  </si>
  <si>
    <t>36</t>
  </si>
  <si>
    <t>59223858</t>
  </si>
  <si>
    <t>skruž betonová pro uliční vpusť horní 45 x 57 x 5 cm</t>
  </si>
  <si>
    <t>-285921638</t>
  </si>
  <si>
    <t>37</t>
  </si>
  <si>
    <t>BTL.0006307.URS</t>
  </si>
  <si>
    <t>skruž betonová pro uliční vpusť horní TBV-Q 450/295/5b, 45x29,5x5 cm</t>
  </si>
  <si>
    <t>237346182</t>
  </si>
  <si>
    <t>38</t>
  </si>
  <si>
    <t>59223850</t>
  </si>
  <si>
    <t>dno pro uliční vpusť s výtokovým otvorem betonové 450x330x50mm</t>
  </si>
  <si>
    <t>792980743</t>
  </si>
  <si>
    <t>39</t>
  </si>
  <si>
    <t>59223866</t>
  </si>
  <si>
    <t>skruž betonová pro uliční vpusť přechodová 45-27/29,5/5 cm</t>
  </si>
  <si>
    <t>1359282689</t>
  </si>
  <si>
    <t>40</t>
  </si>
  <si>
    <t>59223864</t>
  </si>
  <si>
    <t>prstenec pro uliční vpusť vyrovnávací betonový 390x60x130mm</t>
  </si>
  <si>
    <t>-35745095</t>
  </si>
  <si>
    <t>41</t>
  </si>
  <si>
    <t>59223854</t>
  </si>
  <si>
    <t>skruž betonová pro uliční vpusť s výtokovým otvorem PVC, 45x35x5 cm</t>
  </si>
  <si>
    <t>35028979</t>
  </si>
  <si>
    <t>42</t>
  </si>
  <si>
    <t>895983419</t>
  </si>
  <si>
    <t>Zřízení vpusti kanalizační dvorní</t>
  </si>
  <si>
    <t>-475562227</t>
  </si>
  <si>
    <t>43</t>
  </si>
  <si>
    <t>562-1</t>
  </si>
  <si>
    <t>Dvorní vpust se sběrným košem</t>
  </si>
  <si>
    <t>-83155688</t>
  </si>
  <si>
    <t>44</t>
  </si>
  <si>
    <t>899203112</t>
  </si>
  <si>
    <t>Osazení mříží litinových včetně rámů a košů na bahno pro třídu zatížení B12, C250</t>
  </si>
  <si>
    <t>1619255450</t>
  </si>
  <si>
    <t>45</t>
  </si>
  <si>
    <t>55242320</t>
  </si>
  <si>
    <t>mříž vtoková litinová plochá 500x500mm</t>
  </si>
  <si>
    <t>-1275324735</t>
  </si>
  <si>
    <t>46</t>
  </si>
  <si>
    <t>55242320-1</t>
  </si>
  <si>
    <t>mříž vtoková litinová rohová</t>
  </si>
  <si>
    <t>-1063126976</t>
  </si>
  <si>
    <t>47</t>
  </si>
  <si>
    <t>28661784</t>
  </si>
  <si>
    <t>revizní šachty D 400-kalový koš pro D 315</t>
  </si>
  <si>
    <t>1530221433</t>
  </si>
  <si>
    <t>Ostatní konstrukce a práce, bourání</t>
  </si>
  <si>
    <t>48</t>
  </si>
  <si>
    <t>91-1</t>
  </si>
  <si>
    <t>Výškové napojení na stávající komunikaci</t>
  </si>
  <si>
    <t>-1305293827</t>
  </si>
  <si>
    <t>2,16+6+5,4+2,94+5+6+1,9+7+2,45+4+1,45+1,05+1,8+2,05+7,65</t>
  </si>
  <si>
    <t>49</t>
  </si>
  <si>
    <t>914-2</t>
  </si>
  <si>
    <t>Posunutí stávající SDZ vč.sloupku</t>
  </si>
  <si>
    <t>-1545793347</t>
  </si>
  <si>
    <t>50</t>
  </si>
  <si>
    <t>914111111</t>
  </si>
  <si>
    <t>Montáž svislé dopravní značky do velikosti 1 m2 objímkami na sloupek nebo konzolu</t>
  </si>
  <si>
    <t>453541109</t>
  </si>
  <si>
    <t>51</t>
  </si>
  <si>
    <t>404442570</t>
  </si>
  <si>
    <t>značka svislá reflexní - B29</t>
  </si>
  <si>
    <t>-1668089378</t>
  </si>
  <si>
    <t>52</t>
  </si>
  <si>
    <t>914511112</t>
  </si>
  <si>
    <t>Montáž sloupku dopravních značek délky do 3,5 m s betonovým základem a patkou</t>
  </si>
  <si>
    <t>-1077380018</t>
  </si>
  <si>
    <t>53</t>
  </si>
  <si>
    <t>404452250</t>
  </si>
  <si>
    <t>sloupek Zn 60 - 350</t>
  </si>
  <si>
    <t>-221658291</t>
  </si>
  <si>
    <t>54</t>
  </si>
  <si>
    <t>404452400</t>
  </si>
  <si>
    <t>patka hliníková HP 60</t>
  </si>
  <si>
    <t>-719471970</t>
  </si>
  <si>
    <t>55</t>
  </si>
  <si>
    <t>404452530</t>
  </si>
  <si>
    <t>víčko plastové na sloupek 60</t>
  </si>
  <si>
    <t>-1992437420</t>
  </si>
  <si>
    <t>56</t>
  </si>
  <si>
    <t>404452560</t>
  </si>
  <si>
    <t>upínací svorka na sloupek US 60</t>
  </si>
  <si>
    <t>-681936360</t>
  </si>
  <si>
    <t>57</t>
  </si>
  <si>
    <t>915111111</t>
  </si>
  <si>
    <t>Vodorovné dopravní značení dělící čáry souvislé š 125 mm základní bílá barva</t>
  </si>
  <si>
    <t>-363670208</t>
  </si>
  <si>
    <t>58</t>
  </si>
  <si>
    <t>915211111</t>
  </si>
  <si>
    <t>Vodorovné dopravní značení dělící čáry souvislé š 125 mm bílý plast</t>
  </si>
  <si>
    <t>-1757189746</t>
  </si>
  <si>
    <t>320 "V1a - 0,125</t>
  </si>
  <si>
    <t>59</t>
  </si>
  <si>
    <t>915211121</t>
  </si>
  <si>
    <t>Vodorovné dopravní značení dělící čáry přerušované š 125 mm bílý plast</t>
  </si>
  <si>
    <t>-1351724948</t>
  </si>
  <si>
    <t>66 "V2b - 0,125</t>
  </si>
  <si>
    <t>60</t>
  </si>
  <si>
    <t>915221121</t>
  </si>
  <si>
    <t>Vodorovné dopravní značení vodící čáry přerušované š 250 mm bílý plast</t>
  </si>
  <si>
    <t>1736965075</t>
  </si>
  <si>
    <t>83 "V2b - 0,25</t>
  </si>
  <si>
    <t>61</t>
  </si>
  <si>
    <t>915231111</t>
  </si>
  <si>
    <t>Vodorovné dopravní značení přechody pro chodce, šipky, symboly bílý plast</t>
  </si>
  <si>
    <t>1415022718</t>
  </si>
  <si>
    <t>8 "V13</t>
  </si>
  <si>
    <t>62</t>
  </si>
  <si>
    <t>915611111</t>
  </si>
  <si>
    <t>Předznačení vodorovného liniového značení</t>
  </si>
  <si>
    <t>2027070867</t>
  </si>
  <si>
    <t>63</t>
  </si>
  <si>
    <t>915621111</t>
  </si>
  <si>
    <t>Předznačení vodorovného plošného značení</t>
  </si>
  <si>
    <t>943729248</t>
  </si>
  <si>
    <t>64</t>
  </si>
  <si>
    <t>916131113</t>
  </si>
  <si>
    <t>Osazení silničního obrubníku betonového ležatého s boční opěrou do lože z betonu prostého</t>
  </si>
  <si>
    <t>-1395994314</t>
  </si>
  <si>
    <t>663,5+158+15+14+15 "lože z C30/37 XF3</t>
  </si>
  <si>
    <t>65</t>
  </si>
  <si>
    <t>59217034</t>
  </si>
  <si>
    <t>obrubník betonový silniční 1000x150x300mm</t>
  </si>
  <si>
    <t>-1939805113</t>
  </si>
  <si>
    <t>663,5*1,03 'Přepočtené koeficientem množství</t>
  </si>
  <si>
    <t>66</t>
  </si>
  <si>
    <t>59217029</t>
  </si>
  <si>
    <t>obrubník betonový silniční nájezdový 1000x150x150mm</t>
  </si>
  <si>
    <t>83703890</t>
  </si>
  <si>
    <t>158*1,03 'Přepočtené koeficientem množství</t>
  </si>
  <si>
    <t>67</t>
  </si>
  <si>
    <t>59217030</t>
  </si>
  <si>
    <t>obrubník betonový silniční přechodový 1000x150x150-250mm</t>
  </si>
  <si>
    <t>686688015</t>
  </si>
  <si>
    <t>15*1,03 'Přepočtené koeficientem množství</t>
  </si>
  <si>
    <t>68</t>
  </si>
  <si>
    <t>59217035</t>
  </si>
  <si>
    <t>obrubník betonový obloukový vnější 780x150x250mm</t>
  </si>
  <si>
    <t>1390871215</t>
  </si>
  <si>
    <t>14+15</t>
  </si>
  <si>
    <t>29*1,03 'Přepočtené koeficientem množství</t>
  </si>
  <si>
    <t>69</t>
  </si>
  <si>
    <t>916231213</t>
  </si>
  <si>
    <t>Osazení chodníkového obrubníku betonového stojatého s boční opěrou do lože z betonu prostého</t>
  </si>
  <si>
    <t>60871805</t>
  </si>
  <si>
    <t>778  "lože z C30/37 XF3</t>
  </si>
  <si>
    <t>70</t>
  </si>
  <si>
    <t>59217007</t>
  </si>
  <si>
    <t>obrubník betonový parkový 500x80x200mm</t>
  </si>
  <si>
    <t>-1687583011</t>
  </si>
  <si>
    <t>778*1,03 'Přepočtené koeficientem množství</t>
  </si>
  <si>
    <t>71</t>
  </si>
  <si>
    <t>919732211</t>
  </si>
  <si>
    <t>Styčná spára napojení nového živičného povrchu na stávající za tepla š 15 mm hl 25 mm s prořezáním</t>
  </si>
  <si>
    <t>1172331902</t>
  </si>
  <si>
    <t>72</t>
  </si>
  <si>
    <t>966006211</t>
  </si>
  <si>
    <t>Odstranění svislých dopravních značek ze sloupů, sloupků nebo konzol</t>
  </si>
  <si>
    <t>-1871825575</t>
  </si>
  <si>
    <t>73</t>
  </si>
  <si>
    <t>966071711</t>
  </si>
  <si>
    <t>Bourání sloupků a vzpěr plotových ocelových do 2,5 m zabetonovaných</t>
  </si>
  <si>
    <t>-1002839032</t>
  </si>
  <si>
    <t>74</t>
  </si>
  <si>
    <t>IP 01</t>
  </si>
  <si>
    <t>Přechodné dopravní značení (max. částka)</t>
  </si>
  <si>
    <t>soubor</t>
  </si>
  <si>
    <t>1456885787</t>
  </si>
  <si>
    <t>75</t>
  </si>
  <si>
    <t>IP 02</t>
  </si>
  <si>
    <t>Vytyčení stávajících inženýrských sítí (max. částka)</t>
  </si>
  <si>
    <t>-1689999211</t>
  </si>
  <si>
    <t>997</t>
  </si>
  <si>
    <t>Přesun sutě</t>
  </si>
  <si>
    <t>76</t>
  </si>
  <si>
    <t>997221551</t>
  </si>
  <si>
    <t>Vodorovná doprava suti ze sypkých materiálů do 1 km</t>
  </si>
  <si>
    <t>-1398735768</t>
  </si>
  <si>
    <t>77</t>
  </si>
  <si>
    <t>997221559</t>
  </si>
  <si>
    <t>Příplatek ZKD 1 km u vodorovné dopravy suti ze sypkých materiálů</t>
  </si>
  <si>
    <t>-1251556951</t>
  </si>
  <si>
    <t>3693,868*9 'Přepočtené koeficientem množství</t>
  </si>
  <si>
    <t>78</t>
  </si>
  <si>
    <t>997221815</t>
  </si>
  <si>
    <t>Poplatek za uložení na skládce (skládkovné) stavebního odpadu betonového kód odpadu 170 101</t>
  </si>
  <si>
    <t>-670999804</t>
  </si>
  <si>
    <t>79</t>
  </si>
  <si>
    <t>997221845</t>
  </si>
  <si>
    <t>Poplatek za uložení na skládce (skládkovné) odpadu asfaltového bez dehtu kód odpadu 170 302</t>
  </si>
  <si>
    <t>-458021951</t>
  </si>
  <si>
    <t>998</t>
  </si>
  <si>
    <t>Přesun hmot</t>
  </si>
  <si>
    <t>80</t>
  </si>
  <si>
    <t>998225111</t>
  </si>
  <si>
    <t>Přesun hmot pro pozemní komunikace s krytem z kamene, monolitickým betonovým nebo živičným</t>
  </si>
  <si>
    <t>1873496633</t>
  </si>
  <si>
    <t>PSV</t>
  </si>
  <si>
    <t>Práce a dodávky PSV</t>
  </si>
  <si>
    <t>767</t>
  </si>
  <si>
    <t>Konstrukce zámečnické</t>
  </si>
  <si>
    <t>81</t>
  </si>
  <si>
    <t>767161111</t>
  </si>
  <si>
    <t>Montáž zábradlí rovného z trubek hmotnosti do 20 kg</t>
  </si>
  <si>
    <t>55130723</t>
  </si>
  <si>
    <t>82</t>
  </si>
  <si>
    <t>553-1</t>
  </si>
  <si>
    <t>Dodávka zábradlí trubkové zinkované v.1,1 m - provedení dle TP 186 a PD</t>
  </si>
  <si>
    <t>-2065260298</t>
  </si>
  <si>
    <t>20 - Vodohospodářské objekty</t>
  </si>
  <si>
    <t xml:space="preserve">    4 - Vodorovné konstrukce</t>
  </si>
  <si>
    <t>OST - Ostatní</t>
  </si>
  <si>
    <t>120001101</t>
  </si>
  <si>
    <t>Příplatek za ztížení odkopávky nebo prokkopávky v blízkosti inženýrských sítí</t>
  </si>
  <si>
    <t>-1119970869</t>
  </si>
  <si>
    <t>905,55*0,3 "předpoklad</t>
  </si>
  <si>
    <t>132201101</t>
  </si>
  <si>
    <t>Hloubení rýh š do 600 mm v hornině tř. 3 objemu do 100 m3</t>
  </si>
  <si>
    <t>-1913232068</t>
  </si>
  <si>
    <t>41,9*0,6*1,5 "přípojky</t>
  </si>
  <si>
    <t>132201202</t>
  </si>
  <si>
    <t>Hloubení rýh š do 2000 mm v hornině tř. 3 objemu do 1000 m3</t>
  </si>
  <si>
    <t>1296056307</t>
  </si>
  <si>
    <t>121*0,8*2,1 "profil 1 - DN 250</t>
  </si>
  <si>
    <t>46,5*0,8*2,1 "profil 1 - DN 300</t>
  </si>
  <si>
    <t>83,2*1,2*2,1 "profil 1 - DN 600</t>
  </si>
  <si>
    <t>26,7*0,8*2,2 "profil 2 - DN 250</t>
  </si>
  <si>
    <t>113,5*1,2*2,2 "profil 2 - DN 500</t>
  </si>
  <si>
    <t>15,7*1,2*1,6 "profil 3 - DN 500</t>
  </si>
  <si>
    <t>151101101</t>
  </si>
  <si>
    <t>Zřízení příložného pažení a rozepření stěn rýh hl do 2 m</t>
  </si>
  <si>
    <t>606861051</t>
  </si>
  <si>
    <t>121*2*2,1 "profil 1 - DN 250</t>
  </si>
  <si>
    <t>46,5*2*2,1 "profil 1 - DN 300</t>
  </si>
  <si>
    <t>83,2*2*2,1 "profil 1 - DN 600</t>
  </si>
  <si>
    <t>26,7*2*2,2 "profil 2 - DN 250</t>
  </si>
  <si>
    <t>113,5*2*2,2 "profil 2 - DN 500</t>
  </si>
  <si>
    <t>15,7*2*1,6 "profil 3 - DN 500</t>
  </si>
  <si>
    <t>151101111</t>
  </si>
  <si>
    <t>Odstranění příložného pažení a rozepření stěn rýh hl do 2 m</t>
  </si>
  <si>
    <t>1956379617</t>
  </si>
  <si>
    <t>-1201548896</t>
  </si>
  <si>
    <t>37,71+867,84</t>
  </si>
  <si>
    <t>-515092651</t>
  </si>
  <si>
    <t>329554986</t>
  </si>
  <si>
    <t>Poplatek za uložení stavebního odpadu - zeminy a kameniva na skládce</t>
  </si>
  <si>
    <t>1502703472</t>
  </si>
  <si>
    <t>905,55*2 'Přepočtené koeficientem množství</t>
  </si>
  <si>
    <t>174101101</t>
  </si>
  <si>
    <t>Zásyp jam, šachet rýh nebo kolem objektů sypaninou se zhutněním</t>
  </si>
  <si>
    <t>-234843361</t>
  </si>
  <si>
    <t>121*0,8*(2,1-0,55-0,1) "profil 1 - DN 250</t>
  </si>
  <si>
    <t>46,5*0,8*(2,1-0,6-0,1) "profil 1 - DN 300</t>
  </si>
  <si>
    <t>83,2*1,2*(2,1-0,9-0,1) "profil 1 - DN 600</t>
  </si>
  <si>
    <t>26,7*0,8*(2,2-0,55-0,1) "profil 2 - DN 250</t>
  </si>
  <si>
    <t>113,5*1,2*(2,2-0,8-0,1) "profil 2 - DN 500</t>
  </si>
  <si>
    <t>15,7*1,2*(1,6-0,8-0,1) "profil 3 - DN 500</t>
  </si>
  <si>
    <t>41,9*0,6*(1,5-0,45-0,1) "přípojky</t>
  </si>
  <si>
    <t>štěrkopísek netříděný zásypový materiál</t>
  </si>
  <si>
    <t>1420443138</t>
  </si>
  <si>
    <t>549,503*2 'Přepočtené koeficientem množství</t>
  </si>
  <si>
    <t>175111101</t>
  </si>
  <si>
    <t>Obsypání potrubí ručně sypaninou bez prohození sítem, uloženou do 3 m</t>
  </si>
  <si>
    <t>1981368996</t>
  </si>
  <si>
    <t>121*0,8*0,55 "profil 1 - DN 250</t>
  </si>
  <si>
    <t>-121*0,05</t>
  </si>
  <si>
    <t>46,5*0,8*0,6 "profil 1 - DN 300</t>
  </si>
  <si>
    <t>-46,5*0,071</t>
  </si>
  <si>
    <t>83,2*1,2*0,9 "profil 1 - DN 600</t>
  </si>
  <si>
    <t>-83,2*0,29</t>
  </si>
  <si>
    <t>26,7*0,8*0,55 "profil 2 - DN 250</t>
  </si>
  <si>
    <t>-26,7*0,05</t>
  </si>
  <si>
    <t>113,5*1,2*0,8 "profil 2 - DN 500</t>
  </si>
  <si>
    <t>-113,5*0,2</t>
  </si>
  <si>
    <t>15,7*1,2*0,8 "profil 3 - DN 500</t>
  </si>
  <si>
    <t>-15,7*0,2</t>
  </si>
  <si>
    <t>41,9*0,6*0,45 "přípojky</t>
  </si>
  <si>
    <t>-41,9*0,018</t>
  </si>
  <si>
    <t>1395888517</t>
  </si>
  <si>
    <t>251,1*2 'Přepočtené koeficientem množství</t>
  </si>
  <si>
    <t>Vodorovné konstrukce</t>
  </si>
  <si>
    <t>451572111</t>
  </si>
  <si>
    <t>Lože pod potrubí otevřený výkop z kameniva drobného těženého</t>
  </si>
  <si>
    <t>-178789339</t>
  </si>
  <si>
    <t>121*0,8*0,1 "profil 1 - DN 250</t>
  </si>
  <si>
    <t>46,5*0,8*0,1 "profil 1 - DN 300</t>
  </si>
  <si>
    <t>83,2*1,2*0,1 "profil 1 - DN 600</t>
  </si>
  <si>
    <t>26,7*0,8*0,1 "profil 2 - DN 250</t>
  </si>
  <si>
    <t>113,5*1,2*0,1 "profil 2 - DN 500</t>
  </si>
  <si>
    <t>15,7*1,2*0,1 "profil 3 - DN 500</t>
  </si>
  <si>
    <t>41,9*0,6*0,1 "přípojky</t>
  </si>
  <si>
    <t>452112111</t>
  </si>
  <si>
    <t>Osazení betonových prstenců nebo rámů v do 100 mm</t>
  </si>
  <si>
    <t>1486445592</t>
  </si>
  <si>
    <t>59224185</t>
  </si>
  <si>
    <t>prstenec šachtový vyrovnávací betonový 625x120x60mm</t>
  </si>
  <si>
    <t>786015298</t>
  </si>
  <si>
    <t>908387986</t>
  </si>
  <si>
    <t>1,5*1,5*11 "šachty revizní</t>
  </si>
  <si>
    <t>87-1</t>
  </si>
  <si>
    <t>M+D vyústní objekt</t>
  </si>
  <si>
    <t>-521161149</t>
  </si>
  <si>
    <t>871310430</t>
  </si>
  <si>
    <t>Montáž kanalizačního potrubí korugovaného SN 16 z polypropylenu DN 160</t>
  </si>
  <si>
    <t>-614627185</t>
  </si>
  <si>
    <t>28614095</t>
  </si>
  <si>
    <t>trubka kanalizační žebrovaná PP vnitřní průměr 150mm, dl. 3m</t>
  </si>
  <si>
    <t>-2047086262</t>
  </si>
  <si>
    <t>41,9*1,09 'Přepočtené koeficientem množství</t>
  </si>
  <si>
    <t>871360430</t>
  </si>
  <si>
    <t>Montáž kanalizačního potrubí korugovaného SN 16 z polypropylenu DN 250</t>
  </si>
  <si>
    <t>168837207</t>
  </si>
  <si>
    <t>28614124</t>
  </si>
  <si>
    <t>trubka kanalizační žebrovaná PP vnitřní průměr 250mm, dl. 5m</t>
  </si>
  <si>
    <t>-904832364</t>
  </si>
  <si>
    <t>147,5*1,09 'Přepočtené koeficientem množství</t>
  </si>
  <si>
    <t>871370430</t>
  </si>
  <si>
    <t>Montáž kanalizačního potrubí korugovaného SN 16 z polypropylenu DN 300</t>
  </si>
  <si>
    <t>1389868283</t>
  </si>
  <si>
    <t>28614132</t>
  </si>
  <si>
    <t>trubka kanalizační žebrovaná PP vnitřní průměr 300mm, dl. 5m</t>
  </si>
  <si>
    <t>983512745</t>
  </si>
  <si>
    <t>47,4*1,09 'Přepočtené koeficientem množství</t>
  </si>
  <si>
    <t>871420430</t>
  </si>
  <si>
    <t>Montáž kanalizačního potrubí korugovaného SN 16 z polypropylenu DN 500</t>
  </si>
  <si>
    <t>-266046773</t>
  </si>
  <si>
    <t>28614144</t>
  </si>
  <si>
    <t>trubka kanalizační žebrovaná PP vnitřní průměr 500mm, dl. 5m</t>
  </si>
  <si>
    <t>1993452097</t>
  </si>
  <si>
    <t>128,5*1,09 'Přepočtené koeficientem množství</t>
  </si>
  <si>
    <t>871440430</t>
  </si>
  <si>
    <t>Montáž kanalizačního potrubí korugovaného SN 16 z polypropylenu DN 600</t>
  </si>
  <si>
    <t>626572716</t>
  </si>
  <si>
    <t>28614158</t>
  </si>
  <si>
    <t>trubka kanalizační PP korugovaná DN 600x6000 mm s hrdlem SN10</t>
  </si>
  <si>
    <t>680407792</t>
  </si>
  <si>
    <t>83,2*1,09 'Přepočtené koeficientem množství</t>
  </si>
  <si>
    <t>877310410</t>
  </si>
  <si>
    <t>Montáž kolen na kanalizačním potrubí z PP trub korugovaných DN 150</t>
  </si>
  <si>
    <t>143580523</t>
  </si>
  <si>
    <t>28617338</t>
  </si>
  <si>
    <t>koleno kanalizace PP KG DN 160x45°</t>
  </si>
  <si>
    <t>-1738886292</t>
  </si>
  <si>
    <t>877360420</t>
  </si>
  <si>
    <t>Montáž odboček na kanalizačním potrubí z PP trub korugovaných DN 250</t>
  </si>
  <si>
    <t>-493988407</t>
  </si>
  <si>
    <t>28617361</t>
  </si>
  <si>
    <t>odbočka kanalizace PP korugované DN 250/160, pro KG 45°</t>
  </si>
  <si>
    <t>-1046831207</t>
  </si>
  <si>
    <t>877370420</t>
  </si>
  <si>
    <t>Montáž odboček na kanalizačním potrubí z PP trub korugovaných DN 300</t>
  </si>
  <si>
    <t>-1561953160</t>
  </si>
  <si>
    <t>28617362</t>
  </si>
  <si>
    <t>odbočka kanalizace PP korugované DN 300/160, pro KG 45°</t>
  </si>
  <si>
    <t>1884803364</t>
  </si>
  <si>
    <t>877420420</t>
  </si>
  <si>
    <t>Montáž odboček na kanalizačním potrubí z PP trub korugovaných DN 500</t>
  </si>
  <si>
    <t>724735108</t>
  </si>
  <si>
    <t>28617364</t>
  </si>
  <si>
    <t>odbočka kanalizace PP korugované DN 500/160, pro KG 45°</t>
  </si>
  <si>
    <t>1344734759</t>
  </si>
  <si>
    <t>877440420</t>
  </si>
  <si>
    <t>Montáž odboček na kanalizačním potrubí z PP trub korugovaných DN 600</t>
  </si>
  <si>
    <t>-372520563</t>
  </si>
  <si>
    <t>28617365</t>
  </si>
  <si>
    <t>odbočka kanalizace PP korugované DN 600/160, pro KG 45°</t>
  </si>
  <si>
    <t>-367539265</t>
  </si>
  <si>
    <t>894138001</t>
  </si>
  <si>
    <t>Příplatek ZKD 0,60 m výšky vstupu na stokách</t>
  </si>
  <si>
    <t>-460198446</t>
  </si>
  <si>
    <t>894411121</t>
  </si>
  <si>
    <t>Zřízení šachet kanalizačních z betonových dílců na potrubí DN nad 200 do 300 dno beton tř. C 25/30</t>
  </si>
  <si>
    <t>-1017716141</t>
  </si>
  <si>
    <t>894411141</t>
  </si>
  <si>
    <t>Zřízení šachet kanalizačních z betonových dílců na potrubí DN 500 dno beton tř. C 25/30</t>
  </si>
  <si>
    <t>-1178379491</t>
  </si>
  <si>
    <t>894411151</t>
  </si>
  <si>
    <t>Zřízení šachet kanalizačních z betonových dílců na potrubí DN 600 dno beton tř. C 25/30</t>
  </si>
  <si>
    <t>-1268832462</t>
  </si>
  <si>
    <t>592243120</t>
  </si>
  <si>
    <t>konus šachetní betonový TBR-Q.1 100-63/58/12 KPS 100x62,5x58 cm</t>
  </si>
  <si>
    <t>128</t>
  </si>
  <si>
    <t>-200671167</t>
  </si>
  <si>
    <t>10,0917431192661*1,09 'Přepočtené koeficientem množství</t>
  </si>
  <si>
    <t>59224050</t>
  </si>
  <si>
    <t>skruž pro kanalizační šachty se zabudovanými stupadly 100 x 25 x 12 cm</t>
  </si>
  <si>
    <t>2029748681</t>
  </si>
  <si>
    <t>59224051</t>
  </si>
  <si>
    <t>skruž pro kanalizační šachty se zabudovanými stupadly 100 x 50 x 12 cm</t>
  </si>
  <si>
    <t>1992968370</t>
  </si>
  <si>
    <t>59224052</t>
  </si>
  <si>
    <t>skruž pro kanalizační šachty se zabudovanými stupadly 100 x 100 x 12 cm</t>
  </si>
  <si>
    <t>-264055692</t>
  </si>
  <si>
    <t>592241830</t>
  </si>
  <si>
    <t>dno betonové šachtové kulaté TBZ-Q PERF250-735</t>
  </si>
  <si>
    <t>-541613210</t>
  </si>
  <si>
    <t>592241899</t>
  </si>
  <si>
    <t>těsnění pro DN 1000 Q.1</t>
  </si>
  <si>
    <t>1844615285</t>
  </si>
  <si>
    <t>895941999</t>
  </si>
  <si>
    <t>Začištění spojů revizních šachet z vnější i vnitřní strany</t>
  </si>
  <si>
    <t>693403227</t>
  </si>
  <si>
    <t>899103111</t>
  </si>
  <si>
    <t>Osazení poklopů litinových nebo ocelových včetně rámů hmotnosti nad 100 do 150 kg</t>
  </si>
  <si>
    <t>530633615</t>
  </si>
  <si>
    <t>286617640</t>
  </si>
  <si>
    <t>revizní poklop Rexel D400 CDRE60AU</t>
  </si>
  <si>
    <t>1294081596</t>
  </si>
  <si>
    <t>899722113</t>
  </si>
  <si>
    <t>Krytí potrubí z plastů výstražnou fólií z PVC 34cm</t>
  </si>
  <si>
    <t>-588709045</t>
  </si>
  <si>
    <t>41,9+147,5+47,4+128,5+83,2</t>
  </si>
  <si>
    <t>998276101</t>
  </si>
  <si>
    <t>Přesun hmot pro trubní vedení z trub z plastických hmot otevřený výkop</t>
  </si>
  <si>
    <t>1962119522</t>
  </si>
  <si>
    <t>OST</t>
  </si>
  <si>
    <t>Ostatní</t>
  </si>
  <si>
    <t>999-1.1</t>
  </si>
  <si>
    <t>Geodetické práce</t>
  </si>
  <si>
    <t>1280118052</t>
  </si>
  <si>
    <t>999-1.2</t>
  </si>
  <si>
    <t>Zkoušky těsnosti, kamerové zkoušky</t>
  </si>
  <si>
    <t>-1390355157</t>
  </si>
  <si>
    <t>30 - Veřejné osvětlení</t>
  </si>
  <si>
    <t xml:space="preserve">    741 - Elektroinstalace - silnoproud</t>
  </si>
  <si>
    <t xml:space="preserve">      741-1 - Montáže</t>
  </si>
  <si>
    <t xml:space="preserve">      741-2 - Materiál</t>
  </si>
  <si>
    <t xml:space="preserve">      741-3 - Ostatní</t>
  </si>
  <si>
    <t>741</t>
  </si>
  <si>
    <t>Elektroinstalace - silnoproud</t>
  </si>
  <si>
    <t>741-1</t>
  </si>
  <si>
    <t>Montáže</t>
  </si>
  <si>
    <t>0001</t>
  </si>
  <si>
    <t>Demontáž stožáru VO (stožár, výložník, svítidlo)</t>
  </si>
  <si>
    <t>ks</t>
  </si>
  <si>
    <t>-435113687</t>
  </si>
  <si>
    <t>0002</t>
  </si>
  <si>
    <t>Bourání stávajících základů stožárů</t>
  </si>
  <si>
    <t>985139018</t>
  </si>
  <si>
    <t>0003</t>
  </si>
  <si>
    <t>Demontáž stávajícího kabelu AYKY 4x25 vč. Trubky</t>
  </si>
  <si>
    <t>-1605610447</t>
  </si>
  <si>
    <t>0101</t>
  </si>
  <si>
    <t>stožár fy Amako A 6,0 159/108/60Z</t>
  </si>
  <si>
    <t>-1123144018</t>
  </si>
  <si>
    <t>0102</t>
  </si>
  <si>
    <t>výložník ∅60, SK 1/60 - 1000</t>
  </si>
  <si>
    <t>646490990</t>
  </si>
  <si>
    <t>0103</t>
  </si>
  <si>
    <t>LED svítidlo Philips, typ ClearWay gen II, BGP307 LED99-4S/740 II DM50 48/60S, 60W/8600lm, IP66</t>
  </si>
  <si>
    <t>1173166046</t>
  </si>
  <si>
    <t>0104</t>
  </si>
  <si>
    <t>elektrovýzbroj stožáru - 1 okruh</t>
  </si>
  <si>
    <t>-274128997</t>
  </si>
  <si>
    <t>0105</t>
  </si>
  <si>
    <t>Pojistka válcová 10A gG 14x51 OEZ</t>
  </si>
  <si>
    <t>284089555</t>
  </si>
  <si>
    <t>0107</t>
  </si>
  <si>
    <t>AYKY-J 4x25 (AYKY 4Bx25) silový kabel</t>
  </si>
  <si>
    <t>1648873560</t>
  </si>
  <si>
    <t>0108</t>
  </si>
  <si>
    <t>CYKY-J 3x1,5 (CYKY 3Cx1,5) silový kabel</t>
  </si>
  <si>
    <t>-237409309</t>
  </si>
  <si>
    <t>0109</t>
  </si>
  <si>
    <t>Uzemňovací pásek FeZn 30x4</t>
  </si>
  <si>
    <t>-1577565774</t>
  </si>
  <si>
    <t>0110</t>
  </si>
  <si>
    <t>Trubka HDPE 40"VO"</t>
  </si>
  <si>
    <t>-974834174</t>
  </si>
  <si>
    <t>0111</t>
  </si>
  <si>
    <t>PVC Trubka, 110 mm</t>
  </si>
  <si>
    <t>-1468540949</t>
  </si>
  <si>
    <t>0112</t>
  </si>
  <si>
    <t>ukončení kabelu 4 x 25 smršťovací záklopkou se zapojen</t>
  </si>
  <si>
    <t>-1294190742</t>
  </si>
  <si>
    <t>0113</t>
  </si>
  <si>
    <t>ukončení vodičů na svorkovnici do 25mm2</t>
  </si>
  <si>
    <t>2045959295</t>
  </si>
  <si>
    <t>0114</t>
  </si>
  <si>
    <t>ukončení vodičů na svorkovnici do 2,5mm2</t>
  </si>
  <si>
    <t>1061879357</t>
  </si>
  <si>
    <t>0118</t>
  </si>
  <si>
    <t>Připojení ve stávajícím stožáru</t>
  </si>
  <si>
    <t>48374805</t>
  </si>
  <si>
    <t>0201</t>
  </si>
  <si>
    <t>Vytyčení trasy podzemního,kabelového, ve volném terénu</t>
  </si>
  <si>
    <t>km</t>
  </si>
  <si>
    <t>416002121</t>
  </si>
  <si>
    <t>0202</t>
  </si>
  <si>
    <t>Hloubení jam pro stožáry veřejného osvětlení, zem. tř. 3</t>
  </si>
  <si>
    <t>-482007195</t>
  </si>
  <si>
    <t>0203</t>
  </si>
  <si>
    <t>Hloubení kabelových rýh ručně, hloubka 80cm, zem. tř. 3, šíře 35cm</t>
  </si>
  <si>
    <t>426196581</t>
  </si>
  <si>
    <t>0204</t>
  </si>
  <si>
    <t>Hloubení kabelových rýh ručně, hloubka 110cm, zem. tř. 3, šíře 50cm</t>
  </si>
  <si>
    <t>426907906</t>
  </si>
  <si>
    <t>0205</t>
  </si>
  <si>
    <t>Pomocný výkop pro uzemnění 10x10cm</t>
  </si>
  <si>
    <t>1548988987</t>
  </si>
  <si>
    <t>0206</t>
  </si>
  <si>
    <t>Kabelové lože z písku a štěrkopísku 5cm nad kabel bez zakrytí</t>
  </si>
  <si>
    <t>-559603881</t>
  </si>
  <si>
    <t>0207</t>
  </si>
  <si>
    <t>Základové konstrukce- základ bez bednění z monolitického betonu</t>
  </si>
  <si>
    <t>1422941546</t>
  </si>
  <si>
    <t>0208</t>
  </si>
  <si>
    <t>Zakrytí výstražnou fólií šíře do 25 cm</t>
  </si>
  <si>
    <t>-963211180</t>
  </si>
  <si>
    <t>0209</t>
  </si>
  <si>
    <t>Ruční zásyp rýh, šířky 35cm, hloubky 80cm, zem. tř. 3 včetně zhutnění a urovnání povrchu</t>
  </si>
  <si>
    <t>-1496433096</t>
  </si>
  <si>
    <t>0210</t>
  </si>
  <si>
    <t>Ruční zásyp rýh, šířky 50cm, hloubky 110cm, zem. tř. 3 včetně zhutnění a urovnání povrchu</t>
  </si>
  <si>
    <t>-1177087033</t>
  </si>
  <si>
    <t>0211</t>
  </si>
  <si>
    <t>Provizorní úprava terénu, zem. tř. 3</t>
  </si>
  <si>
    <t>-2087461783</t>
  </si>
  <si>
    <t>0212</t>
  </si>
  <si>
    <t>Odvoz zeminy a vybouraných hmot do 1km</t>
  </si>
  <si>
    <t>-1651100171</t>
  </si>
  <si>
    <t>0213</t>
  </si>
  <si>
    <t>Odvoz zeminy každý další i započatý 1km</t>
  </si>
  <si>
    <t>-1258795977</t>
  </si>
  <si>
    <t>741-2</t>
  </si>
  <si>
    <t>M0101</t>
  </si>
  <si>
    <t>-251972232</t>
  </si>
  <si>
    <t>M0102</t>
  </si>
  <si>
    <t>975314113</t>
  </si>
  <si>
    <t>M0103</t>
  </si>
  <si>
    <t>-649524381</t>
  </si>
  <si>
    <t>M0104</t>
  </si>
  <si>
    <t>-1178239693</t>
  </si>
  <si>
    <t>M0105</t>
  </si>
  <si>
    <t>-1146184812</t>
  </si>
  <si>
    <t>M0106</t>
  </si>
  <si>
    <t>Pouzdrový základ pro stožár</t>
  </si>
  <si>
    <t>-1496289395</t>
  </si>
  <si>
    <t>M0107</t>
  </si>
  <si>
    <t>436470864</t>
  </si>
  <si>
    <t>M0108</t>
  </si>
  <si>
    <t>-1212826644</t>
  </si>
  <si>
    <t>M0109</t>
  </si>
  <si>
    <t>-1546164691</t>
  </si>
  <si>
    <t>M0110</t>
  </si>
  <si>
    <t>-1344654692</t>
  </si>
  <si>
    <t>M0111</t>
  </si>
  <si>
    <t>683735403</t>
  </si>
  <si>
    <t>M0115</t>
  </si>
  <si>
    <t>Písek zásypový FR.0-4</t>
  </si>
  <si>
    <t>-1838762776</t>
  </si>
  <si>
    <t>M0116</t>
  </si>
  <si>
    <t>Beton C16/20</t>
  </si>
  <si>
    <t>-141293446</t>
  </si>
  <si>
    <t>M0117</t>
  </si>
  <si>
    <t>Folie ČEZ 33 rudá</t>
  </si>
  <si>
    <t>-503962732</t>
  </si>
  <si>
    <t>741-3</t>
  </si>
  <si>
    <t>O001</t>
  </si>
  <si>
    <t>Revize VO</t>
  </si>
  <si>
    <t>hod</t>
  </si>
  <si>
    <t>-2057396837</t>
  </si>
  <si>
    <t>O002</t>
  </si>
  <si>
    <t>PPV - 6% z mat.+mont.</t>
  </si>
  <si>
    <t>%</t>
  </si>
  <si>
    <t>1667538626</t>
  </si>
  <si>
    <t>O003</t>
  </si>
  <si>
    <t>Doprava - 3,6% z mat.</t>
  </si>
  <si>
    <t>448745197</t>
  </si>
  <si>
    <t>O004</t>
  </si>
  <si>
    <t>Zaměření trasy VO</t>
  </si>
  <si>
    <t>kpl</t>
  </si>
  <si>
    <t>-926104603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</si>
</sst>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0" fontId="18" fillId="4" borderId="8" xfId="0" applyFont="1" applyFill="1" applyBorder="1" applyAlignment="1" applyProtection="1">
      <alignment horizontal="left" vertical="center"/>
      <protection/>
    </xf>
    <xf numFmtId="0" fontId="18" fillId="4" borderId="0" xfId="0" applyFont="1" applyFill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3" fillId="0" borderId="14" xfId="0" applyNumberFormat="1" applyFont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horizontal="right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8" fillId="4" borderId="0" xfId="0" applyFont="1" applyFill="1" applyAlignment="1" applyProtection="1">
      <alignment horizontal="right" vertical="center"/>
      <protection locked="0"/>
    </xf>
    <xf numFmtId="0" fontId="18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4" fontId="27" fillId="0" borderId="12" xfId="0" applyNumberFormat="1" applyFont="1" applyBorder="1" applyAlignment="1" applyProtection="1">
      <alignment/>
      <protection/>
    </xf>
    <xf numFmtId="166" fontId="27" fillId="0" borderId="12" xfId="0" applyNumberFormat="1" applyFont="1" applyBorder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9" fillId="0" borderId="22" xfId="0" applyFont="1" applyBorder="1" applyAlignment="1" applyProtection="1">
      <alignment horizontal="center" vertical="center"/>
      <protection/>
    </xf>
    <xf numFmtId="49" fontId="29" fillId="0" borderId="22" xfId="0" applyNumberFormat="1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167" fontId="29" fillId="0" borderId="22" xfId="0" applyNumberFormat="1" applyFont="1" applyBorder="1" applyAlignment="1" applyProtection="1">
      <alignment vertical="center"/>
      <protection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/>
    </xf>
    <xf numFmtId="0" fontId="29" fillId="0" borderId="3" xfId="0" applyFont="1" applyBorder="1" applyAlignment="1">
      <alignment vertical="center"/>
    </xf>
    <xf numFmtId="0" fontId="29" fillId="2" borderId="14" xfId="0" applyFont="1" applyFill="1" applyBorder="1" applyAlignment="1" applyProtection="1">
      <alignment horizontal="left" vertical="center"/>
      <protection locked="0"/>
    </xf>
    <xf numFmtId="0" fontId="29" fillId="2" borderId="19" xfId="0" applyFont="1" applyFill="1" applyBorder="1" applyAlignment="1" applyProtection="1">
      <alignment horizontal="left" vertical="center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9" width="25.851562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5</v>
      </c>
      <c r="BV1" s="12" t="s">
        <v>6</v>
      </c>
    </row>
    <row r="2" spans="44:72" ht="36.95" customHeight="1">
      <c r="BS2" s="13" t="s">
        <v>7</v>
      </c>
      <c r="BT2" s="13" t="s">
        <v>8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9</v>
      </c>
    </row>
    <row r="4" spans="2:71" ht="24.95" customHeight="1">
      <c r="B4" s="17"/>
      <c r="C4" s="18"/>
      <c r="D4" s="19" t="s">
        <v>10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11</v>
      </c>
      <c r="BG4" s="21" t="s">
        <v>12</v>
      </c>
      <c r="BS4" s="13" t="s">
        <v>13</v>
      </c>
    </row>
    <row r="5" spans="2:71" ht="12" customHeight="1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23" t="s">
        <v>15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G5" s="24" t="s">
        <v>16</v>
      </c>
      <c r="BS5" s="13" t="s">
        <v>7</v>
      </c>
    </row>
    <row r="6" spans="2:71" ht="36.95" customHeight="1">
      <c r="B6" s="17"/>
      <c r="C6" s="18"/>
      <c r="D6" s="25" t="s">
        <v>17</v>
      </c>
      <c r="E6" s="18"/>
      <c r="F6" s="18"/>
      <c r="G6" s="18"/>
      <c r="H6" s="18"/>
      <c r="I6" s="18"/>
      <c r="J6" s="18"/>
      <c r="K6" s="26" t="s">
        <v>18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G6" s="27"/>
      <c r="BS6" s="13" t="s">
        <v>7</v>
      </c>
    </row>
    <row r="7" spans="2:71" ht="12" customHeight="1">
      <c r="B7" s="17"/>
      <c r="C7" s="18"/>
      <c r="D7" s="28" t="s">
        <v>19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20</v>
      </c>
      <c r="AL7" s="18"/>
      <c r="AM7" s="18"/>
      <c r="AN7" s="23" t="s">
        <v>1</v>
      </c>
      <c r="AO7" s="18"/>
      <c r="AP7" s="18"/>
      <c r="AQ7" s="18"/>
      <c r="AR7" s="16"/>
      <c r="BG7" s="27"/>
      <c r="BS7" s="13" t="s">
        <v>7</v>
      </c>
    </row>
    <row r="8" spans="2:71" ht="12" customHeight="1">
      <c r="B8" s="17"/>
      <c r="C8" s="18"/>
      <c r="D8" s="28" t="s">
        <v>21</v>
      </c>
      <c r="E8" s="18"/>
      <c r="F8" s="18"/>
      <c r="G8" s="18"/>
      <c r="H8" s="18"/>
      <c r="I8" s="18"/>
      <c r="J8" s="18"/>
      <c r="K8" s="23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23</v>
      </c>
      <c r="AL8" s="18"/>
      <c r="AM8" s="18"/>
      <c r="AN8" s="29" t="s">
        <v>24</v>
      </c>
      <c r="AO8" s="18"/>
      <c r="AP8" s="18"/>
      <c r="AQ8" s="18"/>
      <c r="AR8" s="16"/>
      <c r="BG8" s="27"/>
      <c r="BS8" s="13" t="s">
        <v>7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G9" s="27"/>
      <c r="BS9" s="13" t="s">
        <v>7</v>
      </c>
    </row>
    <row r="10" spans="2:71" ht="12" customHeight="1">
      <c r="B10" s="17"/>
      <c r="C10" s="18"/>
      <c r="D10" s="28" t="s">
        <v>25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26</v>
      </c>
      <c r="AL10" s="18"/>
      <c r="AM10" s="18"/>
      <c r="AN10" s="23" t="s">
        <v>1</v>
      </c>
      <c r="AO10" s="18"/>
      <c r="AP10" s="18"/>
      <c r="AQ10" s="18"/>
      <c r="AR10" s="16"/>
      <c r="BG10" s="27"/>
      <c r="BS10" s="13" t="s">
        <v>7</v>
      </c>
    </row>
    <row r="11" spans="2:71" ht="18.45" customHeight="1">
      <c r="B11" s="17"/>
      <c r="C11" s="18"/>
      <c r="D11" s="18"/>
      <c r="E11" s="23" t="s">
        <v>27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28</v>
      </c>
      <c r="AL11" s="18"/>
      <c r="AM11" s="18"/>
      <c r="AN11" s="23" t="s">
        <v>1</v>
      </c>
      <c r="AO11" s="18"/>
      <c r="AP11" s="18"/>
      <c r="AQ11" s="18"/>
      <c r="AR11" s="16"/>
      <c r="BG11" s="27"/>
      <c r="BS11" s="13" t="s">
        <v>7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G12" s="27"/>
      <c r="BS12" s="13" t="s">
        <v>7</v>
      </c>
    </row>
    <row r="13" spans="2:71" ht="12" customHeight="1">
      <c r="B13" s="17"/>
      <c r="C13" s="18"/>
      <c r="D13" s="28" t="s">
        <v>29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26</v>
      </c>
      <c r="AL13" s="18"/>
      <c r="AM13" s="18"/>
      <c r="AN13" s="30" t="s">
        <v>30</v>
      </c>
      <c r="AO13" s="18"/>
      <c r="AP13" s="18"/>
      <c r="AQ13" s="18"/>
      <c r="AR13" s="16"/>
      <c r="BG13" s="27"/>
      <c r="BS13" s="13" t="s">
        <v>7</v>
      </c>
    </row>
    <row r="14" spans="2:71" ht="12">
      <c r="B14" s="17"/>
      <c r="C14" s="18"/>
      <c r="D14" s="18"/>
      <c r="E14" s="30" t="s">
        <v>30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28</v>
      </c>
      <c r="AL14" s="18"/>
      <c r="AM14" s="18"/>
      <c r="AN14" s="30" t="s">
        <v>30</v>
      </c>
      <c r="AO14" s="18"/>
      <c r="AP14" s="18"/>
      <c r="AQ14" s="18"/>
      <c r="AR14" s="16"/>
      <c r="BG14" s="27"/>
      <c r="BS14" s="13" t="s">
        <v>7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G15" s="27"/>
      <c r="BS15" s="13" t="s">
        <v>4</v>
      </c>
    </row>
    <row r="16" spans="2:71" ht="12" customHeight="1">
      <c r="B16" s="17"/>
      <c r="C16" s="18"/>
      <c r="D16" s="28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26</v>
      </c>
      <c r="AL16" s="18"/>
      <c r="AM16" s="18"/>
      <c r="AN16" s="23" t="s">
        <v>1</v>
      </c>
      <c r="AO16" s="18"/>
      <c r="AP16" s="18"/>
      <c r="AQ16" s="18"/>
      <c r="AR16" s="16"/>
      <c r="BG16" s="27"/>
      <c r="BS16" s="13" t="s">
        <v>4</v>
      </c>
    </row>
    <row r="17" spans="2:71" ht="18.45" customHeight="1">
      <c r="B17" s="17"/>
      <c r="C17" s="18"/>
      <c r="D17" s="18"/>
      <c r="E17" s="23" t="s">
        <v>32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28</v>
      </c>
      <c r="AL17" s="18"/>
      <c r="AM17" s="18"/>
      <c r="AN17" s="23" t="s">
        <v>1</v>
      </c>
      <c r="AO17" s="18"/>
      <c r="AP17" s="18"/>
      <c r="AQ17" s="18"/>
      <c r="AR17" s="16"/>
      <c r="BG17" s="27"/>
      <c r="BS17" s="13" t="s">
        <v>5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G18" s="27"/>
      <c r="BS18" s="13" t="s">
        <v>7</v>
      </c>
    </row>
    <row r="19" spans="2:71" ht="12" customHeight="1">
      <c r="B19" s="17"/>
      <c r="C19" s="18"/>
      <c r="D19" s="28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26</v>
      </c>
      <c r="AL19" s="18"/>
      <c r="AM19" s="18"/>
      <c r="AN19" s="23" t="s">
        <v>1</v>
      </c>
      <c r="AO19" s="18"/>
      <c r="AP19" s="18"/>
      <c r="AQ19" s="18"/>
      <c r="AR19" s="16"/>
      <c r="BG19" s="27"/>
      <c r="BS19" s="13" t="s">
        <v>7</v>
      </c>
    </row>
    <row r="20" spans="2:71" ht="18.45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28</v>
      </c>
      <c r="AL20" s="18"/>
      <c r="AM20" s="18"/>
      <c r="AN20" s="23" t="s">
        <v>1</v>
      </c>
      <c r="AO20" s="18"/>
      <c r="AP20" s="18"/>
      <c r="AQ20" s="18"/>
      <c r="AR20" s="16"/>
      <c r="BG20" s="27"/>
      <c r="BS20" s="13" t="s">
        <v>5</v>
      </c>
    </row>
    <row r="21" spans="2:59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G21" s="27"/>
    </row>
    <row r="22" spans="2:59" ht="12" customHeight="1">
      <c r="B22" s="17"/>
      <c r="C22" s="18"/>
      <c r="D22" s="28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G22" s="27"/>
    </row>
    <row r="23" spans="2:59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G23" s="27"/>
    </row>
    <row r="24" spans="2:59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G24" s="27"/>
    </row>
    <row r="25" spans="2:59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G25" s="27"/>
    </row>
    <row r="26" spans="2:59" s="1" customFormat="1" ht="25.9" customHeight="1"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ROUND(AG54,2)</f>
        <v>0</v>
      </c>
      <c r="AL26" s="37"/>
      <c r="AM26" s="37"/>
      <c r="AN26" s="37"/>
      <c r="AO26" s="37"/>
      <c r="AP26" s="35"/>
      <c r="AQ26" s="35"/>
      <c r="AR26" s="39"/>
      <c r="BG26" s="27"/>
    </row>
    <row r="27" spans="2:59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G27" s="27"/>
    </row>
    <row r="28" spans="2:59" s="1" customFormat="1" ht="1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37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38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39</v>
      </c>
      <c r="AL28" s="40"/>
      <c r="AM28" s="40"/>
      <c r="AN28" s="40"/>
      <c r="AO28" s="40"/>
      <c r="AP28" s="35"/>
      <c r="AQ28" s="35"/>
      <c r="AR28" s="39"/>
      <c r="BG28" s="27"/>
    </row>
    <row r="29" spans="2:59" s="2" customFormat="1" ht="14.4" customHeight="1">
      <c r="B29" s="41"/>
      <c r="C29" s="42"/>
      <c r="D29" s="28" t="s">
        <v>40</v>
      </c>
      <c r="E29" s="42"/>
      <c r="F29" s="28" t="s">
        <v>41</v>
      </c>
      <c r="G29" s="42"/>
      <c r="H29" s="42"/>
      <c r="I29" s="42"/>
      <c r="J29" s="42"/>
      <c r="K29" s="42"/>
      <c r="L29" s="43">
        <v>0.21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ROUND(BB54,2)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ROUND(AX54,2)</f>
        <v>0</v>
      </c>
      <c r="AL29" s="42"/>
      <c r="AM29" s="42"/>
      <c r="AN29" s="42"/>
      <c r="AO29" s="42"/>
      <c r="AP29" s="42"/>
      <c r="AQ29" s="42"/>
      <c r="AR29" s="45"/>
      <c r="BG29" s="27"/>
    </row>
    <row r="30" spans="2:59" s="2" customFormat="1" ht="14.4" customHeight="1">
      <c r="B30" s="41"/>
      <c r="C30" s="42"/>
      <c r="D30" s="42"/>
      <c r="E30" s="42"/>
      <c r="F30" s="28" t="s">
        <v>42</v>
      </c>
      <c r="G30" s="42"/>
      <c r="H30" s="42"/>
      <c r="I30" s="42"/>
      <c r="J30" s="42"/>
      <c r="K30" s="42"/>
      <c r="L30" s="43">
        <v>0.15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ROUND(BC54,2)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ROUND(AY54,2)</f>
        <v>0</v>
      </c>
      <c r="AL30" s="42"/>
      <c r="AM30" s="42"/>
      <c r="AN30" s="42"/>
      <c r="AO30" s="42"/>
      <c r="AP30" s="42"/>
      <c r="AQ30" s="42"/>
      <c r="AR30" s="45"/>
      <c r="BG30" s="27"/>
    </row>
    <row r="31" spans="2:59" s="2" customFormat="1" ht="14.4" customHeight="1" hidden="1">
      <c r="B31" s="41"/>
      <c r="C31" s="42"/>
      <c r="D31" s="42"/>
      <c r="E31" s="42"/>
      <c r="F31" s="28" t="s">
        <v>43</v>
      </c>
      <c r="G31" s="42"/>
      <c r="H31" s="42"/>
      <c r="I31" s="42"/>
      <c r="J31" s="42"/>
      <c r="K31" s="42"/>
      <c r="L31" s="43">
        <v>0.21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ROUND(BD54,2)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G31" s="27"/>
    </row>
    <row r="32" spans="2:59" s="2" customFormat="1" ht="14.4" customHeight="1" hidden="1">
      <c r="B32" s="41"/>
      <c r="C32" s="42"/>
      <c r="D32" s="42"/>
      <c r="E32" s="42"/>
      <c r="F32" s="28" t="s">
        <v>44</v>
      </c>
      <c r="G32" s="42"/>
      <c r="H32" s="42"/>
      <c r="I32" s="42"/>
      <c r="J32" s="42"/>
      <c r="K32" s="42"/>
      <c r="L32" s="43">
        <v>0.15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ROUND(BE54,2)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G32" s="27"/>
    </row>
    <row r="33" spans="2:59" s="2" customFormat="1" ht="14.4" customHeight="1" hidden="1">
      <c r="B33" s="41"/>
      <c r="C33" s="42"/>
      <c r="D33" s="42"/>
      <c r="E33" s="42"/>
      <c r="F33" s="28" t="s">
        <v>45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ROUND(BF54,2)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G33" s="27"/>
    </row>
    <row r="34" spans="2:59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G34" s="27"/>
    </row>
    <row r="35" spans="2:44" s="1" customFormat="1" ht="25.9" customHeight="1">
      <c r="B35" s="34"/>
      <c r="C35" s="46"/>
      <c r="D35" s="47" t="s">
        <v>46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47</v>
      </c>
      <c r="U35" s="48"/>
      <c r="V35" s="48"/>
      <c r="W35" s="48"/>
      <c r="X35" s="50" t="s">
        <v>48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9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2:44" s="1" customFormat="1" ht="6.95" customHeigh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9"/>
    </row>
    <row r="41" spans="2:44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9"/>
    </row>
    <row r="42" spans="2:44" s="1" customFormat="1" ht="24.95" customHeight="1">
      <c r="B42" s="34"/>
      <c r="C42" s="19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pans="2:44" s="1" customFormat="1" ht="6.95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pans="2:44" s="1" customFormat="1" ht="12" customHeight="1">
      <c r="B44" s="34"/>
      <c r="C44" s="28" t="s">
        <v>14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Y343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pans="2:44" s="3" customFormat="1" ht="36.95" customHeight="1">
      <c r="B45" s="57"/>
      <c r="C45" s="58" t="s">
        <v>17</v>
      </c>
      <c r="D45" s="59"/>
      <c r="E45" s="59"/>
      <c r="F45" s="59"/>
      <c r="G45" s="59"/>
      <c r="H45" s="59"/>
      <c r="I45" s="59"/>
      <c r="J45" s="59"/>
      <c r="K45" s="59"/>
      <c r="L45" s="60" t="str">
        <f>K6</f>
        <v>Stavební úpravy komunikace v ul.Slovenská - Sokolov - I.etapa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61"/>
    </row>
    <row r="46" spans="2:44" s="1" customFormat="1" ht="6.95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pans="2:44" s="1" customFormat="1" ht="12" customHeight="1"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62" t="str">
        <f>IF(K8="","",K8)</f>
        <v>Sokolov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63" t="str">
        <f>IF(AN8="","",AN8)</f>
        <v>6. 12. 2019</v>
      </c>
      <c r="AN47" s="63"/>
      <c r="AO47" s="35"/>
      <c r="AP47" s="35"/>
      <c r="AQ47" s="35"/>
      <c r="AR47" s="39"/>
    </row>
    <row r="48" spans="2:44" s="1" customFormat="1" ht="6.95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pans="2:58" s="1" customFormat="1" ht="13.65" customHeight="1"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35" t="str">
        <f>IF(E11="","",E11)</f>
        <v>Město Sokolov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31</v>
      </c>
      <c r="AJ49" s="35"/>
      <c r="AK49" s="35"/>
      <c r="AL49" s="35"/>
      <c r="AM49" s="64" t="str">
        <f>IF(E17="","",E17)</f>
        <v>Ing.Volný Martin - Projektstav</v>
      </c>
      <c r="AN49" s="35"/>
      <c r="AO49" s="35"/>
      <c r="AP49" s="35"/>
      <c r="AQ49" s="35"/>
      <c r="AR49" s="39"/>
      <c r="AS49" s="65" t="s">
        <v>50</v>
      </c>
      <c r="AT49" s="66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8"/>
    </row>
    <row r="50" spans="2:58" s="1" customFormat="1" ht="13.65" customHeight="1">
      <c r="B50" s="34"/>
      <c r="C50" s="28" t="s">
        <v>29</v>
      </c>
      <c r="D50" s="35"/>
      <c r="E50" s="35"/>
      <c r="F50" s="35"/>
      <c r="G50" s="35"/>
      <c r="H50" s="35"/>
      <c r="I50" s="35"/>
      <c r="J50" s="35"/>
      <c r="K50" s="35"/>
      <c r="L50" s="35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33</v>
      </c>
      <c r="AJ50" s="35"/>
      <c r="AK50" s="35"/>
      <c r="AL50" s="35"/>
      <c r="AM50" s="64" t="str">
        <f>IF(E20="","",E20)</f>
        <v>Milan Hájek</v>
      </c>
      <c r="AN50" s="35"/>
      <c r="AO50" s="35"/>
      <c r="AP50" s="35"/>
      <c r="AQ50" s="35"/>
      <c r="AR50" s="39"/>
      <c r="AS50" s="69"/>
      <c r="AT50" s="70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2"/>
    </row>
    <row r="51" spans="2:58" s="1" customFormat="1" ht="10.8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9"/>
      <c r="AS51" s="73"/>
      <c r="AT51" s="74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6"/>
    </row>
    <row r="52" spans="2:58" s="1" customFormat="1" ht="29.25" customHeight="1">
      <c r="B52" s="34"/>
      <c r="C52" s="77" t="s">
        <v>51</v>
      </c>
      <c r="D52" s="78"/>
      <c r="E52" s="78"/>
      <c r="F52" s="78"/>
      <c r="G52" s="78"/>
      <c r="H52" s="79"/>
      <c r="I52" s="80" t="s">
        <v>52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81" t="s">
        <v>53</v>
      </c>
      <c r="AH52" s="78"/>
      <c r="AI52" s="78"/>
      <c r="AJ52" s="78"/>
      <c r="AK52" s="78"/>
      <c r="AL52" s="78"/>
      <c r="AM52" s="78"/>
      <c r="AN52" s="80" t="s">
        <v>54</v>
      </c>
      <c r="AO52" s="78"/>
      <c r="AP52" s="82"/>
      <c r="AQ52" s="83" t="s">
        <v>55</v>
      </c>
      <c r="AR52" s="39"/>
      <c r="AS52" s="84" t="s">
        <v>56</v>
      </c>
      <c r="AT52" s="85" t="s">
        <v>57</v>
      </c>
      <c r="AU52" s="85" t="s">
        <v>58</v>
      </c>
      <c r="AV52" s="85" t="s">
        <v>59</v>
      </c>
      <c r="AW52" s="85" t="s">
        <v>60</v>
      </c>
      <c r="AX52" s="85" t="s">
        <v>61</v>
      </c>
      <c r="AY52" s="85" t="s">
        <v>62</v>
      </c>
      <c r="AZ52" s="85" t="s">
        <v>63</v>
      </c>
      <c r="BA52" s="85" t="s">
        <v>64</v>
      </c>
      <c r="BB52" s="85" t="s">
        <v>65</v>
      </c>
      <c r="BC52" s="85" t="s">
        <v>66</v>
      </c>
      <c r="BD52" s="85" t="s">
        <v>67</v>
      </c>
      <c r="BE52" s="85" t="s">
        <v>68</v>
      </c>
      <c r="BF52" s="86" t="s">
        <v>69</v>
      </c>
    </row>
    <row r="53" spans="2:58" s="1" customFormat="1" ht="10.8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9"/>
      <c r="AS53" s="87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9"/>
    </row>
    <row r="54" spans="2:90" s="4" customFormat="1" ht="32.4" customHeight="1">
      <c r="B54" s="90"/>
      <c r="C54" s="91" t="s">
        <v>70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3">
        <f>ROUND(SUM(AG55:AG58),2)</f>
        <v>0</v>
      </c>
      <c r="AH54" s="93"/>
      <c r="AI54" s="93"/>
      <c r="AJ54" s="93"/>
      <c r="AK54" s="93"/>
      <c r="AL54" s="93"/>
      <c r="AM54" s="93"/>
      <c r="AN54" s="94">
        <f>SUM(AG54,AV54)</f>
        <v>0</v>
      </c>
      <c r="AO54" s="94"/>
      <c r="AP54" s="94"/>
      <c r="AQ54" s="95" t="s">
        <v>1</v>
      </c>
      <c r="AR54" s="96"/>
      <c r="AS54" s="97">
        <f>ROUND(SUM(AS55:AS58),2)</f>
        <v>0</v>
      </c>
      <c r="AT54" s="98">
        <f>ROUND(SUM(AT55:AT58),2)</f>
        <v>0</v>
      </c>
      <c r="AU54" s="99">
        <f>ROUND(SUM(AU55:AU58),2)</f>
        <v>0</v>
      </c>
      <c r="AV54" s="99">
        <f>ROUND(SUM(AX54:AY54),2)</f>
        <v>0</v>
      </c>
      <c r="AW54" s="100">
        <f>ROUND(SUM(AW55:AW58),5)</f>
        <v>0</v>
      </c>
      <c r="AX54" s="99">
        <f>ROUND(BB54*L29,2)</f>
        <v>0</v>
      </c>
      <c r="AY54" s="99">
        <f>ROUND(BC54*L30,2)</f>
        <v>0</v>
      </c>
      <c r="AZ54" s="99">
        <f>ROUND(BD54*L29,2)</f>
        <v>0</v>
      </c>
      <c r="BA54" s="99">
        <f>ROUND(BE54*L30,2)</f>
        <v>0</v>
      </c>
      <c r="BB54" s="99">
        <f>ROUND(SUM(BB55:BB58),2)</f>
        <v>0</v>
      </c>
      <c r="BC54" s="99">
        <f>ROUND(SUM(BC55:BC58),2)</f>
        <v>0</v>
      </c>
      <c r="BD54" s="99">
        <f>ROUND(SUM(BD55:BD58),2)</f>
        <v>0</v>
      </c>
      <c r="BE54" s="99">
        <f>ROUND(SUM(BE55:BE58),2)</f>
        <v>0</v>
      </c>
      <c r="BF54" s="101">
        <f>ROUND(SUM(BF55:BF58),2)</f>
        <v>0</v>
      </c>
      <c r="BS54" s="102" t="s">
        <v>71</v>
      </c>
      <c r="BT54" s="102" t="s">
        <v>72</v>
      </c>
      <c r="BU54" s="103" t="s">
        <v>73</v>
      </c>
      <c r="BV54" s="102" t="s">
        <v>74</v>
      </c>
      <c r="BW54" s="102" t="s">
        <v>6</v>
      </c>
      <c r="BX54" s="102" t="s">
        <v>75</v>
      </c>
      <c r="CL54" s="102" t="s">
        <v>1</v>
      </c>
    </row>
    <row r="55" spans="1:91" s="5" customFormat="1" ht="16.5" customHeight="1">
      <c r="A55" s="104" t="s">
        <v>76</v>
      </c>
      <c r="B55" s="105"/>
      <c r="C55" s="106"/>
      <c r="D55" s="107" t="s">
        <v>77</v>
      </c>
      <c r="E55" s="107"/>
      <c r="F55" s="107"/>
      <c r="G55" s="107"/>
      <c r="H55" s="107"/>
      <c r="I55" s="108"/>
      <c r="J55" s="107" t="s">
        <v>78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'00 - Vedlejší náklady'!K32</f>
        <v>0</v>
      </c>
      <c r="AH55" s="108"/>
      <c r="AI55" s="108"/>
      <c r="AJ55" s="108"/>
      <c r="AK55" s="108"/>
      <c r="AL55" s="108"/>
      <c r="AM55" s="108"/>
      <c r="AN55" s="109">
        <f>SUM(AG55,AV55)</f>
        <v>0</v>
      </c>
      <c r="AO55" s="108"/>
      <c r="AP55" s="108"/>
      <c r="AQ55" s="110" t="s">
        <v>79</v>
      </c>
      <c r="AR55" s="111"/>
      <c r="AS55" s="112">
        <f>'00 - Vedlejší náklady'!K30</f>
        <v>0</v>
      </c>
      <c r="AT55" s="113">
        <f>'00 - Vedlejší náklady'!K31</f>
        <v>0</v>
      </c>
      <c r="AU55" s="113">
        <v>0</v>
      </c>
      <c r="AV55" s="113">
        <f>ROUND(SUM(AX55:AY55),2)</f>
        <v>0</v>
      </c>
      <c r="AW55" s="114">
        <f>'00 - Vedlejší náklady'!T85</f>
        <v>0</v>
      </c>
      <c r="AX55" s="113">
        <f>'00 - Vedlejší náklady'!K35</f>
        <v>0</v>
      </c>
      <c r="AY55" s="113">
        <f>'00 - Vedlejší náklady'!K36</f>
        <v>0</v>
      </c>
      <c r="AZ55" s="113">
        <f>'00 - Vedlejší náklady'!K37</f>
        <v>0</v>
      </c>
      <c r="BA55" s="113">
        <f>'00 - Vedlejší náklady'!K38</f>
        <v>0</v>
      </c>
      <c r="BB55" s="113">
        <f>'00 - Vedlejší náklady'!F35</f>
        <v>0</v>
      </c>
      <c r="BC55" s="113">
        <f>'00 - Vedlejší náklady'!F36</f>
        <v>0</v>
      </c>
      <c r="BD55" s="113">
        <f>'00 - Vedlejší náklady'!F37</f>
        <v>0</v>
      </c>
      <c r="BE55" s="113">
        <f>'00 - Vedlejší náklady'!F38</f>
        <v>0</v>
      </c>
      <c r="BF55" s="115">
        <f>'00 - Vedlejší náklady'!F39</f>
        <v>0</v>
      </c>
      <c r="BT55" s="116" t="s">
        <v>80</v>
      </c>
      <c r="BV55" s="116" t="s">
        <v>74</v>
      </c>
      <c r="BW55" s="116" t="s">
        <v>81</v>
      </c>
      <c r="BX55" s="116" t="s">
        <v>6</v>
      </c>
      <c r="CL55" s="116" t="s">
        <v>1</v>
      </c>
      <c r="CM55" s="116" t="s">
        <v>82</v>
      </c>
    </row>
    <row r="56" spans="1:91" s="5" customFormat="1" ht="16.5" customHeight="1">
      <c r="A56" s="104" t="s">
        <v>76</v>
      </c>
      <c r="B56" s="105"/>
      <c r="C56" s="106"/>
      <c r="D56" s="107" t="s">
        <v>83</v>
      </c>
      <c r="E56" s="107"/>
      <c r="F56" s="107"/>
      <c r="G56" s="107"/>
      <c r="H56" s="107"/>
      <c r="I56" s="108"/>
      <c r="J56" s="107" t="s">
        <v>84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9">
        <f>'10 - Zpevněné plochy'!K32</f>
        <v>0</v>
      </c>
      <c r="AH56" s="108"/>
      <c r="AI56" s="108"/>
      <c r="AJ56" s="108"/>
      <c r="AK56" s="108"/>
      <c r="AL56" s="108"/>
      <c r="AM56" s="108"/>
      <c r="AN56" s="109">
        <f>SUM(AG56,AV56)</f>
        <v>0</v>
      </c>
      <c r="AO56" s="108"/>
      <c r="AP56" s="108"/>
      <c r="AQ56" s="110" t="s">
        <v>79</v>
      </c>
      <c r="AR56" s="111"/>
      <c r="AS56" s="112">
        <f>'10 - Zpevněné plochy'!K30</f>
        <v>0</v>
      </c>
      <c r="AT56" s="113">
        <f>'10 - Zpevněné plochy'!K31</f>
        <v>0</v>
      </c>
      <c r="AU56" s="113">
        <v>0</v>
      </c>
      <c r="AV56" s="113">
        <f>ROUND(SUM(AX56:AY56),2)</f>
        <v>0</v>
      </c>
      <c r="AW56" s="114">
        <f>'10 - Zpevněné plochy'!T90</f>
        <v>0</v>
      </c>
      <c r="AX56" s="113">
        <f>'10 - Zpevněné plochy'!K35</f>
        <v>0</v>
      </c>
      <c r="AY56" s="113">
        <f>'10 - Zpevněné plochy'!K36</f>
        <v>0</v>
      </c>
      <c r="AZ56" s="113">
        <f>'10 - Zpevněné plochy'!K37</f>
        <v>0</v>
      </c>
      <c r="BA56" s="113">
        <f>'10 - Zpevněné plochy'!K38</f>
        <v>0</v>
      </c>
      <c r="BB56" s="113">
        <f>'10 - Zpevněné plochy'!F35</f>
        <v>0</v>
      </c>
      <c r="BC56" s="113">
        <f>'10 - Zpevněné plochy'!F36</f>
        <v>0</v>
      </c>
      <c r="BD56" s="113">
        <f>'10 - Zpevněné plochy'!F37</f>
        <v>0</v>
      </c>
      <c r="BE56" s="113">
        <f>'10 - Zpevněné plochy'!F38</f>
        <v>0</v>
      </c>
      <c r="BF56" s="115">
        <f>'10 - Zpevněné plochy'!F39</f>
        <v>0</v>
      </c>
      <c r="BT56" s="116" t="s">
        <v>80</v>
      </c>
      <c r="BV56" s="116" t="s">
        <v>74</v>
      </c>
      <c r="BW56" s="116" t="s">
        <v>85</v>
      </c>
      <c r="BX56" s="116" t="s">
        <v>6</v>
      </c>
      <c r="CL56" s="116" t="s">
        <v>1</v>
      </c>
      <c r="CM56" s="116" t="s">
        <v>82</v>
      </c>
    </row>
    <row r="57" spans="1:91" s="5" customFormat="1" ht="16.5" customHeight="1">
      <c r="A57" s="104" t="s">
        <v>76</v>
      </c>
      <c r="B57" s="105"/>
      <c r="C57" s="106"/>
      <c r="D57" s="107" t="s">
        <v>86</v>
      </c>
      <c r="E57" s="107"/>
      <c r="F57" s="107"/>
      <c r="G57" s="107"/>
      <c r="H57" s="107"/>
      <c r="I57" s="108"/>
      <c r="J57" s="107" t="s">
        <v>87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9">
        <f>'20 - Vodohospodářské objekty'!K32</f>
        <v>0</v>
      </c>
      <c r="AH57" s="108"/>
      <c r="AI57" s="108"/>
      <c r="AJ57" s="108"/>
      <c r="AK57" s="108"/>
      <c r="AL57" s="108"/>
      <c r="AM57" s="108"/>
      <c r="AN57" s="109">
        <f>SUM(AG57,AV57)</f>
        <v>0</v>
      </c>
      <c r="AO57" s="108"/>
      <c r="AP57" s="108"/>
      <c r="AQ57" s="110" t="s">
        <v>79</v>
      </c>
      <c r="AR57" s="111"/>
      <c r="AS57" s="112">
        <f>'20 - Vodohospodářské objekty'!K30</f>
        <v>0</v>
      </c>
      <c r="AT57" s="113">
        <f>'20 - Vodohospodářské objekty'!K31</f>
        <v>0</v>
      </c>
      <c r="AU57" s="113">
        <v>0</v>
      </c>
      <c r="AV57" s="113">
        <f>ROUND(SUM(AX57:AY57),2)</f>
        <v>0</v>
      </c>
      <c r="AW57" s="114">
        <f>'20 - Vodohospodářské objekty'!T88</f>
        <v>0</v>
      </c>
      <c r="AX57" s="113">
        <f>'20 - Vodohospodářské objekty'!K35</f>
        <v>0</v>
      </c>
      <c r="AY57" s="113">
        <f>'20 - Vodohospodářské objekty'!K36</f>
        <v>0</v>
      </c>
      <c r="AZ57" s="113">
        <f>'20 - Vodohospodářské objekty'!K37</f>
        <v>0</v>
      </c>
      <c r="BA57" s="113">
        <f>'20 - Vodohospodářské objekty'!K38</f>
        <v>0</v>
      </c>
      <c r="BB57" s="113">
        <f>'20 - Vodohospodářské objekty'!F35</f>
        <v>0</v>
      </c>
      <c r="BC57" s="113">
        <f>'20 - Vodohospodářské objekty'!F36</f>
        <v>0</v>
      </c>
      <c r="BD57" s="113">
        <f>'20 - Vodohospodářské objekty'!F37</f>
        <v>0</v>
      </c>
      <c r="BE57" s="113">
        <f>'20 - Vodohospodářské objekty'!F38</f>
        <v>0</v>
      </c>
      <c r="BF57" s="115">
        <f>'20 - Vodohospodářské objekty'!F39</f>
        <v>0</v>
      </c>
      <c r="BT57" s="116" t="s">
        <v>80</v>
      </c>
      <c r="BV57" s="116" t="s">
        <v>74</v>
      </c>
      <c r="BW57" s="116" t="s">
        <v>88</v>
      </c>
      <c r="BX57" s="116" t="s">
        <v>6</v>
      </c>
      <c r="CL57" s="116" t="s">
        <v>1</v>
      </c>
      <c r="CM57" s="116" t="s">
        <v>82</v>
      </c>
    </row>
    <row r="58" spans="1:91" s="5" customFormat="1" ht="16.5" customHeight="1">
      <c r="A58" s="104" t="s">
        <v>76</v>
      </c>
      <c r="B58" s="105"/>
      <c r="C58" s="106"/>
      <c r="D58" s="107" t="s">
        <v>89</v>
      </c>
      <c r="E58" s="107"/>
      <c r="F58" s="107"/>
      <c r="G58" s="107"/>
      <c r="H58" s="107"/>
      <c r="I58" s="108"/>
      <c r="J58" s="107" t="s">
        <v>90</v>
      </c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9">
        <f>'30 - Veřejné osvětlení'!K32</f>
        <v>0</v>
      </c>
      <c r="AH58" s="108"/>
      <c r="AI58" s="108"/>
      <c r="AJ58" s="108"/>
      <c r="AK58" s="108"/>
      <c r="AL58" s="108"/>
      <c r="AM58" s="108"/>
      <c r="AN58" s="109">
        <f>SUM(AG58,AV58)</f>
        <v>0</v>
      </c>
      <c r="AO58" s="108"/>
      <c r="AP58" s="108"/>
      <c r="AQ58" s="110" t="s">
        <v>79</v>
      </c>
      <c r="AR58" s="111"/>
      <c r="AS58" s="117">
        <f>'30 - Veřejné osvětlení'!K30</f>
        <v>0</v>
      </c>
      <c r="AT58" s="118">
        <f>'30 - Veřejné osvětlení'!K31</f>
        <v>0</v>
      </c>
      <c r="AU58" s="118">
        <v>0</v>
      </c>
      <c r="AV58" s="118">
        <f>ROUND(SUM(AX58:AY58),2)</f>
        <v>0</v>
      </c>
      <c r="AW58" s="119">
        <f>'30 - Veřejné osvětlení'!T86</f>
        <v>0</v>
      </c>
      <c r="AX58" s="118">
        <f>'30 - Veřejné osvětlení'!K35</f>
        <v>0</v>
      </c>
      <c r="AY58" s="118">
        <f>'30 - Veřejné osvětlení'!K36</f>
        <v>0</v>
      </c>
      <c r="AZ58" s="118">
        <f>'30 - Veřejné osvětlení'!K37</f>
        <v>0</v>
      </c>
      <c r="BA58" s="118">
        <f>'30 - Veřejné osvětlení'!K38</f>
        <v>0</v>
      </c>
      <c r="BB58" s="118">
        <f>'30 - Veřejné osvětlení'!F35</f>
        <v>0</v>
      </c>
      <c r="BC58" s="118">
        <f>'30 - Veřejné osvětlení'!F36</f>
        <v>0</v>
      </c>
      <c r="BD58" s="118">
        <f>'30 - Veřejné osvětlení'!F37</f>
        <v>0</v>
      </c>
      <c r="BE58" s="118">
        <f>'30 - Veřejné osvětlení'!F38</f>
        <v>0</v>
      </c>
      <c r="BF58" s="120">
        <f>'30 - Veřejné osvětlení'!F39</f>
        <v>0</v>
      </c>
      <c r="BT58" s="116" t="s">
        <v>80</v>
      </c>
      <c r="BV58" s="116" t="s">
        <v>74</v>
      </c>
      <c r="BW58" s="116" t="s">
        <v>91</v>
      </c>
      <c r="BX58" s="116" t="s">
        <v>6</v>
      </c>
      <c r="CL58" s="116" t="s">
        <v>1</v>
      </c>
      <c r="CM58" s="116" t="s">
        <v>82</v>
      </c>
    </row>
    <row r="59" spans="2:44" s="1" customFormat="1" ht="30" customHeight="1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9"/>
    </row>
    <row r="60" spans="2:44" s="1" customFormat="1" ht="6.95" customHeight="1"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39"/>
    </row>
  </sheetData>
  <sheetProtection password="CC35" sheet="1" objects="1" scenarios="1" formatColumns="0" formatRows="0"/>
  <mergeCells count="54">
    <mergeCell ref="W31:AE31"/>
    <mergeCell ref="BG5:BG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G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</mergeCells>
  <hyperlinks>
    <hyperlink ref="A55" location="'00 - Vedlejší náklady'!C2" display="/"/>
    <hyperlink ref="A56" location="'10 - Zpevněné plochy'!C2" display="/"/>
    <hyperlink ref="A57" location="'20 - Vodohospodářské objekty'!C2" display="/"/>
    <hyperlink ref="A58" location="'30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121" customWidth="1"/>
    <col min="11" max="11" width="23.42187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AT2" s="13" t="s">
        <v>81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4"/>
      <c r="K3" s="123"/>
      <c r="L3" s="123"/>
      <c r="M3" s="16"/>
      <c r="AT3" s="13" t="s">
        <v>82</v>
      </c>
    </row>
    <row r="4" spans="2:46" ht="24.95" customHeight="1">
      <c r="B4" s="16"/>
      <c r="D4" s="125" t="s">
        <v>92</v>
      </c>
      <c r="M4" s="16"/>
      <c r="N4" s="20" t="s">
        <v>11</v>
      </c>
      <c r="AT4" s="13" t="s">
        <v>4</v>
      </c>
    </row>
    <row r="5" spans="2:13" ht="6.95" customHeight="1">
      <c r="B5" s="16"/>
      <c r="M5" s="16"/>
    </row>
    <row r="6" spans="2:13" ht="12" customHeight="1">
      <c r="B6" s="16"/>
      <c r="D6" s="126" t="s">
        <v>17</v>
      </c>
      <c r="M6" s="16"/>
    </row>
    <row r="7" spans="2:13" ht="16.5" customHeight="1">
      <c r="B7" s="16"/>
      <c r="E7" s="127" t="str">
        <f>'Rekapitulace stavby'!K6</f>
        <v>Stavební úpravy komunikace v ul.Slovenská - Sokolov - I.etapa</v>
      </c>
      <c r="F7" s="126"/>
      <c r="G7" s="126"/>
      <c r="H7" s="126"/>
      <c r="M7" s="16"/>
    </row>
    <row r="8" spans="2:13" s="1" customFormat="1" ht="12" customHeight="1">
      <c r="B8" s="39"/>
      <c r="D8" s="126" t="s">
        <v>93</v>
      </c>
      <c r="I8" s="128"/>
      <c r="J8" s="128"/>
      <c r="M8" s="39"/>
    </row>
    <row r="9" spans="2:13" s="1" customFormat="1" ht="36.95" customHeight="1">
      <c r="B9" s="39"/>
      <c r="E9" s="129" t="s">
        <v>94</v>
      </c>
      <c r="F9" s="1"/>
      <c r="G9" s="1"/>
      <c r="H9" s="1"/>
      <c r="I9" s="128"/>
      <c r="J9" s="128"/>
      <c r="M9" s="39"/>
    </row>
    <row r="10" spans="2:13" s="1" customFormat="1" ht="12">
      <c r="B10" s="39"/>
      <c r="I10" s="128"/>
      <c r="J10" s="128"/>
      <c r="M10" s="39"/>
    </row>
    <row r="11" spans="2:13" s="1" customFormat="1" ht="12" customHeight="1">
      <c r="B11" s="39"/>
      <c r="D11" s="126" t="s">
        <v>19</v>
      </c>
      <c r="F11" s="13" t="s">
        <v>1</v>
      </c>
      <c r="I11" s="130" t="s">
        <v>20</v>
      </c>
      <c r="J11" s="131" t="s">
        <v>1</v>
      </c>
      <c r="M11" s="39"/>
    </row>
    <row r="12" spans="2:13" s="1" customFormat="1" ht="12" customHeight="1">
      <c r="B12" s="39"/>
      <c r="D12" s="126" t="s">
        <v>21</v>
      </c>
      <c r="F12" s="13" t="s">
        <v>22</v>
      </c>
      <c r="I12" s="130" t="s">
        <v>23</v>
      </c>
      <c r="J12" s="132" t="str">
        <f>'Rekapitulace stavby'!AN8</f>
        <v>6. 12. 2019</v>
      </c>
      <c r="M12" s="39"/>
    </row>
    <row r="13" spans="2:13" s="1" customFormat="1" ht="10.8" customHeight="1">
      <c r="B13" s="39"/>
      <c r="I13" s="128"/>
      <c r="J13" s="128"/>
      <c r="M13" s="39"/>
    </row>
    <row r="14" spans="2:13" s="1" customFormat="1" ht="12" customHeight="1">
      <c r="B14" s="39"/>
      <c r="D14" s="126" t="s">
        <v>25</v>
      </c>
      <c r="I14" s="130" t="s">
        <v>26</v>
      </c>
      <c r="J14" s="131" t="s">
        <v>1</v>
      </c>
      <c r="M14" s="39"/>
    </row>
    <row r="15" spans="2:13" s="1" customFormat="1" ht="18" customHeight="1">
      <c r="B15" s="39"/>
      <c r="E15" s="13" t="s">
        <v>27</v>
      </c>
      <c r="I15" s="130" t="s">
        <v>28</v>
      </c>
      <c r="J15" s="131" t="s">
        <v>1</v>
      </c>
      <c r="M15" s="39"/>
    </row>
    <row r="16" spans="2:13" s="1" customFormat="1" ht="6.95" customHeight="1">
      <c r="B16" s="39"/>
      <c r="I16" s="128"/>
      <c r="J16" s="128"/>
      <c r="M16" s="39"/>
    </row>
    <row r="17" spans="2:13" s="1" customFormat="1" ht="12" customHeight="1">
      <c r="B17" s="39"/>
      <c r="D17" s="126" t="s">
        <v>29</v>
      </c>
      <c r="I17" s="130" t="s">
        <v>26</v>
      </c>
      <c r="J17" s="29" t="str">
        <f>'Rekapitulace stavby'!AN13</f>
        <v>Vyplň údaj</v>
      </c>
      <c r="M17" s="39"/>
    </row>
    <row r="18" spans="2:13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30" t="s">
        <v>28</v>
      </c>
      <c r="J18" s="29" t="str">
        <f>'Rekapitulace stavby'!AN14</f>
        <v>Vyplň údaj</v>
      </c>
      <c r="M18" s="39"/>
    </row>
    <row r="19" spans="2:13" s="1" customFormat="1" ht="6.95" customHeight="1">
      <c r="B19" s="39"/>
      <c r="I19" s="128"/>
      <c r="J19" s="128"/>
      <c r="M19" s="39"/>
    </row>
    <row r="20" spans="2:13" s="1" customFormat="1" ht="12" customHeight="1">
      <c r="B20" s="39"/>
      <c r="D20" s="126" t="s">
        <v>31</v>
      </c>
      <c r="I20" s="130" t="s">
        <v>26</v>
      </c>
      <c r="J20" s="131" t="s">
        <v>1</v>
      </c>
      <c r="M20" s="39"/>
    </row>
    <row r="21" spans="2:13" s="1" customFormat="1" ht="18" customHeight="1">
      <c r="B21" s="39"/>
      <c r="E21" s="13" t="s">
        <v>32</v>
      </c>
      <c r="I21" s="130" t="s">
        <v>28</v>
      </c>
      <c r="J21" s="131" t="s">
        <v>1</v>
      </c>
      <c r="M21" s="39"/>
    </row>
    <row r="22" spans="2:13" s="1" customFormat="1" ht="6.95" customHeight="1">
      <c r="B22" s="39"/>
      <c r="I22" s="128"/>
      <c r="J22" s="128"/>
      <c r="M22" s="39"/>
    </row>
    <row r="23" spans="2:13" s="1" customFormat="1" ht="12" customHeight="1">
      <c r="B23" s="39"/>
      <c r="D23" s="126" t="s">
        <v>33</v>
      </c>
      <c r="I23" s="130" t="s">
        <v>26</v>
      </c>
      <c r="J23" s="131" t="s">
        <v>1</v>
      </c>
      <c r="M23" s="39"/>
    </row>
    <row r="24" spans="2:13" s="1" customFormat="1" ht="18" customHeight="1">
      <c r="B24" s="39"/>
      <c r="E24" s="13" t="s">
        <v>34</v>
      </c>
      <c r="I24" s="130" t="s">
        <v>28</v>
      </c>
      <c r="J24" s="131" t="s">
        <v>1</v>
      </c>
      <c r="M24" s="39"/>
    </row>
    <row r="25" spans="2:13" s="1" customFormat="1" ht="6.95" customHeight="1">
      <c r="B25" s="39"/>
      <c r="I25" s="128"/>
      <c r="J25" s="128"/>
      <c r="M25" s="39"/>
    </row>
    <row r="26" spans="2:13" s="1" customFormat="1" ht="12" customHeight="1">
      <c r="B26" s="39"/>
      <c r="D26" s="126" t="s">
        <v>35</v>
      </c>
      <c r="I26" s="128"/>
      <c r="J26" s="128"/>
      <c r="M26" s="39"/>
    </row>
    <row r="27" spans="2:13" s="6" customFormat="1" ht="16.5" customHeight="1">
      <c r="B27" s="133"/>
      <c r="E27" s="134" t="s">
        <v>1</v>
      </c>
      <c r="F27" s="134"/>
      <c r="G27" s="134"/>
      <c r="H27" s="134"/>
      <c r="I27" s="135"/>
      <c r="J27" s="135"/>
      <c r="M27" s="133"/>
    </row>
    <row r="28" spans="2:13" s="1" customFormat="1" ht="6.95" customHeight="1">
      <c r="B28" s="39"/>
      <c r="I28" s="128"/>
      <c r="J28" s="128"/>
      <c r="M28" s="39"/>
    </row>
    <row r="29" spans="2:13" s="1" customFormat="1" ht="6.95" customHeight="1">
      <c r="B29" s="39"/>
      <c r="D29" s="67"/>
      <c r="E29" s="67"/>
      <c r="F29" s="67"/>
      <c r="G29" s="67"/>
      <c r="H29" s="67"/>
      <c r="I29" s="136"/>
      <c r="J29" s="136"/>
      <c r="K29" s="67"/>
      <c r="L29" s="67"/>
      <c r="M29" s="39"/>
    </row>
    <row r="30" spans="2:13" s="1" customFormat="1" ht="12">
      <c r="B30" s="39"/>
      <c r="E30" s="126" t="s">
        <v>95</v>
      </c>
      <c r="I30" s="128"/>
      <c r="J30" s="128"/>
      <c r="K30" s="137">
        <f>I61</f>
        <v>0</v>
      </c>
      <c r="M30" s="39"/>
    </row>
    <row r="31" spans="2:13" s="1" customFormat="1" ht="12">
      <c r="B31" s="39"/>
      <c r="E31" s="126" t="s">
        <v>96</v>
      </c>
      <c r="I31" s="128"/>
      <c r="J31" s="128"/>
      <c r="K31" s="137">
        <f>J61</f>
        <v>0</v>
      </c>
      <c r="M31" s="39"/>
    </row>
    <row r="32" spans="2:13" s="1" customFormat="1" ht="25.4" customHeight="1">
      <c r="B32" s="39"/>
      <c r="D32" s="138" t="s">
        <v>36</v>
      </c>
      <c r="I32" s="128"/>
      <c r="J32" s="128"/>
      <c r="K32" s="139">
        <f>ROUND(K85,2)</f>
        <v>0</v>
      </c>
      <c r="M32" s="39"/>
    </row>
    <row r="33" spans="2:13" s="1" customFormat="1" ht="6.95" customHeight="1">
      <c r="B33" s="39"/>
      <c r="D33" s="67"/>
      <c r="E33" s="67"/>
      <c r="F33" s="67"/>
      <c r="G33" s="67"/>
      <c r="H33" s="67"/>
      <c r="I33" s="136"/>
      <c r="J33" s="136"/>
      <c r="K33" s="67"/>
      <c r="L33" s="67"/>
      <c r="M33" s="39"/>
    </row>
    <row r="34" spans="2:13" s="1" customFormat="1" ht="14.4" customHeight="1">
      <c r="B34" s="39"/>
      <c r="F34" s="140" t="s">
        <v>38</v>
      </c>
      <c r="I34" s="141" t="s">
        <v>37</v>
      </c>
      <c r="J34" s="128"/>
      <c r="K34" s="140" t="s">
        <v>39</v>
      </c>
      <c r="M34" s="39"/>
    </row>
    <row r="35" spans="2:13" s="1" customFormat="1" ht="14.4" customHeight="1">
      <c r="B35" s="39"/>
      <c r="D35" s="126" t="s">
        <v>40</v>
      </c>
      <c r="E35" s="126" t="s">
        <v>41</v>
      </c>
      <c r="F35" s="137">
        <f>ROUND((SUM(BE85:BE102)),2)</f>
        <v>0</v>
      </c>
      <c r="I35" s="142">
        <v>0.21</v>
      </c>
      <c r="J35" s="128"/>
      <c r="K35" s="137">
        <f>ROUND(((SUM(BE85:BE102))*I35),2)</f>
        <v>0</v>
      </c>
      <c r="M35" s="39"/>
    </row>
    <row r="36" spans="2:13" s="1" customFormat="1" ht="14.4" customHeight="1">
      <c r="B36" s="39"/>
      <c r="E36" s="126" t="s">
        <v>42</v>
      </c>
      <c r="F36" s="137">
        <f>ROUND((SUM(BF85:BF102)),2)</f>
        <v>0</v>
      </c>
      <c r="I36" s="142">
        <v>0.15</v>
      </c>
      <c r="J36" s="128"/>
      <c r="K36" s="137">
        <f>ROUND(((SUM(BF85:BF102))*I36),2)</f>
        <v>0</v>
      </c>
      <c r="M36" s="39"/>
    </row>
    <row r="37" spans="2:13" s="1" customFormat="1" ht="14.4" customHeight="1" hidden="1">
      <c r="B37" s="39"/>
      <c r="E37" s="126" t="s">
        <v>43</v>
      </c>
      <c r="F37" s="137">
        <f>ROUND((SUM(BG85:BG102)),2)</f>
        <v>0</v>
      </c>
      <c r="I37" s="142">
        <v>0.21</v>
      </c>
      <c r="J37" s="128"/>
      <c r="K37" s="137">
        <f>0</f>
        <v>0</v>
      </c>
      <c r="M37" s="39"/>
    </row>
    <row r="38" spans="2:13" s="1" customFormat="1" ht="14.4" customHeight="1" hidden="1">
      <c r="B38" s="39"/>
      <c r="E38" s="126" t="s">
        <v>44</v>
      </c>
      <c r="F38" s="137">
        <f>ROUND((SUM(BH85:BH102)),2)</f>
        <v>0</v>
      </c>
      <c r="I38" s="142">
        <v>0.15</v>
      </c>
      <c r="J38" s="128"/>
      <c r="K38" s="137">
        <f>0</f>
        <v>0</v>
      </c>
      <c r="M38" s="39"/>
    </row>
    <row r="39" spans="2:13" s="1" customFormat="1" ht="14.4" customHeight="1" hidden="1">
      <c r="B39" s="39"/>
      <c r="E39" s="126" t="s">
        <v>45</v>
      </c>
      <c r="F39" s="137">
        <f>ROUND((SUM(BI85:BI102)),2)</f>
        <v>0</v>
      </c>
      <c r="I39" s="142">
        <v>0</v>
      </c>
      <c r="J39" s="128"/>
      <c r="K39" s="137">
        <f>0</f>
        <v>0</v>
      </c>
      <c r="M39" s="39"/>
    </row>
    <row r="40" spans="2:13" s="1" customFormat="1" ht="6.95" customHeight="1">
      <c r="B40" s="39"/>
      <c r="I40" s="128"/>
      <c r="J40" s="128"/>
      <c r="M40" s="39"/>
    </row>
    <row r="41" spans="2:13" s="1" customFormat="1" ht="25.4" customHeight="1">
      <c r="B41" s="39"/>
      <c r="C41" s="143"/>
      <c r="D41" s="144" t="s">
        <v>46</v>
      </c>
      <c r="E41" s="145"/>
      <c r="F41" s="145"/>
      <c r="G41" s="146" t="s">
        <v>47</v>
      </c>
      <c r="H41" s="147" t="s">
        <v>48</v>
      </c>
      <c r="I41" s="148"/>
      <c r="J41" s="148"/>
      <c r="K41" s="149">
        <f>SUM(K32:K39)</f>
        <v>0</v>
      </c>
      <c r="L41" s="150"/>
      <c r="M41" s="39"/>
    </row>
    <row r="42" spans="2:13" s="1" customFormat="1" ht="14.4" customHeight="1">
      <c r="B42" s="151"/>
      <c r="C42" s="152"/>
      <c r="D42" s="152"/>
      <c r="E42" s="152"/>
      <c r="F42" s="152"/>
      <c r="G42" s="152"/>
      <c r="H42" s="152"/>
      <c r="I42" s="153"/>
      <c r="J42" s="153"/>
      <c r="K42" s="152"/>
      <c r="L42" s="152"/>
      <c r="M42" s="39"/>
    </row>
    <row r="46" spans="2:13" s="1" customFormat="1" ht="6.95" customHeight="1">
      <c r="B46" s="154"/>
      <c r="C46" s="155"/>
      <c r="D46" s="155"/>
      <c r="E46" s="155"/>
      <c r="F46" s="155"/>
      <c r="G46" s="155"/>
      <c r="H46" s="155"/>
      <c r="I46" s="156"/>
      <c r="J46" s="156"/>
      <c r="K46" s="155"/>
      <c r="L46" s="155"/>
      <c r="M46" s="39"/>
    </row>
    <row r="47" spans="2:13" s="1" customFormat="1" ht="24.95" customHeight="1">
      <c r="B47" s="34"/>
      <c r="C47" s="19" t="s">
        <v>97</v>
      </c>
      <c r="D47" s="35"/>
      <c r="E47" s="35"/>
      <c r="F47" s="35"/>
      <c r="G47" s="35"/>
      <c r="H47" s="35"/>
      <c r="I47" s="128"/>
      <c r="J47" s="128"/>
      <c r="K47" s="35"/>
      <c r="L47" s="35"/>
      <c r="M47" s="39"/>
    </row>
    <row r="48" spans="2:13" s="1" customFormat="1" ht="6.95" customHeight="1">
      <c r="B48" s="34"/>
      <c r="C48" s="35"/>
      <c r="D48" s="35"/>
      <c r="E48" s="35"/>
      <c r="F48" s="35"/>
      <c r="G48" s="35"/>
      <c r="H48" s="35"/>
      <c r="I48" s="128"/>
      <c r="J48" s="128"/>
      <c r="K48" s="35"/>
      <c r="L48" s="35"/>
      <c r="M48" s="39"/>
    </row>
    <row r="49" spans="2:13" s="1" customFormat="1" ht="12" customHeight="1">
      <c r="B49" s="34"/>
      <c r="C49" s="28" t="s">
        <v>17</v>
      </c>
      <c r="D49" s="35"/>
      <c r="E49" s="35"/>
      <c r="F49" s="35"/>
      <c r="G49" s="35"/>
      <c r="H49" s="35"/>
      <c r="I49" s="128"/>
      <c r="J49" s="128"/>
      <c r="K49" s="35"/>
      <c r="L49" s="35"/>
      <c r="M49" s="39"/>
    </row>
    <row r="50" spans="2:13" s="1" customFormat="1" ht="16.5" customHeight="1">
      <c r="B50" s="34"/>
      <c r="C50" s="35"/>
      <c r="D50" s="35"/>
      <c r="E50" s="157" t="str">
        <f>E7</f>
        <v>Stavební úpravy komunikace v ul.Slovenská - Sokolov - I.etapa</v>
      </c>
      <c r="F50" s="28"/>
      <c r="G50" s="28"/>
      <c r="H50" s="28"/>
      <c r="I50" s="128"/>
      <c r="J50" s="128"/>
      <c r="K50" s="35"/>
      <c r="L50" s="35"/>
      <c r="M50" s="39"/>
    </row>
    <row r="51" spans="2:13" s="1" customFormat="1" ht="12" customHeight="1">
      <c r="B51" s="34"/>
      <c r="C51" s="28" t="s">
        <v>93</v>
      </c>
      <c r="D51" s="35"/>
      <c r="E51" s="35"/>
      <c r="F51" s="35"/>
      <c r="G51" s="35"/>
      <c r="H51" s="35"/>
      <c r="I51" s="128"/>
      <c r="J51" s="128"/>
      <c r="K51" s="35"/>
      <c r="L51" s="35"/>
      <c r="M51" s="39"/>
    </row>
    <row r="52" spans="2:13" s="1" customFormat="1" ht="16.5" customHeight="1">
      <c r="B52" s="34"/>
      <c r="C52" s="35"/>
      <c r="D52" s="35"/>
      <c r="E52" s="60" t="str">
        <f>E9</f>
        <v>00 - Vedlejší náklady</v>
      </c>
      <c r="F52" s="35"/>
      <c r="G52" s="35"/>
      <c r="H52" s="35"/>
      <c r="I52" s="128"/>
      <c r="J52" s="128"/>
      <c r="K52" s="35"/>
      <c r="L52" s="35"/>
      <c r="M52" s="39"/>
    </row>
    <row r="53" spans="2:13" s="1" customFormat="1" ht="6.95" customHeight="1">
      <c r="B53" s="34"/>
      <c r="C53" s="35"/>
      <c r="D53" s="35"/>
      <c r="E53" s="35"/>
      <c r="F53" s="35"/>
      <c r="G53" s="35"/>
      <c r="H53" s="35"/>
      <c r="I53" s="128"/>
      <c r="J53" s="128"/>
      <c r="K53" s="35"/>
      <c r="L53" s="35"/>
      <c r="M53" s="39"/>
    </row>
    <row r="54" spans="2:13" s="1" customFormat="1" ht="12" customHeight="1">
      <c r="B54" s="34"/>
      <c r="C54" s="28" t="s">
        <v>21</v>
      </c>
      <c r="D54" s="35"/>
      <c r="E54" s="35"/>
      <c r="F54" s="23" t="str">
        <f>F12</f>
        <v>Sokolov</v>
      </c>
      <c r="G54" s="35"/>
      <c r="H54" s="35"/>
      <c r="I54" s="130" t="s">
        <v>23</v>
      </c>
      <c r="J54" s="132" t="str">
        <f>IF(J12="","",J12)</f>
        <v>6. 12. 2019</v>
      </c>
      <c r="K54" s="35"/>
      <c r="L54" s="35"/>
      <c r="M54" s="39"/>
    </row>
    <row r="55" spans="2:13" s="1" customFormat="1" ht="6.95" customHeight="1">
      <c r="B55" s="34"/>
      <c r="C55" s="35"/>
      <c r="D55" s="35"/>
      <c r="E55" s="35"/>
      <c r="F55" s="35"/>
      <c r="G55" s="35"/>
      <c r="H55" s="35"/>
      <c r="I55" s="128"/>
      <c r="J55" s="128"/>
      <c r="K55" s="35"/>
      <c r="L55" s="35"/>
      <c r="M55" s="39"/>
    </row>
    <row r="56" spans="2:13" s="1" customFormat="1" ht="24.9" customHeight="1">
      <c r="B56" s="34"/>
      <c r="C56" s="28" t="s">
        <v>25</v>
      </c>
      <c r="D56" s="35"/>
      <c r="E56" s="35"/>
      <c r="F56" s="23" t="str">
        <f>E15</f>
        <v>Město Sokolov</v>
      </c>
      <c r="G56" s="35"/>
      <c r="H56" s="35"/>
      <c r="I56" s="130" t="s">
        <v>31</v>
      </c>
      <c r="J56" s="158" t="str">
        <f>E21</f>
        <v>Ing.Volný Martin - Projektstav</v>
      </c>
      <c r="K56" s="35"/>
      <c r="L56" s="35"/>
      <c r="M56" s="39"/>
    </row>
    <row r="57" spans="2:13" s="1" customFormat="1" ht="13.65" customHeight="1">
      <c r="B57" s="34"/>
      <c r="C57" s="28" t="s">
        <v>29</v>
      </c>
      <c r="D57" s="35"/>
      <c r="E57" s="35"/>
      <c r="F57" s="23" t="str">
        <f>IF(E18="","",E18)</f>
        <v>Vyplň údaj</v>
      </c>
      <c r="G57" s="35"/>
      <c r="H57" s="35"/>
      <c r="I57" s="130" t="s">
        <v>33</v>
      </c>
      <c r="J57" s="158" t="str">
        <f>E24</f>
        <v>Milan Hájek</v>
      </c>
      <c r="K57" s="35"/>
      <c r="L57" s="35"/>
      <c r="M57" s="39"/>
    </row>
    <row r="58" spans="2:13" s="1" customFormat="1" ht="10.3" customHeight="1">
      <c r="B58" s="34"/>
      <c r="C58" s="35"/>
      <c r="D58" s="35"/>
      <c r="E58" s="35"/>
      <c r="F58" s="35"/>
      <c r="G58" s="35"/>
      <c r="H58" s="35"/>
      <c r="I58" s="128"/>
      <c r="J58" s="128"/>
      <c r="K58" s="35"/>
      <c r="L58" s="35"/>
      <c r="M58" s="39"/>
    </row>
    <row r="59" spans="2:13" s="1" customFormat="1" ht="29.25" customHeight="1">
      <c r="B59" s="34"/>
      <c r="C59" s="159" t="s">
        <v>98</v>
      </c>
      <c r="D59" s="160"/>
      <c r="E59" s="160"/>
      <c r="F59" s="160"/>
      <c r="G59" s="160"/>
      <c r="H59" s="160"/>
      <c r="I59" s="161" t="s">
        <v>99</v>
      </c>
      <c r="J59" s="161" t="s">
        <v>100</v>
      </c>
      <c r="K59" s="162" t="s">
        <v>101</v>
      </c>
      <c r="L59" s="160"/>
      <c r="M59" s="39"/>
    </row>
    <row r="60" spans="2:13" s="1" customFormat="1" ht="10.3" customHeight="1">
      <c r="B60" s="34"/>
      <c r="C60" s="35"/>
      <c r="D60" s="35"/>
      <c r="E60" s="35"/>
      <c r="F60" s="35"/>
      <c r="G60" s="35"/>
      <c r="H60" s="35"/>
      <c r="I60" s="128"/>
      <c r="J60" s="128"/>
      <c r="K60" s="35"/>
      <c r="L60" s="35"/>
      <c r="M60" s="39"/>
    </row>
    <row r="61" spans="2:47" s="1" customFormat="1" ht="22.8" customHeight="1">
      <c r="B61" s="34"/>
      <c r="C61" s="163" t="s">
        <v>102</v>
      </c>
      <c r="D61" s="35"/>
      <c r="E61" s="35"/>
      <c r="F61" s="35"/>
      <c r="G61" s="35"/>
      <c r="H61" s="35"/>
      <c r="I61" s="164">
        <f>Q85</f>
        <v>0</v>
      </c>
      <c r="J61" s="164">
        <f>R85</f>
        <v>0</v>
      </c>
      <c r="K61" s="94">
        <f>K85</f>
        <v>0</v>
      </c>
      <c r="L61" s="35"/>
      <c r="M61" s="39"/>
      <c r="AU61" s="13" t="s">
        <v>103</v>
      </c>
    </row>
    <row r="62" spans="2:13" s="7" customFormat="1" ht="24.95" customHeight="1">
      <c r="B62" s="165"/>
      <c r="C62" s="166"/>
      <c r="D62" s="167" t="s">
        <v>104</v>
      </c>
      <c r="E62" s="168"/>
      <c r="F62" s="168"/>
      <c r="G62" s="168"/>
      <c r="H62" s="168"/>
      <c r="I62" s="169">
        <f>Q86</f>
        <v>0</v>
      </c>
      <c r="J62" s="169">
        <f>R86</f>
        <v>0</v>
      </c>
      <c r="K62" s="170">
        <f>K86</f>
        <v>0</v>
      </c>
      <c r="L62" s="166"/>
      <c r="M62" s="171"/>
    </row>
    <row r="63" spans="2:13" s="8" customFormat="1" ht="19.9" customHeight="1">
      <c r="B63" s="172"/>
      <c r="C63" s="173"/>
      <c r="D63" s="174" t="s">
        <v>105</v>
      </c>
      <c r="E63" s="175"/>
      <c r="F63" s="175"/>
      <c r="G63" s="175"/>
      <c r="H63" s="175"/>
      <c r="I63" s="176">
        <f>Q87</f>
        <v>0</v>
      </c>
      <c r="J63" s="176">
        <f>R87</f>
        <v>0</v>
      </c>
      <c r="K63" s="177">
        <f>K87</f>
        <v>0</v>
      </c>
      <c r="L63" s="173"/>
      <c r="M63" s="178"/>
    </row>
    <row r="64" spans="2:13" s="8" customFormat="1" ht="19.9" customHeight="1">
      <c r="B64" s="172"/>
      <c r="C64" s="173"/>
      <c r="D64" s="174" t="s">
        <v>106</v>
      </c>
      <c r="E64" s="175"/>
      <c r="F64" s="175"/>
      <c r="G64" s="175"/>
      <c r="H64" s="175"/>
      <c r="I64" s="176">
        <f>Q89</f>
        <v>0</v>
      </c>
      <c r="J64" s="176">
        <f>R89</f>
        <v>0</v>
      </c>
      <c r="K64" s="177">
        <f>K89</f>
        <v>0</v>
      </c>
      <c r="L64" s="173"/>
      <c r="M64" s="178"/>
    </row>
    <row r="65" spans="2:13" s="8" customFormat="1" ht="19.9" customHeight="1">
      <c r="B65" s="172"/>
      <c r="C65" s="173"/>
      <c r="D65" s="174" t="s">
        <v>107</v>
      </c>
      <c r="E65" s="175"/>
      <c r="F65" s="175"/>
      <c r="G65" s="175"/>
      <c r="H65" s="175"/>
      <c r="I65" s="176">
        <f>Q98</f>
        <v>0</v>
      </c>
      <c r="J65" s="176">
        <f>R98</f>
        <v>0</v>
      </c>
      <c r="K65" s="177">
        <f>K98</f>
        <v>0</v>
      </c>
      <c r="L65" s="173"/>
      <c r="M65" s="178"/>
    </row>
    <row r="66" spans="2:13" s="1" customFormat="1" ht="21.8" customHeight="1">
      <c r="B66" s="34"/>
      <c r="C66" s="35"/>
      <c r="D66" s="35"/>
      <c r="E66" s="35"/>
      <c r="F66" s="35"/>
      <c r="G66" s="35"/>
      <c r="H66" s="35"/>
      <c r="I66" s="128"/>
      <c r="J66" s="128"/>
      <c r="K66" s="35"/>
      <c r="L66" s="35"/>
      <c r="M66" s="39"/>
    </row>
    <row r="67" spans="2:13" s="1" customFormat="1" ht="6.95" customHeight="1">
      <c r="B67" s="53"/>
      <c r="C67" s="54"/>
      <c r="D67" s="54"/>
      <c r="E67" s="54"/>
      <c r="F67" s="54"/>
      <c r="G67" s="54"/>
      <c r="H67" s="54"/>
      <c r="I67" s="153"/>
      <c r="J67" s="153"/>
      <c r="K67" s="54"/>
      <c r="L67" s="54"/>
      <c r="M67" s="39"/>
    </row>
    <row r="71" spans="2:13" s="1" customFormat="1" ht="6.95" customHeight="1">
      <c r="B71" s="55"/>
      <c r="C71" s="56"/>
      <c r="D71" s="56"/>
      <c r="E71" s="56"/>
      <c r="F71" s="56"/>
      <c r="G71" s="56"/>
      <c r="H71" s="56"/>
      <c r="I71" s="156"/>
      <c r="J71" s="156"/>
      <c r="K71" s="56"/>
      <c r="L71" s="56"/>
      <c r="M71" s="39"/>
    </row>
    <row r="72" spans="2:13" s="1" customFormat="1" ht="24.95" customHeight="1">
      <c r="B72" s="34"/>
      <c r="C72" s="19" t="s">
        <v>108</v>
      </c>
      <c r="D72" s="35"/>
      <c r="E72" s="35"/>
      <c r="F72" s="35"/>
      <c r="G72" s="35"/>
      <c r="H72" s="35"/>
      <c r="I72" s="128"/>
      <c r="J72" s="128"/>
      <c r="K72" s="35"/>
      <c r="L72" s="35"/>
      <c r="M72" s="39"/>
    </row>
    <row r="73" spans="2:13" s="1" customFormat="1" ht="6.95" customHeight="1">
      <c r="B73" s="34"/>
      <c r="C73" s="35"/>
      <c r="D73" s="35"/>
      <c r="E73" s="35"/>
      <c r="F73" s="35"/>
      <c r="G73" s="35"/>
      <c r="H73" s="35"/>
      <c r="I73" s="128"/>
      <c r="J73" s="128"/>
      <c r="K73" s="35"/>
      <c r="L73" s="35"/>
      <c r="M73" s="39"/>
    </row>
    <row r="74" spans="2:13" s="1" customFormat="1" ht="12" customHeight="1">
      <c r="B74" s="34"/>
      <c r="C74" s="28" t="s">
        <v>17</v>
      </c>
      <c r="D74" s="35"/>
      <c r="E74" s="35"/>
      <c r="F74" s="35"/>
      <c r="G74" s="35"/>
      <c r="H74" s="35"/>
      <c r="I74" s="128"/>
      <c r="J74" s="128"/>
      <c r="K74" s="35"/>
      <c r="L74" s="35"/>
      <c r="M74" s="39"/>
    </row>
    <row r="75" spans="2:13" s="1" customFormat="1" ht="16.5" customHeight="1">
      <c r="B75" s="34"/>
      <c r="C75" s="35"/>
      <c r="D75" s="35"/>
      <c r="E75" s="157" t="str">
        <f>E7</f>
        <v>Stavební úpravy komunikace v ul.Slovenská - Sokolov - I.etapa</v>
      </c>
      <c r="F75" s="28"/>
      <c r="G75" s="28"/>
      <c r="H75" s="28"/>
      <c r="I75" s="128"/>
      <c r="J75" s="128"/>
      <c r="K75" s="35"/>
      <c r="L75" s="35"/>
      <c r="M75" s="39"/>
    </row>
    <row r="76" spans="2:13" s="1" customFormat="1" ht="12" customHeight="1">
      <c r="B76" s="34"/>
      <c r="C76" s="28" t="s">
        <v>93</v>
      </c>
      <c r="D76" s="35"/>
      <c r="E76" s="35"/>
      <c r="F76" s="35"/>
      <c r="G76" s="35"/>
      <c r="H76" s="35"/>
      <c r="I76" s="128"/>
      <c r="J76" s="128"/>
      <c r="K76" s="35"/>
      <c r="L76" s="35"/>
      <c r="M76" s="39"/>
    </row>
    <row r="77" spans="2:13" s="1" customFormat="1" ht="16.5" customHeight="1">
      <c r="B77" s="34"/>
      <c r="C77" s="35"/>
      <c r="D77" s="35"/>
      <c r="E77" s="60" t="str">
        <f>E9</f>
        <v>00 - Vedlejší náklady</v>
      </c>
      <c r="F77" s="35"/>
      <c r="G77" s="35"/>
      <c r="H77" s="35"/>
      <c r="I77" s="128"/>
      <c r="J77" s="128"/>
      <c r="K77" s="35"/>
      <c r="L77" s="35"/>
      <c r="M77" s="39"/>
    </row>
    <row r="78" spans="2:13" s="1" customFormat="1" ht="6.95" customHeight="1">
      <c r="B78" s="34"/>
      <c r="C78" s="35"/>
      <c r="D78" s="35"/>
      <c r="E78" s="35"/>
      <c r="F78" s="35"/>
      <c r="G78" s="35"/>
      <c r="H78" s="35"/>
      <c r="I78" s="128"/>
      <c r="J78" s="128"/>
      <c r="K78" s="35"/>
      <c r="L78" s="35"/>
      <c r="M78" s="39"/>
    </row>
    <row r="79" spans="2:13" s="1" customFormat="1" ht="12" customHeight="1">
      <c r="B79" s="34"/>
      <c r="C79" s="28" t="s">
        <v>21</v>
      </c>
      <c r="D79" s="35"/>
      <c r="E79" s="35"/>
      <c r="F79" s="23" t="str">
        <f>F12</f>
        <v>Sokolov</v>
      </c>
      <c r="G79" s="35"/>
      <c r="H79" s="35"/>
      <c r="I79" s="130" t="s">
        <v>23</v>
      </c>
      <c r="J79" s="132" t="str">
        <f>IF(J12="","",J12)</f>
        <v>6. 12. 2019</v>
      </c>
      <c r="K79" s="35"/>
      <c r="L79" s="35"/>
      <c r="M79" s="39"/>
    </row>
    <row r="80" spans="2:13" s="1" customFormat="1" ht="6.95" customHeight="1">
      <c r="B80" s="34"/>
      <c r="C80" s="35"/>
      <c r="D80" s="35"/>
      <c r="E80" s="35"/>
      <c r="F80" s="35"/>
      <c r="G80" s="35"/>
      <c r="H80" s="35"/>
      <c r="I80" s="128"/>
      <c r="J80" s="128"/>
      <c r="K80" s="35"/>
      <c r="L80" s="35"/>
      <c r="M80" s="39"/>
    </row>
    <row r="81" spans="2:13" s="1" customFormat="1" ht="24.9" customHeight="1">
      <c r="B81" s="34"/>
      <c r="C81" s="28" t="s">
        <v>25</v>
      </c>
      <c r="D81" s="35"/>
      <c r="E81" s="35"/>
      <c r="F81" s="23" t="str">
        <f>E15</f>
        <v>Město Sokolov</v>
      </c>
      <c r="G81" s="35"/>
      <c r="H81" s="35"/>
      <c r="I81" s="130" t="s">
        <v>31</v>
      </c>
      <c r="J81" s="158" t="str">
        <f>E21</f>
        <v>Ing.Volný Martin - Projektstav</v>
      </c>
      <c r="K81" s="35"/>
      <c r="L81" s="35"/>
      <c r="M81" s="39"/>
    </row>
    <row r="82" spans="2:13" s="1" customFormat="1" ht="13.65" customHeight="1">
      <c r="B82" s="34"/>
      <c r="C82" s="28" t="s">
        <v>29</v>
      </c>
      <c r="D82" s="35"/>
      <c r="E82" s="35"/>
      <c r="F82" s="23" t="str">
        <f>IF(E18="","",E18)</f>
        <v>Vyplň údaj</v>
      </c>
      <c r="G82" s="35"/>
      <c r="H82" s="35"/>
      <c r="I82" s="130" t="s">
        <v>33</v>
      </c>
      <c r="J82" s="158" t="str">
        <f>E24</f>
        <v>Milan Hájek</v>
      </c>
      <c r="K82" s="35"/>
      <c r="L82" s="35"/>
      <c r="M82" s="39"/>
    </row>
    <row r="83" spans="2:13" s="1" customFormat="1" ht="10.3" customHeight="1">
      <c r="B83" s="34"/>
      <c r="C83" s="35"/>
      <c r="D83" s="35"/>
      <c r="E83" s="35"/>
      <c r="F83" s="35"/>
      <c r="G83" s="35"/>
      <c r="H83" s="35"/>
      <c r="I83" s="128"/>
      <c r="J83" s="128"/>
      <c r="K83" s="35"/>
      <c r="L83" s="35"/>
      <c r="M83" s="39"/>
    </row>
    <row r="84" spans="2:24" s="9" customFormat="1" ht="29.25" customHeight="1">
      <c r="B84" s="179"/>
      <c r="C84" s="180" t="s">
        <v>109</v>
      </c>
      <c r="D84" s="181" t="s">
        <v>55</v>
      </c>
      <c r="E84" s="181" t="s">
        <v>51</v>
      </c>
      <c r="F84" s="181" t="s">
        <v>52</v>
      </c>
      <c r="G84" s="181" t="s">
        <v>110</v>
      </c>
      <c r="H84" s="181" t="s">
        <v>111</v>
      </c>
      <c r="I84" s="182" t="s">
        <v>112</v>
      </c>
      <c r="J84" s="182" t="s">
        <v>113</v>
      </c>
      <c r="K84" s="181" t="s">
        <v>101</v>
      </c>
      <c r="L84" s="183" t="s">
        <v>114</v>
      </c>
      <c r="M84" s="184"/>
      <c r="N84" s="84" t="s">
        <v>1</v>
      </c>
      <c r="O84" s="85" t="s">
        <v>40</v>
      </c>
      <c r="P84" s="85" t="s">
        <v>115</v>
      </c>
      <c r="Q84" s="85" t="s">
        <v>116</v>
      </c>
      <c r="R84" s="85" t="s">
        <v>117</v>
      </c>
      <c r="S84" s="85" t="s">
        <v>118</v>
      </c>
      <c r="T84" s="85" t="s">
        <v>119</v>
      </c>
      <c r="U84" s="85" t="s">
        <v>120</v>
      </c>
      <c r="V84" s="85" t="s">
        <v>121</v>
      </c>
      <c r="W84" s="85" t="s">
        <v>122</v>
      </c>
      <c r="X84" s="86" t="s">
        <v>123</v>
      </c>
    </row>
    <row r="85" spans="2:63" s="1" customFormat="1" ht="22.8" customHeight="1">
      <c r="B85" s="34"/>
      <c r="C85" s="91" t="s">
        <v>124</v>
      </c>
      <c r="D85" s="35"/>
      <c r="E85" s="35"/>
      <c r="F85" s="35"/>
      <c r="G85" s="35"/>
      <c r="H85" s="35"/>
      <c r="I85" s="128"/>
      <c r="J85" s="128"/>
      <c r="K85" s="185">
        <f>BK85</f>
        <v>0</v>
      </c>
      <c r="L85" s="35"/>
      <c r="M85" s="39"/>
      <c r="N85" s="87"/>
      <c r="O85" s="88"/>
      <c r="P85" s="88"/>
      <c r="Q85" s="186">
        <f>Q86</f>
        <v>0</v>
      </c>
      <c r="R85" s="186">
        <f>R86</f>
        <v>0</v>
      </c>
      <c r="S85" s="88"/>
      <c r="T85" s="187">
        <f>T86</f>
        <v>0</v>
      </c>
      <c r="U85" s="88"/>
      <c r="V85" s="187">
        <f>V86</f>
        <v>0</v>
      </c>
      <c r="W85" s="88"/>
      <c r="X85" s="188">
        <f>X86</f>
        <v>0</v>
      </c>
      <c r="AT85" s="13" t="s">
        <v>71</v>
      </c>
      <c r="AU85" s="13" t="s">
        <v>103</v>
      </c>
      <c r="BK85" s="189">
        <f>BK86</f>
        <v>0</v>
      </c>
    </row>
    <row r="86" spans="2:63" s="10" customFormat="1" ht="25.9" customHeight="1">
      <c r="B86" s="190"/>
      <c r="C86" s="191"/>
      <c r="D86" s="192" t="s">
        <v>71</v>
      </c>
      <c r="E86" s="193" t="s">
        <v>125</v>
      </c>
      <c r="F86" s="193" t="s">
        <v>126</v>
      </c>
      <c r="G86" s="191"/>
      <c r="H86" s="191"/>
      <c r="I86" s="194"/>
      <c r="J86" s="194"/>
      <c r="K86" s="195">
        <f>BK86</f>
        <v>0</v>
      </c>
      <c r="L86" s="191"/>
      <c r="M86" s="196"/>
      <c r="N86" s="197"/>
      <c r="O86" s="198"/>
      <c r="P86" s="198"/>
      <c r="Q86" s="199">
        <f>Q87+Q89+Q98</f>
        <v>0</v>
      </c>
      <c r="R86" s="199">
        <f>R87+R89+R98</f>
        <v>0</v>
      </c>
      <c r="S86" s="198"/>
      <c r="T86" s="200">
        <f>T87+T89+T98</f>
        <v>0</v>
      </c>
      <c r="U86" s="198"/>
      <c r="V86" s="200">
        <f>V87+V89+V98</f>
        <v>0</v>
      </c>
      <c r="W86" s="198"/>
      <c r="X86" s="201">
        <f>X87+X89+X98</f>
        <v>0</v>
      </c>
      <c r="AR86" s="202" t="s">
        <v>127</v>
      </c>
      <c r="AT86" s="203" t="s">
        <v>71</v>
      </c>
      <c r="AU86" s="203" t="s">
        <v>72</v>
      </c>
      <c r="AY86" s="202" t="s">
        <v>128</v>
      </c>
      <c r="BK86" s="204">
        <f>BK87+BK89+BK98</f>
        <v>0</v>
      </c>
    </row>
    <row r="87" spans="2:63" s="10" customFormat="1" ht="22.8" customHeight="1">
      <c r="B87" s="190"/>
      <c r="C87" s="191"/>
      <c r="D87" s="192" t="s">
        <v>71</v>
      </c>
      <c r="E87" s="205" t="s">
        <v>129</v>
      </c>
      <c r="F87" s="205" t="s">
        <v>130</v>
      </c>
      <c r="G87" s="191"/>
      <c r="H87" s="191"/>
      <c r="I87" s="194"/>
      <c r="J87" s="194"/>
      <c r="K87" s="206">
        <f>BK87</f>
        <v>0</v>
      </c>
      <c r="L87" s="191"/>
      <c r="M87" s="196"/>
      <c r="N87" s="197"/>
      <c r="O87" s="198"/>
      <c r="P87" s="198"/>
      <c r="Q87" s="199">
        <f>Q88</f>
        <v>0</v>
      </c>
      <c r="R87" s="199">
        <f>R88</f>
        <v>0</v>
      </c>
      <c r="S87" s="198"/>
      <c r="T87" s="200">
        <f>T88</f>
        <v>0</v>
      </c>
      <c r="U87" s="198"/>
      <c r="V87" s="200">
        <f>V88</f>
        <v>0</v>
      </c>
      <c r="W87" s="198"/>
      <c r="X87" s="201">
        <f>X88</f>
        <v>0</v>
      </c>
      <c r="AR87" s="202" t="s">
        <v>127</v>
      </c>
      <c r="AT87" s="203" t="s">
        <v>71</v>
      </c>
      <c r="AU87" s="203" t="s">
        <v>80</v>
      </c>
      <c r="AY87" s="202" t="s">
        <v>128</v>
      </c>
      <c r="BK87" s="204">
        <f>BK88</f>
        <v>0</v>
      </c>
    </row>
    <row r="88" spans="2:65" s="1" customFormat="1" ht="16.5" customHeight="1">
      <c r="B88" s="34"/>
      <c r="C88" s="207" t="s">
        <v>80</v>
      </c>
      <c r="D88" s="207" t="s">
        <v>131</v>
      </c>
      <c r="E88" s="208" t="s">
        <v>132</v>
      </c>
      <c r="F88" s="209" t="s">
        <v>133</v>
      </c>
      <c r="G88" s="210" t="s">
        <v>134</v>
      </c>
      <c r="H88" s="211">
        <v>1</v>
      </c>
      <c r="I88" s="212"/>
      <c r="J88" s="212"/>
      <c r="K88" s="213">
        <f>ROUND(P88*H88,2)</f>
        <v>0</v>
      </c>
      <c r="L88" s="209" t="s">
        <v>135</v>
      </c>
      <c r="M88" s="39"/>
      <c r="N88" s="214" t="s">
        <v>1</v>
      </c>
      <c r="O88" s="215" t="s">
        <v>41</v>
      </c>
      <c r="P88" s="216">
        <f>I88+J88</f>
        <v>0</v>
      </c>
      <c r="Q88" s="216">
        <f>ROUND(I88*H88,2)</f>
        <v>0</v>
      </c>
      <c r="R88" s="216">
        <f>ROUND(J88*H88,2)</f>
        <v>0</v>
      </c>
      <c r="S88" s="75"/>
      <c r="T88" s="217">
        <f>S88*H88</f>
        <v>0</v>
      </c>
      <c r="U88" s="217">
        <v>0</v>
      </c>
      <c r="V88" s="217">
        <f>U88*H88</f>
        <v>0</v>
      </c>
      <c r="W88" s="217">
        <v>0</v>
      </c>
      <c r="X88" s="218">
        <f>W88*H88</f>
        <v>0</v>
      </c>
      <c r="AR88" s="13" t="s">
        <v>136</v>
      </c>
      <c r="AT88" s="13" t="s">
        <v>131</v>
      </c>
      <c r="AU88" s="13" t="s">
        <v>82</v>
      </c>
      <c r="AY88" s="13" t="s">
        <v>128</v>
      </c>
      <c r="BE88" s="219">
        <f>IF(O88="základní",K88,0)</f>
        <v>0</v>
      </c>
      <c r="BF88" s="219">
        <f>IF(O88="snížená",K88,0)</f>
        <v>0</v>
      </c>
      <c r="BG88" s="219">
        <f>IF(O88="zákl. přenesená",K88,0)</f>
        <v>0</v>
      </c>
      <c r="BH88" s="219">
        <f>IF(O88="sníž. přenesená",K88,0)</f>
        <v>0</v>
      </c>
      <c r="BI88" s="219">
        <f>IF(O88="nulová",K88,0)</f>
        <v>0</v>
      </c>
      <c r="BJ88" s="13" t="s">
        <v>80</v>
      </c>
      <c r="BK88" s="219">
        <f>ROUND(P88*H88,2)</f>
        <v>0</v>
      </c>
      <c r="BL88" s="13" t="s">
        <v>136</v>
      </c>
      <c r="BM88" s="13" t="s">
        <v>137</v>
      </c>
    </row>
    <row r="89" spans="2:63" s="10" customFormat="1" ht="22.8" customHeight="1">
      <c r="B89" s="190"/>
      <c r="C89" s="191"/>
      <c r="D89" s="192" t="s">
        <v>71</v>
      </c>
      <c r="E89" s="205" t="s">
        <v>138</v>
      </c>
      <c r="F89" s="205" t="s">
        <v>139</v>
      </c>
      <c r="G89" s="191"/>
      <c r="H89" s="191"/>
      <c r="I89" s="194"/>
      <c r="J89" s="194"/>
      <c r="K89" s="206">
        <f>BK89</f>
        <v>0</v>
      </c>
      <c r="L89" s="191"/>
      <c r="M89" s="196"/>
      <c r="N89" s="197"/>
      <c r="O89" s="198"/>
      <c r="P89" s="198"/>
      <c r="Q89" s="199">
        <f>SUM(Q90:Q97)</f>
        <v>0</v>
      </c>
      <c r="R89" s="199">
        <f>SUM(R90:R97)</f>
        <v>0</v>
      </c>
      <c r="S89" s="198"/>
      <c r="T89" s="200">
        <f>SUM(T90:T97)</f>
        <v>0</v>
      </c>
      <c r="U89" s="198"/>
      <c r="V89" s="200">
        <f>SUM(V90:V97)</f>
        <v>0</v>
      </c>
      <c r="W89" s="198"/>
      <c r="X89" s="201">
        <f>SUM(X90:X97)</f>
        <v>0</v>
      </c>
      <c r="AR89" s="202" t="s">
        <v>127</v>
      </c>
      <c r="AT89" s="203" t="s">
        <v>71</v>
      </c>
      <c r="AU89" s="203" t="s">
        <v>80</v>
      </c>
      <c r="AY89" s="202" t="s">
        <v>128</v>
      </c>
      <c r="BK89" s="204">
        <f>SUM(BK90:BK97)</f>
        <v>0</v>
      </c>
    </row>
    <row r="90" spans="2:65" s="1" customFormat="1" ht="16.5" customHeight="1">
      <c r="B90" s="34"/>
      <c r="C90" s="207" t="s">
        <v>82</v>
      </c>
      <c r="D90" s="207" t="s">
        <v>131</v>
      </c>
      <c r="E90" s="208" t="s">
        <v>140</v>
      </c>
      <c r="F90" s="209" t="s">
        <v>139</v>
      </c>
      <c r="G90" s="210" t="s">
        <v>134</v>
      </c>
      <c r="H90" s="211">
        <v>1</v>
      </c>
      <c r="I90" s="212"/>
      <c r="J90" s="212"/>
      <c r="K90" s="213">
        <f>ROUND(P90*H90,2)</f>
        <v>0</v>
      </c>
      <c r="L90" s="209" t="s">
        <v>135</v>
      </c>
      <c r="M90" s="39"/>
      <c r="N90" s="214" t="s">
        <v>1</v>
      </c>
      <c r="O90" s="215" t="s">
        <v>41</v>
      </c>
      <c r="P90" s="216">
        <f>I90+J90</f>
        <v>0</v>
      </c>
      <c r="Q90" s="216">
        <f>ROUND(I90*H90,2)</f>
        <v>0</v>
      </c>
      <c r="R90" s="216">
        <f>ROUND(J90*H90,2)</f>
        <v>0</v>
      </c>
      <c r="S90" s="75"/>
      <c r="T90" s="217">
        <f>S90*H90</f>
        <v>0</v>
      </c>
      <c r="U90" s="217">
        <v>0</v>
      </c>
      <c r="V90" s="217">
        <f>U90*H90</f>
        <v>0</v>
      </c>
      <c r="W90" s="217">
        <v>0</v>
      </c>
      <c r="X90" s="218">
        <f>W90*H90</f>
        <v>0</v>
      </c>
      <c r="AR90" s="13" t="s">
        <v>136</v>
      </c>
      <c r="AT90" s="13" t="s">
        <v>131</v>
      </c>
      <c r="AU90" s="13" t="s">
        <v>82</v>
      </c>
      <c r="AY90" s="13" t="s">
        <v>128</v>
      </c>
      <c r="BE90" s="219">
        <f>IF(O90="základní",K90,0)</f>
        <v>0</v>
      </c>
      <c r="BF90" s="219">
        <f>IF(O90="snížená",K90,0)</f>
        <v>0</v>
      </c>
      <c r="BG90" s="219">
        <f>IF(O90="zákl. přenesená",K90,0)</f>
        <v>0</v>
      </c>
      <c r="BH90" s="219">
        <f>IF(O90="sníž. přenesená",K90,0)</f>
        <v>0</v>
      </c>
      <c r="BI90" s="219">
        <f>IF(O90="nulová",K90,0)</f>
        <v>0</v>
      </c>
      <c r="BJ90" s="13" t="s">
        <v>80</v>
      </c>
      <c r="BK90" s="219">
        <f>ROUND(P90*H90,2)</f>
        <v>0</v>
      </c>
      <c r="BL90" s="13" t="s">
        <v>136</v>
      </c>
      <c r="BM90" s="13" t="s">
        <v>141</v>
      </c>
    </row>
    <row r="91" spans="2:65" s="1" customFormat="1" ht="16.5" customHeight="1">
      <c r="B91" s="34"/>
      <c r="C91" s="207" t="s">
        <v>142</v>
      </c>
      <c r="D91" s="207" t="s">
        <v>131</v>
      </c>
      <c r="E91" s="208" t="s">
        <v>143</v>
      </c>
      <c r="F91" s="209" t="s">
        <v>144</v>
      </c>
      <c r="G91" s="210" t="s">
        <v>134</v>
      </c>
      <c r="H91" s="211">
        <v>1</v>
      </c>
      <c r="I91" s="212"/>
      <c r="J91" s="212"/>
      <c r="K91" s="213">
        <f>ROUND(P91*H91,2)</f>
        <v>0</v>
      </c>
      <c r="L91" s="209" t="s">
        <v>135</v>
      </c>
      <c r="M91" s="39"/>
      <c r="N91" s="214" t="s">
        <v>1</v>
      </c>
      <c r="O91" s="215" t="s">
        <v>41</v>
      </c>
      <c r="P91" s="216">
        <f>I91+J91</f>
        <v>0</v>
      </c>
      <c r="Q91" s="216">
        <f>ROUND(I91*H91,2)</f>
        <v>0</v>
      </c>
      <c r="R91" s="216">
        <f>ROUND(J91*H91,2)</f>
        <v>0</v>
      </c>
      <c r="S91" s="75"/>
      <c r="T91" s="217">
        <f>S91*H91</f>
        <v>0</v>
      </c>
      <c r="U91" s="217">
        <v>0</v>
      </c>
      <c r="V91" s="217">
        <f>U91*H91</f>
        <v>0</v>
      </c>
      <c r="W91" s="217">
        <v>0</v>
      </c>
      <c r="X91" s="218">
        <f>W91*H91</f>
        <v>0</v>
      </c>
      <c r="AR91" s="13" t="s">
        <v>136</v>
      </c>
      <c r="AT91" s="13" t="s">
        <v>131</v>
      </c>
      <c r="AU91" s="13" t="s">
        <v>82</v>
      </c>
      <c r="AY91" s="13" t="s">
        <v>128</v>
      </c>
      <c r="BE91" s="219">
        <f>IF(O91="základní",K91,0)</f>
        <v>0</v>
      </c>
      <c r="BF91" s="219">
        <f>IF(O91="snížená",K91,0)</f>
        <v>0</v>
      </c>
      <c r="BG91" s="219">
        <f>IF(O91="zákl. přenesená",K91,0)</f>
        <v>0</v>
      </c>
      <c r="BH91" s="219">
        <f>IF(O91="sníž. přenesená",K91,0)</f>
        <v>0</v>
      </c>
      <c r="BI91" s="219">
        <f>IF(O91="nulová",K91,0)</f>
        <v>0</v>
      </c>
      <c r="BJ91" s="13" t="s">
        <v>80</v>
      </c>
      <c r="BK91" s="219">
        <f>ROUND(P91*H91,2)</f>
        <v>0</v>
      </c>
      <c r="BL91" s="13" t="s">
        <v>136</v>
      </c>
      <c r="BM91" s="13" t="s">
        <v>145</v>
      </c>
    </row>
    <row r="92" spans="2:65" s="1" customFormat="1" ht="16.5" customHeight="1">
      <c r="B92" s="34"/>
      <c r="C92" s="207" t="s">
        <v>146</v>
      </c>
      <c r="D92" s="207" t="s">
        <v>131</v>
      </c>
      <c r="E92" s="208" t="s">
        <v>147</v>
      </c>
      <c r="F92" s="209" t="s">
        <v>148</v>
      </c>
      <c r="G92" s="210" t="s">
        <v>134</v>
      </c>
      <c r="H92" s="211">
        <v>1</v>
      </c>
      <c r="I92" s="212"/>
      <c r="J92" s="212"/>
      <c r="K92" s="213">
        <f>ROUND(P92*H92,2)</f>
        <v>0</v>
      </c>
      <c r="L92" s="209" t="s">
        <v>135</v>
      </c>
      <c r="M92" s="39"/>
      <c r="N92" s="214" t="s">
        <v>1</v>
      </c>
      <c r="O92" s="215" t="s">
        <v>41</v>
      </c>
      <c r="P92" s="216">
        <f>I92+J92</f>
        <v>0</v>
      </c>
      <c r="Q92" s="216">
        <f>ROUND(I92*H92,2)</f>
        <v>0</v>
      </c>
      <c r="R92" s="216">
        <f>ROUND(J92*H92,2)</f>
        <v>0</v>
      </c>
      <c r="S92" s="75"/>
      <c r="T92" s="217">
        <f>S92*H92</f>
        <v>0</v>
      </c>
      <c r="U92" s="217">
        <v>0</v>
      </c>
      <c r="V92" s="217">
        <f>U92*H92</f>
        <v>0</v>
      </c>
      <c r="W92" s="217">
        <v>0</v>
      </c>
      <c r="X92" s="218">
        <f>W92*H92</f>
        <v>0</v>
      </c>
      <c r="AR92" s="13" t="s">
        <v>136</v>
      </c>
      <c r="AT92" s="13" t="s">
        <v>131</v>
      </c>
      <c r="AU92" s="13" t="s">
        <v>82</v>
      </c>
      <c r="AY92" s="13" t="s">
        <v>128</v>
      </c>
      <c r="BE92" s="219">
        <f>IF(O92="základní",K92,0)</f>
        <v>0</v>
      </c>
      <c r="BF92" s="219">
        <f>IF(O92="snížená",K92,0)</f>
        <v>0</v>
      </c>
      <c r="BG92" s="219">
        <f>IF(O92="zákl. přenesená",K92,0)</f>
        <v>0</v>
      </c>
      <c r="BH92" s="219">
        <f>IF(O92="sníž. přenesená",K92,0)</f>
        <v>0</v>
      </c>
      <c r="BI92" s="219">
        <f>IF(O92="nulová",K92,0)</f>
        <v>0</v>
      </c>
      <c r="BJ92" s="13" t="s">
        <v>80</v>
      </c>
      <c r="BK92" s="219">
        <f>ROUND(P92*H92,2)</f>
        <v>0</v>
      </c>
      <c r="BL92" s="13" t="s">
        <v>136</v>
      </c>
      <c r="BM92" s="13" t="s">
        <v>149</v>
      </c>
    </row>
    <row r="93" spans="2:65" s="1" customFormat="1" ht="16.5" customHeight="1">
      <c r="B93" s="34"/>
      <c r="C93" s="207" t="s">
        <v>127</v>
      </c>
      <c r="D93" s="207" t="s">
        <v>131</v>
      </c>
      <c r="E93" s="208" t="s">
        <v>150</v>
      </c>
      <c r="F93" s="209" t="s">
        <v>151</v>
      </c>
      <c r="G93" s="210" t="s">
        <v>134</v>
      </c>
      <c r="H93" s="211">
        <v>1</v>
      </c>
      <c r="I93" s="212"/>
      <c r="J93" s="212"/>
      <c r="K93" s="213">
        <f>ROUND(P93*H93,2)</f>
        <v>0</v>
      </c>
      <c r="L93" s="209" t="s">
        <v>135</v>
      </c>
      <c r="M93" s="39"/>
      <c r="N93" s="214" t="s">
        <v>1</v>
      </c>
      <c r="O93" s="215" t="s">
        <v>41</v>
      </c>
      <c r="P93" s="216">
        <f>I93+J93</f>
        <v>0</v>
      </c>
      <c r="Q93" s="216">
        <f>ROUND(I93*H93,2)</f>
        <v>0</v>
      </c>
      <c r="R93" s="216">
        <f>ROUND(J93*H93,2)</f>
        <v>0</v>
      </c>
      <c r="S93" s="75"/>
      <c r="T93" s="217">
        <f>S93*H93</f>
        <v>0</v>
      </c>
      <c r="U93" s="217">
        <v>0</v>
      </c>
      <c r="V93" s="217">
        <f>U93*H93</f>
        <v>0</v>
      </c>
      <c r="W93" s="217">
        <v>0</v>
      </c>
      <c r="X93" s="218">
        <f>W93*H93</f>
        <v>0</v>
      </c>
      <c r="AR93" s="13" t="s">
        <v>136</v>
      </c>
      <c r="AT93" s="13" t="s">
        <v>131</v>
      </c>
      <c r="AU93" s="13" t="s">
        <v>82</v>
      </c>
      <c r="AY93" s="13" t="s">
        <v>128</v>
      </c>
      <c r="BE93" s="219">
        <f>IF(O93="základní",K93,0)</f>
        <v>0</v>
      </c>
      <c r="BF93" s="219">
        <f>IF(O93="snížená",K93,0)</f>
        <v>0</v>
      </c>
      <c r="BG93" s="219">
        <f>IF(O93="zákl. přenesená",K93,0)</f>
        <v>0</v>
      </c>
      <c r="BH93" s="219">
        <f>IF(O93="sníž. přenesená",K93,0)</f>
        <v>0</v>
      </c>
      <c r="BI93" s="219">
        <f>IF(O93="nulová",K93,0)</f>
        <v>0</v>
      </c>
      <c r="BJ93" s="13" t="s">
        <v>80</v>
      </c>
      <c r="BK93" s="219">
        <f>ROUND(P93*H93,2)</f>
        <v>0</v>
      </c>
      <c r="BL93" s="13" t="s">
        <v>136</v>
      </c>
      <c r="BM93" s="13" t="s">
        <v>152</v>
      </c>
    </row>
    <row r="94" spans="2:65" s="1" customFormat="1" ht="16.5" customHeight="1">
      <c r="B94" s="34"/>
      <c r="C94" s="207" t="s">
        <v>153</v>
      </c>
      <c r="D94" s="207" t="s">
        <v>131</v>
      </c>
      <c r="E94" s="208" t="s">
        <v>154</v>
      </c>
      <c r="F94" s="209" t="s">
        <v>155</v>
      </c>
      <c r="G94" s="210" t="s">
        <v>134</v>
      </c>
      <c r="H94" s="211">
        <v>1</v>
      </c>
      <c r="I94" s="212"/>
      <c r="J94" s="212"/>
      <c r="K94" s="213">
        <f>ROUND(P94*H94,2)</f>
        <v>0</v>
      </c>
      <c r="L94" s="209" t="s">
        <v>135</v>
      </c>
      <c r="M94" s="39"/>
      <c r="N94" s="214" t="s">
        <v>1</v>
      </c>
      <c r="O94" s="215" t="s">
        <v>41</v>
      </c>
      <c r="P94" s="216">
        <f>I94+J94</f>
        <v>0</v>
      </c>
      <c r="Q94" s="216">
        <f>ROUND(I94*H94,2)</f>
        <v>0</v>
      </c>
      <c r="R94" s="216">
        <f>ROUND(J94*H94,2)</f>
        <v>0</v>
      </c>
      <c r="S94" s="75"/>
      <c r="T94" s="217">
        <f>S94*H94</f>
        <v>0</v>
      </c>
      <c r="U94" s="217">
        <v>0</v>
      </c>
      <c r="V94" s="217">
        <f>U94*H94</f>
        <v>0</v>
      </c>
      <c r="W94" s="217">
        <v>0</v>
      </c>
      <c r="X94" s="218">
        <f>W94*H94</f>
        <v>0</v>
      </c>
      <c r="AR94" s="13" t="s">
        <v>136</v>
      </c>
      <c r="AT94" s="13" t="s">
        <v>131</v>
      </c>
      <c r="AU94" s="13" t="s">
        <v>82</v>
      </c>
      <c r="AY94" s="13" t="s">
        <v>128</v>
      </c>
      <c r="BE94" s="219">
        <f>IF(O94="základní",K94,0)</f>
        <v>0</v>
      </c>
      <c r="BF94" s="219">
        <f>IF(O94="snížená",K94,0)</f>
        <v>0</v>
      </c>
      <c r="BG94" s="219">
        <f>IF(O94="zákl. přenesená",K94,0)</f>
        <v>0</v>
      </c>
      <c r="BH94" s="219">
        <f>IF(O94="sníž. přenesená",K94,0)</f>
        <v>0</v>
      </c>
      <c r="BI94" s="219">
        <f>IF(O94="nulová",K94,0)</f>
        <v>0</v>
      </c>
      <c r="BJ94" s="13" t="s">
        <v>80</v>
      </c>
      <c r="BK94" s="219">
        <f>ROUND(P94*H94,2)</f>
        <v>0</v>
      </c>
      <c r="BL94" s="13" t="s">
        <v>136</v>
      </c>
      <c r="BM94" s="13" t="s">
        <v>156</v>
      </c>
    </row>
    <row r="95" spans="2:65" s="1" customFormat="1" ht="16.5" customHeight="1">
      <c r="B95" s="34"/>
      <c r="C95" s="207" t="s">
        <v>157</v>
      </c>
      <c r="D95" s="207" t="s">
        <v>131</v>
      </c>
      <c r="E95" s="208" t="s">
        <v>158</v>
      </c>
      <c r="F95" s="209" t="s">
        <v>159</v>
      </c>
      <c r="G95" s="210" t="s">
        <v>134</v>
      </c>
      <c r="H95" s="211">
        <v>1</v>
      </c>
      <c r="I95" s="212"/>
      <c r="J95" s="212"/>
      <c r="K95" s="213">
        <f>ROUND(P95*H95,2)</f>
        <v>0</v>
      </c>
      <c r="L95" s="209" t="s">
        <v>135</v>
      </c>
      <c r="M95" s="39"/>
      <c r="N95" s="214" t="s">
        <v>1</v>
      </c>
      <c r="O95" s="215" t="s">
        <v>41</v>
      </c>
      <c r="P95" s="216">
        <f>I95+J95</f>
        <v>0</v>
      </c>
      <c r="Q95" s="216">
        <f>ROUND(I95*H95,2)</f>
        <v>0</v>
      </c>
      <c r="R95" s="216">
        <f>ROUND(J95*H95,2)</f>
        <v>0</v>
      </c>
      <c r="S95" s="75"/>
      <c r="T95" s="217">
        <f>S95*H95</f>
        <v>0</v>
      </c>
      <c r="U95" s="217">
        <v>0</v>
      </c>
      <c r="V95" s="217">
        <f>U95*H95</f>
        <v>0</v>
      </c>
      <c r="W95" s="217">
        <v>0</v>
      </c>
      <c r="X95" s="218">
        <f>W95*H95</f>
        <v>0</v>
      </c>
      <c r="AR95" s="13" t="s">
        <v>136</v>
      </c>
      <c r="AT95" s="13" t="s">
        <v>131</v>
      </c>
      <c r="AU95" s="13" t="s">
        <v>82</v>
      </c>
      <c r="AY95" s="13" t="s">
        <v>128</v>
      </c>
      <c r="BE95" s="219">
        <f>IF(O95="základní",K95,0)</f>
        <v>0</v>
      </c>
      <c r="BF95" s="219">
        <f>IF(O95="snížená",K95,0)</f>
        <v>0</v>
      </c>
      <c r="BG95" s="219">
        <f>IF(O95="zákl. přenesená",K95,0)</f>
        <v>0</v>
      </c>
      <c r="BH95" s="219">
        <f>IF(O95="sníž. přenesená",K95,0)</f>
        <v>0</v>
      </c>
      <c r="BI95" s="219">
        <f>IF(O95="nulová",K95,0)</f>
        <v>0</v>
      </c>
      <c r="BJ95" s="13" t="s">
        <v>80</v>
      </c>
      <c r="BK95" s="219">
        <f>ROUND(P95*H95,2)</f>
        <v>0</v>
      </c>
      <c r="BL95" s="13" t="s">
        <v>136</v>
      </c>
      <c r="BM95" s="13" t="s">
        <v>160</v>
      </c>
    </row>
    <row r="96" spans="2:65" s="1" customFormat="1" ht="16.5" customHeight="1">
      <c r="B96" s="34"/>
      <c r="C96" s="207" t="s">
        <v>161</v>
      </c>
      <c r="D96" s="207" t="s">
        <v>131</v>
      </c>
      <c r="E96" s="208" t="s">
        <v>162</v>
      </c>
      <c r="F96" s="209" t="s">
        <v>163</v>
      </c>
      <c r="G96" s="210" t="s">
        <v>134</v>
      </c>
      <c r="H96" s="211">
        <v>1</v>
      </c>
      <c r="I96" s="212"/>
      <c r="J96" s="212"/>
      <c r="K96" s="213">
        <f>ROUND(P96*H96,2)</f>
        <v>0</v>
      </c>
      <c r="L96" s="209" t="s">
        <v>164</v>
      </c>
      <c r="M96" s="39"/>
      <c r="N96" s="214" t="s">
        <v>1</v>
      </c>
      <c r="O96" s="215" t="s">
        <v>41</v>
      </c>
      <c r="P96" s="216">
        <f>I96+J96</f>
        <v>0</v>
      </c>
      <c r="Q96" s="216">
        <f>ROUND(I96*H96,2)</f>
        <v>0</v>
      </c>
      <c r="R96" s="216">
        <f>ROUND(J96*H96,2)</f>
        <v>0</v>
      </c>
      <c r="S96" s="75"/>
      <c r="T96" s="217">
        <f>S96*H96</f>
        <v>0</v>
      </c>
      <c r="U96" s="217">
        <v>0</v>
      </c>
      <c r="V96" s="217">
        <f>U96*H96</f>
        <v>0</v>
      </c>
      <c r="W96" s="217">
        <v>0</v>
      </c>
      <c r="X96" s="218">
        <f>W96*H96</f>
        <v>0</v>
      </c>
      <c r="AR96" s="13" t="s">
        <v>136</v>
      </c>
      <c r="AT96" s="13" t="s">
        <v>131</v>
      </c>
      <c r="AU96" s="13" t="s">
        <v>82</v>
      </c>
      <c r="AY96" s="13" t="s">
        <v>128</v>
      </c>
      <c r="BE96" s="219">
        <f>IF(O96="základní",K96,0)</f>
        <v>0</v>
      </c>
      <c r="BF96" s="219">
        <f>IF(O96="snížená",K96,0)</f>
        <v>0</v>
      </c>
      <c r="BG96" s="219">
        <f>IF(O96="zákl. přenesená",K96,0)</f>
        <v>0</v>
      </c>
      <c r="BH96" s="219">
        <f>IF(O96="sníž. přenesená",K96,0)</f>
        <v>0</v>
      </c>
      <c r="BI96" s="219">
        <f>IF(O96="nulová",K96,0)</f>
        <v>0</v>
      </c>
      <c r="BJ96" s="13" t="s">
        <v>80</v>
      </c>
      <c r="BK96" s="219">
        <f>ROUND(P96*H96,2)</f>
        <v>0</v>
      </c>
      <c r="BL96" s="13" t="s">
        <v>136</v>
      </c>
      <c r="BM96" s="13" t="s">
        <v>165</v>
      </c>
    </row>
    <row r="97" spans="2:65" s="1" customFormat="1" ht="16.5" customHeight="1">
      <c r="B97" s="34"/>
      <c r="C97" s="207" t="s">
        <v>166</v>
      </c>
      <c r="D97" s="207" t="s">
        <v>131</v>
      </c>
      <c r="E97" s="208" t="s">
        <v>167</v>
      </c>
      <c r="F97" s="209" t="s">
        <v>168</v>
      </c>
      <c r="G97" s="210" t="s">
        <v>134</v>
      </c>
      <c r="H97" s="211">
        <v>1</v>
      </c>
      <c r="I97" s="212"/>
      <c r="J97" s="212"/>
      <c r="K97" s="213">
        <f>ROUND(P97*H97,2)</f>
        <v>0</v>
      </c>
      <c r="L97" s="209" t="s">
        <v>135</v>
      </c>
      <c r="M97" s="39"/>
      <c r="N97" s="214" t="s">
        <v>1</v>
      </c>
      <c r="O97" s="215" t="s">
        <v>41</v>
      </c>
      <c r="P97" s="216">
        <f>I97+J97</f>
        <v>0</v>
      </c>
      <c r="Q97" s="216">
        <f>ROUND(I97*H97,2)</f>
        <v>0</v>
      </c>
      <c r="R97" s="216">
        <f>ROUND(J97*H97,2)</f>
        <v>0</v>
      </c>
      <c r="S97" s="75"/>
      <c r="T97" s="217">
        <f>S97*H97</f>
        <v>0</v>
      </c>
      <c r="U97" s="217">
        <v>0</v>
      </c>
      <c r="V97" s="217">
        <f>U97*H97</f>
        <v>0</v>
      </c>
      <c r="W97" s="217">
        <v>0</v>
      </c>
      <c r="X97" s="218">
        <f>W97*H97</f>
        <v>0</v>
      </c>
      <c r="AR97" s="13" t="s">
        <v>136</v>
      </c>
      <c r="AT97" s="13" t="s">
        <v>131</v>
      </c>
      <c r="AU97" s="13" t="s">
        <v>82</v>
      </c>
      <c r="AY97" s="13" t="s">
        <v>128</v>
      </c>
      <c r="BE97" s="219">
        <f>IF(O97="základní",K97,0)</f>
        <v>0</v>
      </c>
      <c r="BF97" s="219">
        <f>IF(O97="snížená",K97,0)</f>
        <v>0</v>
      </c>
      <c r="BG97" s="219">
        <f>IF(O97="zákl. přenesená",K97,0)</f>
        <v>0</v>
      </c>
      <c r="BH97" s="219">
        <f>IF(O97="sníž. přenesená",K97,0)</f>
        <v>0</v>
      </c>
      <c r="BI97" s="219">
        <f>IF(O97="nulová",K97,0)</f>
        <v>0</v>
      </c>
      <c r="BJ97" s="13" t="s">
        <v>80</v>
      </c>
      <c r="BK97" s="219">
        <f>ROUND(P97*H97,2)</f>
        <v>0</v>
      </c>
      <c r="BL97" s="13" t="s">
        <v>136</v>
      </c>
      <c r="BM97" s="13" t="s">
        <v>169</v>
      </c>
    </row>
    <row r="98" spans="2:63" s="10" customFormat="1" ht="22.8" customHeight="1">
      <c r="B98" s="190"/>
      <c r="C98" s="191"/>
      <c r="D98" s="192" t="s">
        <v>71</v>
      </c>
      <c r="E98" s="205" t="s">
        <v>170</v>
      </c>
      <c r="F98" s="205" t="s">
        <v>171</v>
      </c>
      <c r="G98" s="191"/>
      <c r="H98" s="191"/>
      <c r="I98" s="194"/>
      <c r="J98" s="194"/>
      <c r="K98" s="206">
        <f>BK98</f>
        <v>0</v>
      </c>
      <c r="L98" s="191"/>
      <c r="M98" s="196"/>
      <c r="N98" s="197"/>
      <c r="O98" s="198"/>
      <c r="P98" s="198"/>
      <c r="Q98" s="199">
        <f>SUM(Q99:Q102)</f>
        <v>0</v>
      </c>
      <c r="R98" s="199">
        <f>SUM(R99:R102)</f>
        <v>0</v>
      </c>
      <c r="S98" s="198"/>
      <c r="T98" s="200">
        <f>SUM(T99:T102)</f>
        <v>0</v>
      </c>
      <c r="U98" s="198"/>
      <c r="V98" s="200">
        <f>SUM(V99:V102)</f>
        <v>0</v>
      </c>
      <c r="W98" s="198"/>
      <c r="X98" s="201">
        <f>SUM(X99:X102)</f>
        <v>0</v>
      </c>
      <c r="AR98" s="202" t="s">
        <v>127</v>
      </c>
      <c r="AT98" s="203" t="s">
        <v>71</v>
      </c>
      <c r="AU98" s="203" t="s">
        <v>80</v>
      </c>
      <c r="AY98" s="202" t="s">
        <v>128</v>
      </c>
      <c r="BK98" s="204">
        <f>SUM(BK99:BK102)</f>
        <v>0</v>
      </c>
    </row>
    <row r="99" spans="2:65" s="1" customFormat="1" ht="16.5" customHeight="1">
      <c r="B99" s="34"/>
      <c r="C99" s="207" t="s">
        <v>83</v>
      </c>
      <c r="D99" s="207" t="s">
        <v>131</v>
      </c>
      <c r="E99" s="208" t="s">
        <v>172</v>
      </c>
      <c r="F99" s="209" t="s">
        <v>173</v>
      </c>
      <c r="G99" s="210" t="s">
        <v>174</v>
      </c>
      <c r="H99" s="211">
        <v>1</v>
      </c>
      <c r="I99" s="212"/>
      <c r="J99" s="212"/>
      <c r="K99" s="213">
        <f>ROUND(P99*H99,2)</f>
        <v>0</v>
      </c>
      <c r="L99" s="209" t="s">
        <v>1</v>
      </c>
      <c r="M99" s="39"/>
      <c r="N99" s="214" t="s">
        <v>1</v>
      </c>
      <c r="O99" s="215" t="s">
        <v>41</v>
      </c>
      <c r="P99" s="216">
        <f>I99+J99</f>
        <v>0</v>
      </c>
      <c r="Q99" s="216">
        <f>ROUND(I99*H99,2)</f>
        <v>0</v>
      </c>
      <c r="R99" s="216">
        <f>ROUND(J99*H99,2)</f>
        <v>0</v>
      </c>
      <c r="S99" s="75"/>
      <c r="T99" s="217">
        <f>S99*H99</f>
        <v>0</v>
      </c>
      <c r="U99" s="217">
        <v>0</v>
      </c>
      <c r="V99" s="217">
        <f>U99*H99</f>
        <v>0</v>
      </c>
      <c r="W99" s="217">
        <v>0</v>
      </c>
      <c r="X99" s="218">
        <f>W99*H99</f>
        <v>0</v>
      </c>
      <c r="AR99" s="13" t="s">
        <v>146</v>
      </c>
      <c r="AT99" s="13" t="s">
        <v>131</v>
      </c>
      <c r="AU99" s="13" t="s">
        <v>82</v>
      </c>
      <c r="AY99" s="13" t="s">
        <v>128</v>
      </c>
      <c r="BE99" s="219">
        <f>IF(O99="základní",K99,0)</f>
        <v>0</v>
      </c>
      <c r="BF99" s="219">
        <f>IF(O99="snížená",K99,0)</f>
        <v>0</v>
      </c>
      <c r="BG99" s="219">
        <f>IF(O99="zákl. přenesená",K99,0)</f>
        <v>0</v>
      </c>
      <c r="BH99" s="219">
        <f>IF(O99="sníž. přenesená",K99,0)</f>
        <v>0</v>
      </c>
      <c r="BI99" s="219">
        <f>IF(O99="nulová",K99,0)</f>
        <v>0</v>
      </c>
      <c r="BJ99" s="13" t="s">
        <v>80</v>
      </c>
      <c r="BK99" s="219">
        <f>ROUND(P99*H99,2)</f>
        <v>0</v>
      </c>
      <c r="BL99" s="13" t="s">
        <v>146</v>
      </c>
      <c r="BM99" s="13" t="s">
        <v>175</v>
      </c>
    </row>
    <row r="100" spans="2:65" s="1" customFormat="1" ht="16.5" customHeight="1">
      <c r="B100" s="34"/>
      <c r="C100" s="207" t="s">
        <v>176</v>
      </c>
      <c r="D100" s="207" t="s">
        <v>131</v>
      </c>
      <c r="E100" s="208" t="s">
        <v>177</v>
      </c>
      <c r="F100" s="209" t="s">
        <v>178</v>
      </c>
      <c r="G100" s="210" t="s">
        <v>174</v>
      </c>
      <c r="H100" s="211">
        <v>1</v>
      </c>
      <c r="I100" s="212"/>
      <c r="J100" s="212"/>
      <c r="K100" s="213">
        <f>ROUND(P100*H100,2)</f>
        <v>0</v>
      </c>
      <c r="L100" s="209" t="s">
        <v>1</v>
      </c>
      <c r="M100" s="39"/>
      <c r="N100" s="214" t="s">
        <v>1</v>
      </c>
      <c r="O100" s="215" t="s">
        <v>41</v>
      </c>
      <c r="P100" s="216">
        <f>I100+J100</f>
        <v>0</v>
      </c>
      <c r="Q100" s="216">
        <f>ROUND(I100*H100,2)</f>
        <v>0</v>
      </c>
      <c r="R100" s="216">
        <f>ROUND(J100*H100,2)</f>
        <v>0</v>
      </c>
      <c r="S100" s="75"/>
      <c r="T100" s="217">
        <f>S100*H100</f>
        <v>0</v>
      </c>
      <c r="U100" s="217">
        <v>0</v>
      </c>
      <c r="V100" s="217">
        <f>U100*H100</f>
        <v>0</v>
      </c>
      <c r="W100" s="217">
        <v>0</v>
      </c>
      <c r="X100" s="218">
        <f>W100*H100</f>
        <v>0</v>
      </c>
      <c r="AR100" s="13" t="s">
        <v>146</v>
      </c>
      <c r="AT100" s="13" t="s">
        <v>131</v>
      </c>
      <c r="AU100" s="13" t="s">
        <v>82</v>
      </c>
      <c r="AY100" s="13" t="s">
        <v>128</v>
      </c>
      <c r="BE100" s="219">
        <f>IF(O100="základní",K100,0)</f>
        <v>0</v>
      </c>
      <c r="BF100" s="219">
        <f>IF(O100="snížená",K100,0)</f>
        <v>0</v>
      </c>
      <c r="BG100" s="219">
        <f>IF(O100="zákl. přenesená",K100,0)</f>
        <v>0</v>
      </c>
      <c r="BH100" s="219">
        <f>IF(O100="sníž. přenesená",K100,0)</f>
        <v>0</v>
      </c>
      <c r="BI100" s="219">
        <f>IF(O100="nulová",K100,0)</f>
        <v>0</v>
      </c>
      <c r="BJ100" s="13" t="s">
        <v>80</v>
      </c>
      <c r="BK100" s="219">
        <f>ROUND(P100*H100,2)</f>
        <v>0</v>
      </c>
      <c r="BL100" s="13" t="s">
        <v>146</v>
      </c>
      <c r="BM100" s="13" t="s">
        <v>179</v>
      </c>
    </row>
    <row r="101" spans="2:65" s="1" customFormat="1" ht="16.5" customHeight="1">
      <c r="B101" s="34"/>
      <c r="C101" s="207" t="s">
        <v>180</v>
      </c>
      <c r="D101" s="207" t="s">
        <v>131</v>
      </c>
      <c r="E101" s="208" t="s">
        <v>181</v>
      </c>
      <c r="F101" s="209" t="s">
        <v>182</v>
      </c>
      <c r="G101" s="210" t="s">
        <v>174</v>
      </c>
      <c r="H101" s="211">
        <v>1</v>
      </c>
      <c r="I101" s="212"/>
      <c r="J101" s="212"/>
      <c r="K101" s="213">
        <f>ROUND(P101*H101,2)</f>
        <v>0</v>
      </c>
      <c r="L101" s="209" t="s">
        <v>1</v>
      </c>
      <c r="M101" s="39"/>
      <c r="N101" s="214" t="s">
        <v>1</v>
      </c>
      <c r="O101" s="215" t="s">
        <v>41</v>
      </c>
      <c r="P101" s="216">
        <f>I101+J101</f>
        <v>0</v>
      </c>
      <c r="Q101" s="216">
        <f>ROUND(I101*H101,2)</f>
        <v>0</v>
      </c>
      <c r="R101" s="216">
        <f>ROUND(J101*H101,2)</f>
        <v>0</v>
      </c>
      <c r="S101" s="75"/>
      <c r="T101" s="217">
        <f>S101*H101</f>
        <v>0</v>
      </c>
      <c r="U101" s="217">
        <v>0</v>
      </c>
      <c r="V101" s="217">
        <f>U101*H101</f>
        <v>0</v>
      </c>
      <c r="W101" s="217">
        <v>0</v>
      </c>
      <c r="X101" s="218">
        <f>W101*H101</f>
        <v>0</v>
      </c>
      <c r="AR101" s="13" t="s">
        <v>146</v>
      </c>
      <c r="AT101" s="13" t="s">
        <v>131</v>
      </c>
      <c r="AU101" s="13" t="s">
        <v>82</v>
      </c>
      <c r="AY101" s="13" t="s">
        <v>128</v>
      </c>
      <c r="BE101" s="219">
        <f>IF(O101="základní",K101,0)</f>
        <v>0</v>
      </c>
      <c r="BF101" s="219">
        <f>IF(O101="snížená",K101,0)</f>
        <v>0</v>
      </c>
      <c r="BG101" s="219">
        <f>IF(O101="zákl. přenesená",K101,0)</f>
        <v>0</v>
      </c>
      <c r="BH101" s="219">
        <f>IF(O101="sníž. přenesená",K101,0)</f>
        <v>0</v>
      </c>
      <c r="BI101" s="219">
        <f>IF(O101="nulová",K101,0)</f>
        <v>0</v>
      </c>
      <c r="BJ101" s="13" t="s">
        <v>80</v>
      </c>
      <c r="BK101" s="219">
        <f>ROUND(P101*H101,2)</f>
        <v>0</v>
      </c>
      <c r="BL101" s="13" t="s">
        <v>146</v>
      </c>
      <c r="BM101" s="13" t="s">
        <v>183</v>
      </c>
    </row>
    <row r="102" spans="2:65" s="1" customFormat="1" ht="16.5" customHeight="1">
      <c r="B102" s="34"/>
      <c r="C102" s="207" t="s">
        <v>184</v>
      </c>
      <c r="D102" s="207" t="s">
        <v>131</v>
      </c>
      <c r="E102" s="208" t="s">
        <v>185</v>
      </c>
      <c r="F102" s="209" t="s">
        <v>186</v>
      </c>
      <c r="G102" s="210" t="s">
        <v>134</v>
      </c>
      <c r="H102" s="211">
        <v>1</v>
      </c>
      <c r="I102" s="212"/>
      <c r="J102" s="212"/>
      <c r="K102" s="213">
        <f>ROUND(P102*H102,2)</f>
        <v>0</v>
      </c>
      <c r="L102" s="209" t="s">
        <v>135</v>
      </c>
      <c r="M102" s="39"/>
      <c r="N102" s="220" t="s">
        <v>1</v>
      </c>
      <c r="O102" s="221" t="s">
        <v>41</v>
      </c>
      <c r="P102" s="222">
        <f>I102+J102</f>
        <v>0</v>
      </c>
      <c r="Q102" s="222">
        <f>ROUND(I102*H102,2)</f>
        <v>0</v>
      </c>
      <c r="R102" s="222">
        <f>ROUND(J102*H102,2)</f>
        <v>0</v>
      </c>
      <c r="S102" s="223"/>
      <c r="T102" s="224">
        <f>S102*H102</f>
        <v>0</v>
      </c>
      <c r="U102" s="224">
        <v>0</v>
      </c>
      <c r="V102" s="224">
        <f>U102*H102</f>
        <v>0</v>
      </c>
      <c r="W102" s="224">
        <v>0</v>
      </c>
      <c r="X102" s="225">
        <f>W102*H102</f>
        <v>0</v>
      </c>
      <c r="AR102" s="13" t="s">
        <v>136</v>
      </c>
      <c r="AT102" s="13" t="s">
        <v>131</v>
      </c>
      <c r="AU102" s="13" t="s">
        <v>82</v>
      </c>
      <c r="AY102" s="13" t="s">
        <v>128</v>
      </c>
      <c r="BE102" s="219">
        <f>IF(O102="základní",K102,0)</f>
        <v>0</v>
      </c>
      <c r="BF102" s="219">
        <f>IF(O102="snížená",K102,0)</f>
        <v>0</v>
      </c>
      <c r="BG102" s="219">
        <f>IF(O102="zákl. přenesená",K102,0)</f>
        <v>0</v>
      </c>
      <c r="BH102" s="219">
        <f>IF(O102="sníž. přenesená",K102,0)</f>
        <v>0</v>
      </c>
      <c r="BI102" s="219">
        <f>IF(O102="nulová",K102,0)</f>
        <v>0</v>
      </c>
      <c r="BJ102" s="13" t="s">
        <v>80</v>
      </c>
      <c r="BK102" s="219">
        <f>ROUND(P102*H102,2)</f>
        <v>0</v>
      </c>
      <c r="BL102" s="13" t="s">
        <v>136</v>
      </c>
      <c r="BM102" s="13" t="s">
        <v>187</v>
      </c>
    </row>
    <row r="103" spans="2:13" s="1" customFormat="1" ht="6.95" customHeight="1">
      <c r="B103" s="53"/>
      <c r="C103" s="54"/>
      <c r="D103" s="54"/>
      <c r="E103" s="54"/>
      <c r="F103" s="54"/>
      <c r="G103" s="54"/>
      <c r="H103" s="54"/>
      <c r="I103" s="153"/>
      <c r="J103" s="153"/>
      <c r="K103" s="54"/>
      <c r="L103" s="54"/>
      <c r="M103" s="39"/>
    </row>
  </sheetData>
  <sheetProtection password="CC35" sheet="1" objects="1" scenarios="1" formatColumns="0" formatRows="0" autoFilter="0"/>
  <autoFilter ref="C84:L102"/>
  <mergeCells count="9">
    <mergeCell ref="E7:H7"/>
    <mergeCell ref="E9:H9"/>
    <mergeCell ref="E18:H18"/>
    <mergeCell ref="E27:H27"/>
    <mergeCell ref="E50:H50"/>
    <mergeCell ref="E52:H52"/>
    <mergeCell ref="E75:H75"/>
    <mergeCell ref="E77:H77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121" customWidth="1"/>
    <col min="11" max="11" width="23.42187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AT2" s="13" t="s">
        <v>85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4"/>
      <c r="K3" s="123"/>
      <c r="L3" s="123"/>
      <c r="M3" s="16"/>
      <c r="AT3" s="13" t="s">
        <v>82</v>
      </c>
    </row>
    <row r="4" spans="2:46" ht="24.95" customHeight="1">
      <c r="B4" s="16"/>
      <c r="D4" s="125" t="s">
        <v>92</v>
      </c>
      <c r="M4" s="16"/>
      <c r="N4" s="20" t="s">
        <v>11</v>
      </c>
      <c r="AT4" s="13" t="s">
        <v>4</v>
      </c>
    </row>
    <row r="5" spans="2:13" ht="6.95" customHeight="1">
      <c r="B5" s="16"/>
      <c r="M5" s="16"/>
    </row>
    <row r="6" spans="2:13" ht="12" customHeight="1">
      <c r="B6" s="16"/>
      <c r="D6" s="126" t="s">
        <v>17</v>
      </c>
      <c r="M6" s="16"/>
    </row>
    <row r="7" spans="2:13" ht="16.5" customHeight="1">
      <c r="B7" s="16"/>
      <c r="E7" s="127" t="str">
        <f>'Rekapitulace stavby'!K6</f>
        <v>Stavební úpravy komunikace v ul.Slovenská - Sokolov - I.etapa</v>
      </c>
      <c r="F7" s="126"/>
      <c r="G7" s="126"/>
      <c r="H7" s="126"/>
      <c r="M7" s="16"/>
    </row>
    <row r="8" spans="2:13" s="1" customFormat="1" ht="12" customHeight="1">
      <c r="B8" s="39"/>
      <c r="D8" s="126" t="s">
        <v>93</v>
      </c>
      <c r="I8" s="128"/>
      <c r="J8" s="128"/>
      <c r="M8" s="39"/>
    </row>
    <row r="9" spans="2:13" s="1" customFormat="1" ht="36.95" customHeight="1">
      <c r="B9" s="39"/>
      <c r="E9" s="129" t="s">
        <v>188</v>
      </c>
      <c r="F9" s="1"/>
      <c r="G9" s="1"/>
      <c r="H9" s="1"/>
      <c r="I9" s="128"/>
      <c r="J9" s="128"/>
      <c r="M9" s="39"/>
    </row>
    <row r="10" spans="2:13" s="1" customFormat="1" ht="12">
      <c r="B10" s="39"/>
      <c r="I10" s="128"/>
      <c r="J10" s="128"/>
      <c r="M10" s="39"/>
    </row>
    <row r="11" spans="2:13" s="1" customFormat="1" ht="12" customHeight="1">
      <c r="B11" s="39"/>
      <c r="D11" s="126" t="s">
        <v>19</v>
      </c>
      <c r="F11" s="13" t="s">
        <v>1</v>
      </c>
      <c r="I11" s="130" t="s">
        <v>20</v>
      </c>
      <c r="J11" s="131" t="s">
        <v>1</v>
      </c>
      <c r="M11" s="39"/>
    </row>
    <row r="12" spans="2:13" s="1" customFormat="1" ht="12" customHeight="1">
      <c r="B12" s="39"/>
      <c r="D12" s="126" t="s">
        <v>21</v>
      </c>
      <c r="F12" s="13" t="s">
        <v>22</v>
      </c>
      <c r="I12" s="130" t="s">
        <v>23</v>
      </c>
      <c r="J12" s="132" t="str">
        <f>'Rekapitulace stavby'!AN8</f>
        <v>6. 12. 2019</v>
      </c>
      <c r="M12" s="39"/>
    </row>
    <row r="13" spans="2:13" s="1" customFormat="1" ht="10.8" customHeight="1">
      <c r="B13" s="39"/>
      <c r="I13" s="128"/>
      <c r="J13" s="128"/>
      <c r="M13" s="39"/>
    </row>
    <row r="14" spans="2:13" s="1" customFormat="1" ht="12" customHeight="1">
      <c r="B14" s="39"/>
      <c r="D14" s="126" t="s">
        <v>25</v>
      </c>
      <c r="I14" s="130" t="s">
        <v>26</v>
      </c>
      <c r="J14" s="131" t="s">
        <v>1</v>
      </c>
      <c r="M14" s="39"/>
    </row>
    <row r="15" spans="2:13" s="1" customFormat="1" ht="18" customHeight="1">
      <c r="B15" s="39"/>
      <c r="E15" s="13" t="s">
        <v>27</v>
      </c>
      <c r="I15" s="130" t="s">
        <v>28</v>
      </c>
      <c r="J15" s="131" t="s">
        <v>1</v>
      </c>
      <c r="M15" s="39"/>
    </row>
    <row r="16" spans="2:13" s="1" customFormat="1" ht="6.95" customHeight="1">
      <c r="B16" s="39"/>
      <c r="I16" s="128"/>
      <c r="J16" s="128"/>
      <c r="M16" s="39"/>
    </row>
    <row r="17" spans="2:13" s="1" customFormat="1" ht="12" customHeight="1">
      <c r="B17" s="39"/>
      <c r="D17" s="126" t="s">
        <v>29</v>
      </c>
      <c r="I17" s="130" t="s">
        <v>26</v>
      </c>
      <c r="J17" s="29" t="str">
        <f>'Rekapitulace stavby'!AN13</f>
        <v>Vyplň údaj</v>
      </c>
      <c r="M17" s="39"/>
    </row>
    <row r="18" spans="2:13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30" t="s">
        <v>28</v>
      </c>
      <c r="J18" s="29" t="str">
        <f>'Rekapitulace stavby'!AN14</f>
        <v>Vyplň údaj</v>
      </c>
      <c r="M18" s="39"/>
    </row>
    <row r="19" spans="2:13" s="1" customFormat="1" ht="6.95" customHeight="1">
      <c r="B19" s="39"/>
      <c r="I19" s="128"/>
      <c r="J19" s="128"/>
      <c r="M19" s="39"/>
    </row>
    <row r="20" spans="2:13" s="1" customFormat="1" ht="12" customHeight="1">
      <c r="B20" s="39"/>
      <c r="D20" s="126" t="s">
        <v>31</v>
      </c>
      <c r="I20" s="130" t="s">
        <v>26</v>
      </c>
      <c r="J20" s="131" t="s">
        <v>1</v>
      </c>
      <c r="M20" s="39"/>
    </row>
    <row r="21" spans="2:13" s="1" customFormat="1" ht="18" customHeight="1">
      <c r="B21" s="39"/>
      <c r="E21" s="13" t="s">
        <v>32</v>
      </c>
      <c r="I21" s="130" t="s">
        <v>28</v>
      </c>
      <c r="J21" s="131" t="s">
        <v>1</v>
      </c>
      <c r="M21" s="39"/>
    </row>
    <row r="22" spans="2:13" s="1" customFormat="1" ht="6.95" customHeight="1">
      <c r="B22" s="39"/>
      <c r="I22" s="128"/>
      <c r="J22" s="128"/>
      <c r="M22" s="39"/>
    </row>
    <row r="23" spans="2:13" s="1" customFormat="1" ht="12" customHeight="1">
      <c r="B23" s="39"/>
      <c r="D23" s="126" t="s">
        <v>33</v>
      </c>
      <c r="I23" s="130" t="s">
        <v>26</v>
      </c>
      <c r="J23" s="131" t="s">
        <v>1</v>
      </c>
      <c r="M23" s="39"/>
    </row>
    <row r="24" spans="2:13" s="1" customFormat="1" ht="18" customHeight="1">
      <c r="B24" s="39"/>
      <c r="E24" s="13" t="s">
        <v>34</v>
      </c>
      <c r="I24" s="130" t="s">
        <v>28</v>
      </c>
      <c r="J24" s="131" t="s">
        <v>1</v>
      </c>
      <c r="M24" s="39"/>
    </row>
    <row r="25" spans="2:13" s="1" customFormat="1" ht="6.95" customHeight="1">
      <c r="B25" s="39"/>
      <c r="I25" s="128"/>
      <c r="J25" s="128"/>
      <c r="M25" s="39"/>
    </row>
    <row r="26" spans="2:13" s="1" customFormat="1" ht="12" customHeight="1">
      <c r="B26" s="39"/>
      <c r="D26" s="126" t="s">
        <v>35</v>
      </c>
      <c r="I26" s="128"/>
      <c r="J26" s="128"/>
      <c r="M26" s="39"/>
    </row>
    <row r="27" spans="2:13" s="6" customFormat="1" ht="16.5" customHeight="1">
      <c r="B27" s="133"/>
      <c r="E27" s="134" t="s">
        <v>1</v>
      </c>
      <c r="F27" s="134"/>
      <c r="G27" s="134"/>
      <c r="H27" s="134"/>
      <c r="I27" s="135"/>
      <c r="J27" s="135"/>
      <c r="M27" s="133"/>
    </row>
    <row r="28" spans="2:13" s="1" customFormat="1" ht="6.95" customHeight="1">
      <c r="B28" s="39"/>
      <c r="I28" s="128"/>
      <c r="J28" s="128"/>
      <c r="M28" s="39"/>
    </row>
    <row r="29" spans="2:13" s="1" customFormat="1" ht="6.95" customHeight="1">
      <c r="B29" s="39"/>
      <c r="D29" s="67"/>
      <c r="E29" s="67"/>
      <c r="F29" s="67"/>
      <c r="G29" s="67"/>
      <c r="H29" s="67"/>
      <c r="I29" s="136"/>
      <c r="J29" s="136"/>
      <c r="K29" s="67"/>
      <c r="L29" s="67"/>
      <c r="M29" s="39"/>
    </row>
    <row r="30" spans="2:13" s="1" customFormat="1" ht="12">
      <c r="B30" s="39"/>
      <c r="E30" s="126" t="s">
        <v>95</v>
      </c>
      <c r="I30" s="128"/>
      <c r="J30" s="128"/>
      <c r="K30" s="137">
        <f>I61</f>
        <v>0</v>
      </c>
      <c r="M30" s="39"/>
    </row>
    <row r="31" spans="2:13" s="1" customFormat="1" ht="12">
      <c r="B31" s="39"/>
      <c r="E31" s="126" t="s">
        <v>96</v>
      </c>
      <c r="I31" s="128"/>
      <c r="J31" s="128"/>
      <c r="K31" s="137">
        <f>J61</f>
        <v>0</v>
      </c>
      <c r="M31" s="39"/>
    </row>
    <row r="32" spans="2:13" s="1" customFormat="1" ht="25.4" customHeight="1">
      <c r="B32" s="39"/>
      <c r="D32" s="138" t="s">
        <v>36</v>
      </c>
      <c r="I32" s="128"/>
      <c r="J32" s="128"/>
      <c r="K32" s="139">
        <f>ROUND(K90,2)</f>
        <v>0</v>
      </c>
      <c r="M32" s="39"/>
    </row>
    <row r="33" spans="2:13" s="1" customFormat="1" ht="6.95" customHeight="1">
      <c r="B33" s="39"/>
      <c r="D33" s="67"/>
      <c r="E33" s="67"/>
      <c r="F33" s="67"/>
      <c r="G33" s="67"/>
      <c r="H33" s="67"/>
      <c r="I33" s="136"/>
      <c r="J33" s="136"/>
      <c r="K33" s="67"/>
      <c r="L33" s="67"/>
      <c r="M33" s="39"/>
    </row>
    <row r="34" spans="2:13" s="1" customFormat="1" ht="14.4" customHeight="1">
      <c r="B34" s="39"/>
      <c r="F34" s="140" t="s">
        <v>38</v>
      </c>
      <c r="I34" s="141" t="s">
        <v>37</v>
      </c>
      <c r="J34" s="128"/>
      <c r="K34" s="140" t="s">
        <v>39</v>
      </c>
      <c r="M34" s="39"/>
    </row>
    <row r="35" spans="2:13" s="1" customFormat="1" ht="14.4" customHeight="1">
      <c r="B35" s="39"/>
      <c r="D35" s="126" t="s">
        <v>40</v>
      </c>
      <c r="E35" s="126" t="s">
        <v>41</v>
      </c>
      <c r="F35" s="137">
        <f>ROUND((SUM(BE90:BE256)),2)</f>
        <v>0</v>
      </c>
      <c r="I35" s="142">
        <v>0.21</v>
      </c>
      <c r="J35" s="128"/>
      <c r="K35" s="137">
        <f>ROUND(((SUM(BE90:BE256))*I35),2)</f>
        <v>0</v>
      </c>
      <c r="M35" s="39"/>
    </row>
    <row r="36" spans="2:13" s="1" customFormat="1" ht="14.4" customHeight="1">
      <c r="B36" s="39"/>
      <c r="E36" s="126" t="s">
        <v>42</v>
      </c>
      <c r="F36" s="137">
        <f>ROUND((SUM(BF90:BF256)),2)</f>
        <v>0</v>
      </c>
      <c r="I36" s="142">
        <v>0.15</v>
      </c>
      <c r="J36" s="128"/>
      <c r="K36" s="137">
        <f>ROUND(((SUM(BF90:BF256))*I36),2)</f>
        <v>0</v>
      </c>
      <c r="M36" s="39"/>
    </row>
    <row r="37" spans="2:13" s="1" customFormat="1" ht="14.4" customHeight="1" hidden="1">
      <c r="B37" s="39"/>
      <c r="E37" s="126" t="s">
        <v>43</v>
      </c>
      <c r="F37" s="137">
        <f>ROUND((SUM(BG90:BG256)),2)</f>
        <v>0</v>
      </c>
      <c r="I37" s="142">
        <v>0.21</v>
      </c>
      <c r="J37" s="128"/>
      <c r="K37" s="137">
        <f>0</f>
        <v>0</v>
      </c>
      <c r="M37" s="39"/>
    </row>
    <row r="38" spans="2:13" s="1" customFormat="1" ht="14.4" customHeight="1" hidden="1">
      <c r="B38" s="39"/>
      <c r="E38" s="126" t="s">
        <v>44</v>
      </c>
      <c r="F38" s="137">
        <f>ROUND((SUM(BH90:BH256)),2)</f>
        <v>0</v>
      </c>
      <c r="I38" s="142">
        <v>0.15</v>
      </c>
      <c r="J38" s="128"/>
      <c r="K38" s="137">
        <f>0</f>
        <v>0</v>
      </c>
      <c r="M38" s="39"/>
    </row>
    <row r="39" spans="2:13" s="1" customFormat="1" ht="14.4" customHeight="1" hidden="1">
      <c r="B39" s="39"/>
      <c r="E39" s="126" t="s">
        <v>45</v>
      </c>
      <c r="F39" s="137">
        <f>ROUND((SUM(BI90:BI256)),2)</f>
        <v>0</v>
      </c>
      <c r="I39" s="142">
        <v>0</v>
      </c>
      <c r="J39" s="128"/>
      <c r="K39" s="137">
        <f>0</f>
        <v>0</v>
      </c>
      <c r="M39" s="39"/>
    </row>
    <row r="40" spans="2:13" s="1" customFormat="1" ht="6.95" customHeight="1">
      <c r="B40" s="39"/>
      <c r="I40" s="128"/>
      <c r="J40" s="128"/>
      <c r="M40" s="39"/>
    </row>
    <row r="41" spans="2:13" s="1" customFormat="1" ht="25.4" customHeight="1">
      <c r="B41" s="39"/>
      <c r="C41" s="143"/>
      <c r="D41" s="144" t="s">
        <v>46</v>
      </c>
      <c r="E41" s="145"/>
      <c r="F41" s="145"/>
      <c r="G41" s="146" t="s">
        <v>47</v>
      </c>
      <c r="H41" s="147" t="s">
        <v>48</v>
      </c>
      <c r="I41" s="148"/>
      <c r="J41" s="148"/>
      <c r="K41" s="149">
        <f>SUM(K32:K39)</f>
        <v>0</v>
      </c>
      <c r="L41" s="150"/>
      <c r="M41" s="39"/>
    </row>
    <row r="42" spans="2:13" s="1" customFormat="1" ht="14.4" customHeight="1">
      <c r="B42" s="151"/>
      <c r="C42" s="152"/>
      <c r="D42" s="152"/>
      <c r="E42" s="152"/>
      <c r="F42" s="152"/>
      <c r="G42" s="152"/>
      <c r="H42" s="152"/>
      <c r="I42" s="153"/>
      <c r="J42" s="153"/>
      <c r="K42" s="152"/>
      <c r="L42" s="152"/>
      <c r="M42" s="39"/>
    </row>
    <row r="46" spans="2:13" s="1" customFormat="1" ht="6.95" customHeight="1">
      <c r="B46" s="154"/>
      <c r="C46" s="155"/>
      <c r="D46" s="155"/>
      <c r="E46" s="155"/>
      <c r="F46" s="155"/>
      <c r="G46" s="155"/>
      <c r="H46" s="155"/>
      <c r="I46" s="156"/>
      <c r="J46" s="156"/>
      <c r="K46" s="155"/>
      <c r="L46" s="155"/>
      <c r="M46" s="39"/>
    </row>
    <row r="47" spans="2:13" s="1" customFormat="1" ht="24.95" customHeight="1">
      <c r="B47" s="34"/>
      <c r="C47" s="19" t="s">
        <v>97</v>
      </c>
      <c r="D47" s="35"/>
      <c r="E47" s="35"/>
      <c r="F47" s="35"/>
      <c r="G47" s="35"/>
      <c r="H47" s="35"/>
      <c r="I47" s="128"/>
      <c r="J47" s="128"/>
      <c r="K47" s="35"/>
      <c r="L47" s="35"/>
      <c r="M47" s="39"/>
    </row>
    <row r="48" spans="2:13" s="1" customFormat="1" ht="6.95" customHeight="1">
      <c r="B48" s="34"/>
      <c r="C48" s="35"/>
      <c r="D48" s="35"/>
      <c r="E48" s="35"/>
      <c r="F48" s="35"/>
      <c r="G48" s="35"/>
      <c r="H48" s="35"/>
      <c r="I48" s="128"/>
      <c r="J48" s="128"/>
      <c r="K48" s="35"/>
      <c r="L48" s="35"/>
      <c r="M48" s="39"/>
    </row>
    <row r="49" spans="2:13" s="1" customFormat="1" ht="12" customHeight="1">
      <c r="B49" s="34"/>
      <c r="C49" s="28" t="s">
        <v>17</v>
      </c>
      <c r="D49" s="35"/>
      <c r="E49" s="35"/>
      <c r="F49" s="35"/>
      <c r="G49" s="35"/>
      <c r="H49" s="35"/>
      <c r="I49" s="128"/>
      <c r="J49" s="128"/>
      <c r="K49" s="35"/>
      <c r="L49" s="35"/>
      <c r="M49" s="39"/>
    </row>
    <row r="50" spans="2:13" s="1" customFormat="1" ht="16.5" customHeight="1">
      <c r="B50" s="34"/>
      <c r="C50" s="35"/>
      <c r="D50" s="35"/>
      <c r="E50" s="157" t="str">
        <f>E7</f>
        <v>Stavební úpravy komunikace v ul.Slovenská - Sokolov - I.etapa</v>
      </c>
      <c r="F50" s="28"/>
      <c r="G50" s="28"/>
      <c r="H50" s="28"/>
      <c r="I50" s="128"/>
      <c r="J50" s="128"/>
      <c r="K50" s="35"/>
      <c r="L50" s="35"/>
      <c r="M50" s="39"/>
    </row>
    <row r="51" spans="2:13" s="1" customFormat="1" ht="12" customHeight="1">
      <c r="B51" s="34"/>
      <c r="C51" s="28" t="s">
        <v>93</v>
      </c>
      <c r="D51" s="35"/>
      <c r="E51" s="35"/>
      <c r="F51" s="35"/>
      <c r="G51" s="35"/>
      <c r="H51" s="35"/>
      <c r="I51" s="128"/>
      <c r="J51" s="128"/>
      <c r="K51" s="35"/>
      <c r="L51" s="35"/>
      <c r="M51" s="39"/>
    </row>
    <row r="52" spans="2:13" s="1" customFormat="1" ht="16.5" customHeight="1">
      <c r="B52" s="34"/>
      <c r="C52" s="35"/>
      <c r="D52" s="35"/>
      <c r="E52" s="60" t="str">
        <f>E9</f>
        <v>10 - Zpevněné plochy</v>
      </c>
      <c r="F52" s="35"/>
      <c r="G52" s="35"/>
      <c r="H52" s="35"/>
      <c r="I52" s="128"/>
      <c r="J52" s="128"/>
      <c r="K52" s="35"/>
      <c r="L52" s="35"/>
      <c r="M52" s="39"/>
    </row>
    <row r="53" spans="2:13" s="1" customFormat="1" ht="6.95" customHeight="1">
      <c r="B53" s="34"/>
      <c r="C53" s="35"/>
      <c r="D53" s="35"/>
      <c r="E53" s="35"/>
      <c r="F53" s="35"/>
      <c r="G53" s="35"/>
      <c r="H53" s="35"/>
      <c r="I53" s="128"/>
      <c r="J53" s="128"/>
      <c r="K53" s="35"/>
      <c r="L53" s="35"/>
      <c r="M53" s="39"/>
    </row>
    <row r="54" spans="2:13" s="1" customFormat="1" ht="12" customHeight="1">
      <c r="B54" s="34"/>
      <c r="C54" s="28" t="s">
        <v>21</v>
      </c>
      <c r="D54" s="35"/>
      <c r="E54" s="35"/>
      <c r="F54" s="23" t="str">
        <f>F12</f>
        <v>Sokolov</v>
      </c>
      <c r="G54" s="35"/>
      <c r="H54" s="35"/>
      <c r="I54" s="130" t="s">
        <v>23</v>
      </c>
      <c r="J54" s="132" t="str">
        <f>IF(J12="","",J12)</f>
        <v>6. 12. 2019</v>
      </c>
      <c r="K54" s="35"/>
      <c r="L54" s="35"/>
      <c r="M54" s="39"/>
    </row>
    <row r="55" spans="2:13" s="1" customFormat="1" ht="6.95" customHeight="1">
      <c r="B55" s="34"/>
      <c r="C55" s="35"/>
      <c r="D55" s="35"/>
      <c r="E55" s="35"/>
      <c r="F55" s="35"/>
      <c r="G55" s="35"/>
      <c r="H55" s="35"/>
      <c r="I55" s="128"/>
      <c r="J55" s="128"/>
      <c r="K55" s="35"/>
      <c r="L55" s="35"/>
      <c r="M55" s="39"/>
    </row>
    <row r="56" spans="2:13" s="1" customFormat="1" ht="24.9" customHeight="1">
      <c r="B56" s="34"/>
      <c r="C56" s="28" t="s">
        <v>25</v>
      </c>
      <c r="D56" s="35"/>
      <c r="E56" s="35"/>
      <c r="F56" s="23" t="str">
        <f>E15</f>
        <v>Město Sokolov</v>
      </c>
      <c r="G56" s="35"/>
      <c r="H56" s="35"/>
      <c r="I56" s="130" t="s">
        <v>31</v>
      </c>
      <c r="J56" s="158" t="str">
        <f>E21</f>
        <v>Ing.Volný Martin - Projektstav</v>
      </c>
      <c r="K56" s="35"/>
      <c r="L56" s="35"/>
      <c r="M56" s="39"/>
    </row>
    <row r="57" spans="2:13" s="1" customFormat="1" ht="13.65" customHeight="1">
      <c r="B57" s="34"/>
      <c r="C57" s="28" t="s">
        <v>29</v>
      </c>
      <c r="D57" s="35"/>
      <c r="E57" s="35"/>
      <c r="F57" s="23" t="str">
        <f>IF(E18="","",E18)</f>
        <v>Vyplň údaj</v>
      </c>
      <c r="G57" s="35"/>
      <c r="H57" s="35"/>
      <c r="I57" s="130" t="s">
        <v>33</v>
      </c>
      <c r="J57" s="158" t="str">
        <f>E24</f>
        <v>Milan Hájek</v>
      </c>
      <c r="K57" s="35"/>
      <c r="L57" s="35"/>
      <c r="M57" s="39"/>
    </row>
    <row r="58" spans="2:13" s="1" customFormat="1" ht="10.3" customHeight="1">
      <c r="B58" s="34"/>
      <c r="C58" s="35"/>
      <c r="D58" s="35"/>
      <c r="E58" s="35"/>
      <c r="F58" s="35"/>
      <c r="G58" s="35"/>
      <c r="H58" s="35"/>
      <c r="I58" s="128"/>
      <c r="J58" s="128"/>
      <c r="K58" s="35"/>
      <c r="L58" s="35"/>
      <c r="M58" s="39"/>
    </row>
    <row r="59" spans="2:13" s="1" customFormat="1" ht="29.25" customHeight="1">
      <c r="B59" s="34"/>
      <c r="C59" s="159" t="s">
        <v>98</v>
      </c>
      <c r="D59" s="160"/>
      <c r="E59" s="160"/>
      <c r="F59" s="160"/>
      <c r="G59" s="160"/>
      <c r="H59" s="160"/>
      <c r="I59" s="161" t="s">
        <v>99</v>
      </c>
      <c r="J59" s="161" t="s">
        <v>100</v>
      </c>
      <c r="K59" s="162" t="s">
        <v>101</v>
      </c>
      <c r="L59" s="160"/>
      <c r="M59" s="39"/>
    </row>
    <row r="60" spans="2:13" s="1" customFormat="1" ht="10.3" customHeight="1">
      <c r="B60" s="34"/>
      <c r="C60" s="35"/>
      <c r="D60" s="35"/>
      <c r="E60" s="35"/>
      <c r="F60" s="35"/>
      <c r="G60" s="35"/>
      <c r="H60" s="35"/>
      <c r="I60" s="128"/>
      <c r="J60" s="128"/>
      <c r="K60" s="35"/>
      <c r="L60" s="35"/>
      <c r="M60" s="39"/>
    </row>
    <row r="61" spans="2:47" s="1" customFormat="1" ht="22.8" customHeight="1">
      <c r="B61" s="34"/>
      <c r="C61" s="163" t="s">
        <v>102</v>
      </c>
      <c r="D61" s="35"/>
      <c r="E61" s="35"/>
      <c r="F61" s="35"/>
      <c r="G61" s="35"/>
      <c r="H61" s="35"/>
      <c r="I61" s="164">
        <f>Q90</f>
        <v>0</v>
      </c>
      <c r="J61" s="164">
        <f>R90</f>
        <v>0</v>
      </c>
      <c r="K61" s="94">
        <f>K90</f>
        <v>0</v>
      </c>
      <c r="L61" s="35"/>
      <c r="M61" s="39"/>
      <c r="AU61" s="13" t="s">
        <v>103</v>
      </c>
    </row>
    <row r="62" spans="2:13" s="7" customFormat="1" ht="24.95" customHeight="1">
      <c r="B62" s="165"/>
      <c r="C62" s="166"/>
      <c r="D62" s="167" t="s">
        <v>189</v>
      </c>
      <c r="E62" s="168"/>
      <c r="F62" s="168"/>
      <c r="G62" s="168"/>
      <c r="H62" s="168"/>
      <c r="I62" s="169">
        <f>Q91</f>
        <v>0</v>
      </c>
      <c r="J62" s="169">
        <f>R91</f>
        <v>0</v>
      </c>
      <c r="K62" s="170">
        <f>K91</f>
        <v>0</v>
      </c>
      <c r="L62" s="166"/>
      <c r="M62" s="171"/>
    </row>
    <row r="63" spans="2:13" s="8" customFormat="1" ht="19.9" customHeight="1">
      <c r="B63" s="172"/>
      <c r="C63" s="173"/>
      <c r="D63" s="174" t="s">
        <v>190</v>
      </c>
      <c r="E63" s="175"/>
      <c r="F63" s="175"/>
      <c r="G63" s="175"/>
      <c r="H63" s="175"/>
      <c r="I63" s="176">
        <f>Q92</f>
        <v>0</v>
      </c>
      <c r="J63" s="176">
        <f>R92</f>
        <v>0</v>
      </c>
      <c r="K63" s="177">
        <f>K92</f>
        <v>0</v>
      </c>
      <c r="L63" s="173"/>
      <c r="M63" s="178"/>
    </row>
    <row r="64" spans="2:13" s="8" customFormat="1" ht="19.9" customHeight="1">
      <c r="B64" s="172"/>
      <c r="C64" s="173"/>
      <c r="D64" s="174" t="s">
        <v>191</v>
      </c>
      <c r="E64" s="175"/>
      <c r="F64" s="175"/>
      <c r="G64" s="175"/>
      <c r="H64" s="175"/>
      <c r="I64" s="176">
        <f>Q139</f>
        <v>0</v>
      </c>
      <c r="J64" s="176">
        <f>R139</f>
        <v>0</v>
      </c>
      <c r="K64" s="177">
        <f>K139</f>
        <v>0</v>
      </c>
      <c r="L64" s="173"/>
      <c r="M64" s="178"/>
    </row>
    <row r="65" spans="2:13" s="8" customFormat="1" ht="19.9" customHeight="1">
      <c r="B65" s="172"/>
      <c r="C65" s="173"/>
      <c r="D65" s="174" t="s">
        <v>192</v>
      </c>
      <c r="E65" s="175"/>
      <c r="F65" s="175"/>
      <c r="G65" s="175"/>
      <c r="H65" s="175"/>
      <c r="I65" s="176">
        <f>Q183</f>
        <v>0</v>
      </c>
      <c r="J65" s="176">
        <f>R183</f>
        <v>0</v>
      </c>
      <c r="K65" s="177">
        <f>K183</f>
        <v>0</v>
      </c>
      <c r="L65" s="173"/>
      <c r="M65" s="178"/>
    </row>
    <row r="66" spans="2:13" s="8" customFormat="1" ht="19.9" customHeight="1">
      <c r="B66" s="172"/>
      <c r="C66" s="173"/>
      <c r="D66" s="174" t="s">
        <v>193</v>
      </c>
      <c r="E66" s="175"/>
      <c r="F66" s="175"/>
      <c r="G66" s="175"/>
      <c r="H66" s="175"/>
      <c r="I66" s="176">
        <f>Q198</f>
        <v>0</v>
      </c>
      <c r="J66" s="176">
        <f>R198</f>
        <v>0</v>
      </c>
      <c r="K66" s="177">
        <f>K198</f>
        <v>0</v>
      </c>
      <c r="L66" s="173"/>
      <c r="M66" s="178"/>
    </row>
    <row r="67" spans="2:13" s="8" customFormat="1" ht="19.9" customHeight="1">
      <c r="B67" s="172"/>
      <c r="C67" s="173"/>
      <c r="D67" s="174" t="s">
        <v>194</v>
      </c>
      <c r="E67" s="175"/>
      <c r="F67" s="175"/>
      <c r="G67" s="175"/>
      <c r="H67" s="175"/>
      <c r="I67" s="176">
        <f>Q245</f>
        <v>0</v>
      </c>
      <c r="J67" s="176">
        <f>R245</f>
        <v>0</v>
      </c>
      <c r="K67" s="177">
        <f>K245</f>
        <v>0</v>
      </c>
      <c r="L67" s="173"/>
      <c r="M67" s="178"/>
    </row>
    <row r="68" spans="2:13" s="8" customFormat="1" ht="19.9" customHeight="1">
      <c r="B68" s="172"/>
      <c r="C68" s="173"/>
      <c r="D68" s="174" t="s">
        <v>195</v>
      </c>
      <c r="E68" s="175"/>
      <c r="F68" s="175"/>
      <c r="G68" s="175"/>
      <c r="H68" s="175"/>
      <c r="I68" s="176">
        <f>Q251</f>
        <v>0</v>
      </c>
      <c r="J68" s="176">
        <f>R251</f>
        <v>0</v>
      </c>
      <c r="K68" s="177">
        <f>K251</f>
        <v>0</v>
      </c>
      <c r="L68" s="173"/>
      <c r="M68" s="178"/>
    </row>
    <row r="69" spans="2:13" s="7" customFormat="1" ht="24.95" customHeight="1">
      <c r="B69" s="165"/>
      <c r="C69" s="166"/>
      <c r="D69" s="167" t="s">
        <v>196</v>
      </c>
      <c r="E69" s="168"/>
      <c r="F69" s="168"/>
      <c r="G69" s="168"/>
      <c r="H69" s="168"/>
      <c r="I69" s="169">
        <f>Q253</f>
        <v>0</v>
      </c>
      <c r="J69" s="169">
        <f>R253</f>
        <v>0</v>
      </c>
      <c r="K69" s="170">
        <f>K253</f>
        <v>0</v>
      </c>
      <c r="L69" s="166"/>
      <c r="M69" s="171"/>
    </row>
    <row r="70" spans="2:13" s="8" customFormat="1" ht="19.9" customHeight="1">
      <c r="B70" s="172"/>
      <c r="C70" s="173"/>
      <c r="D70" s="174" t="s">
        <v>197</v>
      </c>
      <c r="E70" s="175"/>
      <c r="F70" s="175"/>
      <c r="G70" s="175"/>
      <c r="H70" s="175"/>
      <c r="I70" s="176">
        <f>Q254</f>
        <v>0</v>
      </c>
      <c r="J70" s="176">
        <f>R254</f>
        <v>0</v>
      </c>
      <c r="K70" s="177">
        <f>K254</f>
        <v>0</v>
      </c>
      <c r="L70" s="173"/>
      <c r="M70" s="178"/>
    </row>
    <row r="71" spans="2:13" s="1" customFormat="1" ht="21.8" customHeight="1">
      <c r="B71" s="34"/>
      <c r="C71" s="35"/>
      <c r="D71" s="35"/>
      <c r="E71" s="35"/>
      <c r="F71" s="35"/>
      <c r="G71" s="35"/>
      <c r="H71" s="35"/>
      <c r="I71" s="128"/>
      <c r="J71" s="128"/>
      <c r="K71" s="35"/>
      <c r="L71" s="35"/>
      <c r="M71" s="39"/>
    </row>
    <row r="72" spans="2:13" s="1" customFormat="1" ht="6.95" customHeight="1">
      <c r="B72" s="53"/>
      <c r="C72" s="54"/>
      <c r="D72" s="54"/>
      <c r="E72" s="54"/>
      <c r="F72" s="54"/>
      <c r="G72" s="54"/>
      <c r="H72" s="54"/>
      <c r="I72" s="153"/>
      <c r="J72" s="153"/>
      <c r="K72" s="54"/>
      <c r="L72" s="54"/>
      <c r="M72" s="39"/>
    </row>
    <row r="76" spans="2:13" s="1" customFormat="1" ht="6.95" customHeight="1">
      <c r="B76" s="55"/>
      <c r="C76" s="56"/>
      <c r="D76" s="56"/>
      <c r="E76" s="56"/>
      <c r="F76" s="56"/>
      <c r="G76" s="56"/>
      <c r="H76" s="56"/>
      <c r="I76" s="156"/>
      <c r="J76" s="156"/>
      <c r="K76" s="56"/>
      <c r="L76" s="56"/>
      <c r="M76" s="39"/>
    </row>
    <row r="77" spans="2:13" s="1" customFormat="1" ht="24.95" customHeight="1">
      <c r="B77" s="34"/>
      <c r="C77" s="19" t="s">
        <v>108</v>
      </c>
      <c r="D77" s="35"/>
      <c r="E77" s="35"/>
      <c r="F77" s="35"/>
      <c r="G77" s="35"/>
      <c r="H77" s="35"/>
      <c r="I77" s="128"/>
      <c r="J77" s="128"/>
      <c r="K77" s="35"/>
      <c r="L77" s="35"/>
      <c r="M77" s="39"/>
    </row>
    <row r="78" spans="2:13" s="1" customFormat="1" ht="6.95" customHeight="1">
      <c r="B78" s="34"/>
      <c r="C78" s="35"/>
      <c r="D78" s="35"/>
      <c r="E78" s="35"/>
      <c r="F78" s="35"/>
      <c r="G78" s="35"/>
      <c r="H78" s="35"/>
      <c r="I78" s="128"/>
      <c r="J78" s="128"/>
      <c r="K78" s="35"/>
      <c r="L78" s="35"/>
      <c r="M78" s="39"/>
    </row>
    <row r="79" spans="2:13" s="1" customFormat="1" ht="12" customHeight="1">
      <c r="B79" s="34"/>
      <c r="C79" s="28" t="s">
        <v>17</v>
      </c>
      <c r="D79" s="35"/>
      <c r="E79" s="35"/>
      <c r="F79" s="35"/>
      <c r="G79" s="35"/>
      <c r="H79" s="35"/>
      <c r="I79" s="128"/>
      <c r="J79" s="128"/>
      <c r="K79" s="35"/>
      <c r="L79" s="35"/>
      <c r="M79" s="39"/>
    </row>
    <row r="80" spans="2:13" s="1" customFormat="1" ht="16.5" customHeight="1">
      <c r="B80" s="34"/>
      <c r="C80" s="35"/>
      <c r="D80" s="35"/>
      <c r="E80" s="157" t="str">
        <f>E7</f>
        <v>Stavební úpravy komunikace v ul.Slovenská - Sokolov - I.etapa</v>
      </c>
      <c r="F80" s="28"/>
      <c r="G80" s="28"/>
      <c r="H80" s="28"/>
      <c r="I80" s="128"/>
      <c r="J80" s="128"/>
      <c r="K80" s="35"/>
      <c r="L80" s="35"/>
      <c r="M80" s="39"/>
    </row>
    <row r="81" spans="2:13" s="1" customFormat="1" ht="12" customHeight="1">
      <c r="B81" s="34"/>
      <c r="C81" s="28" t="s">
        <v>93</v>
      </c>
      <c r="D81" s="35"/>
      <c r="E81" s="35"/>
      <c r="F81" s="35"/>
      <c r="G81" s="35"/>
      <c r="H81" s="35"/>
      <c r="I81" s="128"/>
      <c r="J81" s="128"/>
      <c r="K81" s="35"/>
      <c r="L81" s="35"/>
      <c r="M81" s="39"/>
    </row>
    <row r="82" spans="2:13" s="1" customFormat="1" ht="16.5" customHeight="1">
      <c r="B82" s="34"/>
      <c r="C82" s="35"/>
      <c r="D82" s="35"/>
      <c r="E82" s="60" t="str">
        <f>E9</f>
        <v>10 - Zpevněné plochy</v>
      </c>
      <c r="F82" s="35"/>
      <c r="G82" s="35"/>
      <c r="H82" s="35"/>
      <c r="I82" s="128"/>
      <c r="J82" s="128"/>
      <c r="K82" s="35"/>
      <c r="L82" s="35"/>
      <c r="M82" s="39"/>
    </row>
    <row r="83" spans="2:13" s="1" customFormat="1" ht="6.95" customHeight="1">
      <c r="B83" s="34"/>
      <c r="C83" s="35"/>
      <c r="D83" s="35"/>
      <c r="E83" s="35"/>
      <c r="F83" s="35"/>
      <c r="G83" s="35"/>
      <c r="H83" s="35"/>
      <c r="I83" s="128"/>
      <c r="J83" s="128"/>
      <c r="K83" s="35"/>
      <c r="L83" s="35"/>
      <c r="M83" s="39"/>
    </row>
    <row r="84" spans="2:13" s="1" customFormat="1" ht="12" customHeight="1">
      <c r="B84" s="34"/>
      <c r="C84" s="28" t="s">
        <v>21</v>
      </c>
      <c r="D84" s="35"/>
      <c r="E84" s="35"/>
      <c r="F84" s="23" t="str">
        <f>F12</f>
        <v>Sokolov</v>
      </c>
      <c r="G84" s="35"/>
      <c r="H84" s="35"/>
      <c r="I84" s="130" t="s">
        <v>23</v>
      </c>
      <c r="J84" s="132" t="str">
        <f>IF(J12="","",J12)</f>
        <v>6. 12. 2019</v>
      </c>
      <c r="K84" s="35"/>
      <c r="L84" s="35"/>
      <c r="M84" s="39"/>
    </row>
    <row r="85" spans="2:13" s="1" customFormat="1" ht="6.95" customHeight="1">
      <c r="B85" s="34"/>
      <c r="C85" s="35"/>
      <c r="D85" s="35"/>
      <c r="E85" s="35"/>
      <c r="F85" s="35"/>
      <c r="G85" s="35"/>
      <c r="H85" s="35"/>
      <c r="I85" s="128"/>
      <c r="J85" s="128"/>
      <c r="K85" s="35"/>
      <c r="L85" s="35"/>
      <c r="M85" s="39"/>
    </row>
    <row r="86" spans="2:13" s="1" customFormat="1" ht="24.9" customHeight="1">
      <c r="B86" s="34"/>
      <c r="C86" s="28" t="s">
        <v>25</v>
      </c>
      <c r="D86" s="35"/>
      <c r="E86" s="35"/>
      <c r="F86" s="23" t="str">
        <f>E15</f>
        <v>Město Sokolov</v>
      </c>
      <c r="G86" s="35"/>
      <c r="H86" s="35"/>
      <c r="I86" s="130" t="s">
        <v>31</v>
      </c>
      <c r="J86" s="158" t="str">
        <f>E21</f>
        <v>Ing.Volný Martin - Projektstav</v>
      </c>
      <c r="K86" s="35"/>
      <c r="L86" s="35"/>
      <c r="M86" s="39"/>
    </row>
    <row r="87" spans="2:13" s="1" customFormat="1" ht="13.65" customHeight="1">
      <c r="B87" s="34"/>
      <c r="C87" s="28" t="s">
        <v>29</v>
      </c>
      <c r="D87" s="35"/>
      <c r="E87" s="35"/>
      <c r="F87" s="23" t="str">
        <f>IF(E18="","",E18)</f>
        <v>Vyplň údaj</v>
      </c>
      <c r="G87" s="35"/>
      <c r="H87" s="35"/>
      <c r="I87" s="130" t="s">
        <v>33</v>
      </c>
      <c r="J87" s="158" t="str">
        <f>E24</f>
        <v>Milan Hájek</v>
      </c>
      <c r="K87" s="35"/>
      <c r="L87" s="35"/>
      <c r="M87" s="39"/>
    </row>
    <row r="88" spans="2:13" s="1" customFormat="1" ht="10.3" customHeight="1">
      <c r="B88" s="34"/>
      <c r="C88" s="35"/>
      <c r="D88" s="35"/>
      <c r="E88" s="35"/>
      <c r="F88" s="35"/>
      <c r="G88" s="35"/>
      <c r="H88" s="35"/>
      <c r="I88" s="128"/>
      <c r="J88" s="128"/>
      <c r="K88" s="35"/>
      <c r="L88" s="35"/>
      <c r="M88" s="39"/>
    </row>
    <row r="89" spans="2:24" s="9" customFormat="1" ht="29.25" customHeight="1">
      <c r="B89" s="179"/>
      <c r="C89" s="180" t="s">
        <v>109</v>
      </c>
      <c r="D89" s="181" t="s">
        <v>55</v>
      </c>
      <c r="E89" s="181" t="s">
        <v>51</v>
      </c>
      <c r="F89" s="181" t="s">
        <v>52</v>
      </c>
      <c r="G89" s="181" t="s">
        <v>110</v>
      </c>
      <c r="H89" s="181" t="s">
        <v>111</v>
      </c>
      <c r="I89" s="182" t="s">
        <v>112</v>
      </c>
      <c r="J89" s="182" t="s">
        <v>113</v>
      </c>
      <c r="K89" s="181" t="s">
        <v>101</v>
      </c>
      <c r="L89" s="183" t="s">
        <v>114</v>
      </c>
      <c r="M89" s="184"/>
      <c r="N89" s="84" t="s">
        <v>1</v>
      </c>
      <c r="O89" s="85" t="s">
        <v>40</v>
      </c>
      <c r="P89" s="85" t="s">
        <v>115</v>
      </c>
      <c r="Q89" s="85" t="s">
        <v>116</v>
      </c>
      <c r="R89" s="85" t="s">
        <v>117</v>
      </c>
      <c r="S89" s="85" t="s">
        <v>118</v>
      </c>
      <c r="T89" s="85" t="s">
        <v>119</v>
      </c>
      <c r="U89" s="85" t="s">
        <v>120</v>
      </c>
      <c r="V89" s="85" t="s">
        <v>121</v>
      </c>
      <c r="W89" s="85" t="s">
        <v>122</v>
      </c>
      <c r="X89" s="86" t="s">
        <v>123</v>
      </c>
    </row>
    <row r="90" spans="2:63" s="1" customFormat="1" ht="22.8" customHeight="1">
      <c r="B90" s="34"/>
      <c r="C90" s="91" t="s">
        <v>124</v>
      </c>
      <c r="D90" s="35"/>
      <c r="E90" s="35"/>
      <c r="F90" s="35"/>
      <c r="G90" s="35"/>
      <c r="H90" s="35"/>
      <c r="I90" s="128"/>
      <c r="J90" s="128"/>
      <c r="K90" s="185">
        <f>BK90</f>
        <v>0</v>
      </c>
      <c r="L90" s="35"/>
      <c r="M90" s="39"/>
      <c r="N90" s="87"/>
      <c r="O90" s="88"/>
      <c r="P90" s="88"/>
      <c r="Q90" s="186">
        <f>Q91+Q253</f>
        <v>0</v>
      </c>
      <c r="R90" s="186">
        <f>R91+R253</f>
        <v>0</v>
      </c>
      <c r="S90" s="88"/>
      <c r="T90" s="187">
        <f>T91+T253</f>
        <v>0</v>
      </c>
      <c r="U90" s="88"/>
      <c r="V90" s="187">
        <f>V91+V253</f>
        <v>4434.2288371</v>
      </c>
      <c r="W90" s="88"/>
      <c r="X90" s="188">
        <f>X91+X253</f>
        <v>3693.8683</v>
      </c>
      <c r="AT90" s="13" t="s">
        <v>71</v>
      </c>
      <c r="AU90" s="13" t="s">
        <v>103</v>
      </c>
      <c r="BK90" s="189">
        <f>BK91+BK253</f>
        <v>0</v>
      </c>
    </row>
    <row r="91" spans="2:63" s="10" customFormat="1" ht="25.9" customHeight="1">
      <c r="B91" s="190"/>
      <c r="C91" s="191"/>
      <c r="D91" s="192" t="s">
        <v>71</v>
      </c>
      <c r="E91" s="193" t="s">
        <v>198</v>
      </c>
      <c r="F91" s="193" t="s">
        <v>199</v>
      </c>
      <c r="G91" s="191"/>
      <c r="H91" s="191"/>
      <c r="I91" s="194"/>
      <c r="J91" s="194"/>
      <c r="K91" s="195">
        <f>BK91</f>
        <v>0</v>
      </c>
      <c r="L91" s="191"/>
      <c r="M91" s="196"/>
      <c r="N91" s="197"/>
      <c r="O91" s="198"/>
      <c r="P91" s="198"/>
      <c r="Q91" s="199">
        <f>Q92+Q139+Q183+Q198+Q245+Q251</f>
        <v>0</v>
      </c>
      <c r="R91" s="199">
        <f>R92+R139+R183+R198+R245+R251</f>
        <v>0</v>
      </c>
      <c r="S91" s="198"/>
      <c r="T91" s="200">
        <f>T92+T139+T183+T198+T245+T251</f>
        <v>0</v>
      </c>
      <c r="U91" s="198"/>
      <c r="V91" s="200">
        <f>V92+V139+V183+V198+V245+V251</f>
        <v>4434.2275771</v>
      </c>
      <c r="W91" s="198"/>
      <c r="X91" s="201">
        <f>X92+X139+X183+X198+X245+X251</f>
        <v>3693.8683</v>
      </c>
      <c r="AR91" s="202" t="s">
        <v>80</v>
      </c>
      <c r="AT91" s="203" t="s">
        <v>71</v>
      </c>
      <c r="AU91" s="203" t="s">
        <v>72</v>
      </c>
      <c r="AY91" s="202" t="s">
        <v>128</v>
      </c>
      <c r="BK91" s="204">
        <f>BK92+BK139+BK183+BK198+BK245+BK251</f>
        <v>0</v>
      </c>
    </row>
    <row r="92" spans="2:63" s="10" customFormat="1" ht="22.8" customHeight="1">
      <c r="B92" s="190"/>
      <c r="C92" s="191"/>
      <c r="D92" s="192" t="s">
        <v>71</v>
      </c>
      <c r="E92" s="205" t="s">
        <v>80</v>
      </c>
      <c r="F92" s="205" t="s">
        <v>200</v>
      </c>
      <c r="G92" s="191"/>
      <c r="H92" s="191"/>
      <c r="I92" s="194"/>
      <c r="J92" s="194"/>
      <c r="K92" s="206">
        <f>BK92</f>
        <v>0</v>
      </c>
      <c r="L92" s="191"/>
      <c r="M92" s="196"/>
      <c r="N92" s="197"/>
      <c r="O92" s="198"/>
      <c r="P92" s="198"/>
      <c r="Q92" s="199">
        <f>SUM(Q93:Q138)</f>
        <v>0</v>
      </c>
      <c r="R92" s="199">
        <f>SUM(R93:R138)</f>
        <v>0</v>
      </c>
      <c r="S92" s="198"/>
      <c r="T92" s="200">
        <f>SUM(T93:T138)</f>
        <v>0</v>
      </c>
      <c r="U92" s="198"/>
      <c r="V92" s="200">
        <f>SUM(V93:V138)</f>
        <v>90.241105</v>
      </c>
      <c r="W92" s="198"/>
      <c r="X92" s="201">
        <f>SUM(X93:X138)</f>
        <v>3693.5895</v>
      </c>
      <c r="AR92" s="202" t="s">
        <v>80</v>
      </c>
      <c r="AT92" s="203" t="s">
        <v>71</v>
      </c>
      <c r="AU92" s="203" t="s">
        <v>80</v>
      </c>
      <c r="AY92" s="202" t="s">
        <v>128</v>
      </c>
      <c r="BK92" s="204">
        <f>SUM(BK93:BK138)</f>
        <v>0</v>
      </c>
    </row>
    <row r="93" spans="2:65" s="1" customFormat="1" ht="16.5" customHeight="1">
      <c r="B93" s="34"/>
      <c r="C93" s="207" t="s">
        <v>80</v>
      </c>
      <c r="D93" s="207" t="s">
        <v>131</v>
      </c>
      <c r="E93" s="208" t="s">
        <v>201</v>
      </c>
      <c r="F93" s="209" t="s">
        <v>202</v>
      </c>
      <c r="G93" s="210" t="s">
        <v>174</v>
      </c>
      <c r="H93" s="211">
        <v>15</v>
      </c>
      <c r="I93" s="212"/>
      <c r="J93" s="212"/>
      <c r="K93" s="213">
        <f>ROUND(P93*H93,2)</f>
        <v>0</v>
      </c>
      <c r="L93" s="209" t="s">
        <v>164</v>
      </c>
      <c r="M93" s="39"/>
      <c r="N93" s="214" t="s">
        <v>1</v>
      </c>
      <c r="O93" s="215" t="s">
        <v>41</v>
      </c>
      <c r="P93" s="216">
        <f>I93+J93</f>
        <v>0</v>
      </c>
      <c r="Q93" s="216">
        <f>ROUND(I93*H93,2)</f>
        <v>0</v>
      </c>
      <c r="R93" s="216">
        <f>ROUND(J93*H93,2)</f>
        <v>0</v>
      </c>
      <c r="S93" s="75"/>
      <c r="T93" s="217">
        <f>S93*H93</f>
        <v>0</v>
      </c>
      <c r="U93" s="217">
        <v>0</v>
      </c>
      <c r="V93" s="217">
        <f>U93*H93</f>
        <v>0</v>
      </c>
      <c r="W93" s="217">
        <v>0</v>
      </c>
      <c r="X93" s="218">
        <f>W93*H93</f>
        <v>0</v>
      </c>
      <c r="AR93" s="13" t="s">
        <v>146</v>
      </c>
      <c r="AT93" s="13" t="s">
        <v>131</v>
      </c>
      <c r="AU93" s="13" t="s">
        <v>82</v>
      </c>
      <c r="AY93" s="13" t="s">
        <v>128</v>
      </c>
      <c r="BE93" s="219">
        <f>IF(O93="základní",K93,0)</f>
        <v>0</v>
      </c>
      <c r="BF93" s="219">
        <f>IF(O93="snížená",K93,0)</f>
        <v>0</v>
      </c>
      <c r="BG93" s="219">
        <f>IF(O93="zákl. přenesená",K93,0)</f>
        <v>0</v>
      </c>
      <c r="BH93" s="219">
        <f>IF(O93="sníž. přenesená",K93,0)</f>
        <v>0</v>
      </c>
      <c r="BI93" s="219">
        <f>IF(O93="nulová",K93,0)</f>
        <v>0</v>
      </c>
      <c r="BJ93" s="13" t="s">
        <v>80</v>
      </c>
      <c r="BK93" s="219">
        <f>ROUND(P93*H93,2)</f>
        <v>0</v>
      </c>
      <c r="BL93" s="13" t="s">
        <v>146</v>
      </c>
      <c r="BM93" s="13" t="s">
        <v>203</v>
      </c>
    </row>
    <row r="94" spans="2:65" s="1" customFormat="1" ht="16.5" customHeight="1">
      <c r="B94" s="34"/>
      <c r="C94" s="207" t="s">
        <v>82</v>
      </c>
      <c r="D94" s="207" t="s">
        <v>131</v>
      </c>
      <c r="E94" s="208" t="s">
        <v>204</v>
      </c>
      <c r="F94" s="209" t="s">
        <v>205</v>
      </c>
      <c r="G94" s="210" t="s">
        <v>206</v>
      </c>
      <c r="H94" s="211">
        <v>2.25</v>
      </c>
      <c r="I94" s="212"/>
      <c r="J94" s="212"/>
      <c r="K94" s="213">
        <f>ROUND(P94*H94,2)</f>
        <v>0</v>
      </c>
      <c r="L94" s="209" t="s">
        <v>164</v>
      </c>
      <c r="M94" s="39"/>
      <c r="N94" s="214" t="s">
        <v>1</v>
      </c>
      <c r="O94" s="215" t="s">
        <v>41</v>
      </c>
      <c r="P94" s="216">
        <f>I94+J94</f>
        <v>0</v>
      </c>
      <c r="Q94" s="216">
        <f>ROUND(I94*H94,2)</f>
        <v>0</v>
      </c>
      <c r="R94" s="216">
        <f>ROUND(J94*H94,2)</f>
        <v>0</v>
      </c>
      <c r="S94" s="75"/>
      <c r="T94" s="217">
        <f>S94*H94</f>
        <v>0</v>
      </c>
      <c r="U94" s="217">
        <v>0</v>
      </c>
      <c r="V94" s="217">
        <f>U94*H94</f>
        <v>0</v>
      </c>
      <c r="W94" s="217">
        <v>0</v>
      </c>
      <c r="X94" s="218">
        <f>W94*H94</f>
        <v>0</v>
      </c>
      <c r="AR94" s="13" t="s">
        <v>146</v>
      </c>
      <c r="AT94" s="13" t="s">
        <v>131</v>
      </c>
      <c r="AU94" s="13" t="s">
        <v>82</v>
      </c>
      <c r="AY94" s="13" t="s">
        <v>128</v>
      </c>
      <c r="BE94" s="219">
        <f>IF(O94="základní",K94,0)</f>
        <v>0</v>
      </c>
      <c r="BF94" s="219">
        <f>IF(O94="snížená",K94,0)</f>
        <v>0</v>
      </c>
      <c r="BG94" s="219">
        <f>IF(O94="zákl. přenesená",K94,0)</f>
        <v>0</v>
      </c>
      <c r="BH94" s="219">
        <f>IF(O94="sníž. přenesená",K94,0)</f>
        <v>0</v>
      </c>
      <c r="BI94" s="219">
        <f>IF(O94="nulová",K94,0)</f>
        <v>0</v>
      </c>
      <c r="BJ94" s="13" t="s">
        <v>80</v>
      </c>
      <c r="BK94" s="219">
        <f>ROUND(P94*H94,2)</f>
        <v>0</v>
      </c>
      <c r="BL94" s="13" t="s">
        <v>146</v>
      </c>
      <c r="BM94" s="13" t="s">
        <v>207</v>
      </c>
    </row>
    <row r="95" spans="2:51" s="11" customFormat="1" ht="12">
      <c r="B95" s="226"/>
      <c r="C95" s="227"/>
      <c r="D95" s="228" t="s">
        <v>208</v>
      </c>
      <c r="E95" s="229" t="s">
        <v>1</v>
      </c>
      <c r="F95" s="230" t="s">
        <v>209</v>
      </c>
      <c r="G95" s="227"/>
      <c r="H95" s="231">
        <v>2.25</v>
      </c>
      <c r="I95" s="232"/>
      <c r="J95" s="232"/>
      <c r="K95" s="227"/>
      <c r="L95" s="227"/>
      <c r="M95" s="233"/>
      <c r="N95" s="234"/>
      <c r="O95" s="235"/>
      <c r="P95" s="235"/>
      <c r="Q95" s="235"/>
      <c r="R95" s="235"/>
      <c r="S95" s="235"/>
      <c r="T95" s="235"/>
      <c r="U95" s="235"/>
      <c r="V95" s="235"/>
      <c r="W95" s="235"/>
      <c r="X95" s="236"/>
      <c r="AT95" s="237" t="s">
        <v>208</v>
      </c>
      <c r="AU95" s="237" t="s">
        <v>82</v>
      </c>
      <c r="AV95" s="11" t="s">
        <v>82</v>
      </c>
      <c r="AW95" s="11" t="s">
        <v>5</v>
      </c>
      <c r="AX95" s="11" t="s">
        <v>80</v>
      </c>
      <c r="AY95" s="237" t="s">
        <v>128</v>
      </c>
    </row>
    <row r="96" spans="2:65" s="1" customFormat="1" ht="16.5" customHeight="1">
      <c r="B96" s="34"/>
      <c r="C96" s="207" t="s">
        <v>142</v>
      </c>
      <c r="D96" s="207" t="s">
        <v>131</v>
      </c>
      <c r="E96" s="208" t="s">
        <v>210</v>
      </c>
      <c r="F96" s="209" t="s">
        <v>211</v>
      </c>
      <c r="G96" s="210" t="s">
        <v>206</v>
      </c>
      <c r="H96" s="211">
        <v>6496</v>
      </c>
      <c r="I96" s="212"/>
      <c r="J96" s="212"/>
      <c r="K96" s="213">
        <f>ROUND(P96*H96,2)</f>
        <v>0</v>
      </c>
      <c r="L96" s="209" t="s">
        <v>164</v>
      </c>
      <c r="M96" s="39"/>
      <c r="N96" s="214" t="s">
        <v>1</v>
      </c>
      <c r="O96" s="215" t="s">
        <v>41</v>
      </c>
      <c r="P96" s="216">
        <f>I96+J96</f>
        <v>0</v>
      </c>
      <c r="Q96" s="216">
        <f>ROUND(I96*H96,2)</f>
        <v>0</v>
      </c>
      <c r="R96" s="216">
        <f>ROUND(J96*H96,2)</f>
        <v>0</v>
      </c>
      <c r="S96" s="75"/>
      <c r="T96" s="217">
        <f>S96*H96</f>
        <v>0</v>
      </c>
      <c r="U96" s="217">
        <v>0.00017</v>
      </c>
      <c r="V96" s="217">
        <f>U96*H96</f>
        <v>1.10432</v>
      </c>
      <c r="W96" s="217">
        <v>0.512</v>
      </c>
      <c r="X96" s="218">
        <f>W96*H96</f>
        <v>3325.952</v>
      </c>
      <c r="AR96" s="13" t="s">
        <v>146</v>
      </c>
      <c r="AT96" s="13" t="s">
        <v>131</v>
      </c>
      <c r="AU96" s="13" t="s">
        <v>82</v>
      </c>
      <c r="AY96" s="13" t="s">
        <v>128</v>
      </c>
      <c r="BE96" s="219">
        <f>IF(O96="základní",K96,0)</f>
        <v>0</v>
      </c>
      <c r="BF96" s="219">
        <f>IF(O96="snížená",K96,0)</f>
        <v>0</v>
      </c>
      <c r="BG96" s="219">
        <f>IF(O96="zákl. přenesená",K96,0)</f>
        <v>0</v>
      </c>
      <c r="BH96" s="219">
        <f>IF(O96="sníž. přenesená",K96,0)</f>
        <v>0</v>
      </c>
      <c r="BI96" s="219">
        <f>IF(O96="nulová",K96,0)</f>
        <v>0</v>
      </c>
      <c r="BJ96" s="13" t="s">
        <v>80</v>
      </c>
      <c r="BK96" s="219">
        <f>ROUND(P96*H96,2)</f>
        <v>0</v>
      </c>
      <c r="BL96" s="13" t="s">
        <v>146</v>
      </c>
      <c r="BM96" s="13" t="s">
        <v>212</v>
      </c>
    </row>
    <row r="97" spans="2:51" s="11" customFormat="1" ht="12">
      <c r="B97" s="226"/>
      <c r="C97" s="227"/>
      <c r="D97" s="228" t="s">
        <v>208</v>
      </c>
      <c r="E97" s="229" t="s">
        <v>1</v>
      </c>
      <c r="F97" s="230" t="s">
        <v>213</v>
      </c>
      <c r="G97" s="227"/>
      <c r="H97" s="231">
        <v>4977</v>
      </c>
      <c r="I97" s="232"/>
      <c r="J97" s="232"/>
      <c r="K97" s="227"/>
      <c r="L97" s="227"/>
      <c r="M97" s="233"/>
      <c r="N97" s="234"/>
      <c r="O97" s="235"/>
      <c r="P97" s="235"/>
      <c r="Q97" s="235"/>
      <c r="R97" s="235"/>
      <c r="S97" s="235"/>
      <c r="T97" s="235"/>
      <c r="U97" s="235"/>
      <c r="V97" s="235"/>
      <c r="W97" s="235"/>
      <c r="X97" s="236"/>
      <c r="AT97" s="237" t="s">
        <v>208</v>
      </c>
      <c r="AU97" s="237" t="s">
        <v>82</v>
      </c>
      <c r="AV97" s="11" t="s">
        <v>82</v>
      </c>
      <c r="AW97" s="11" t="s">
        <v>5</v>
      </c>
      <c r="AX97" s="11" t="s">
        <v>72</v>
      </c>
      <c r="AY97" s="237" t="s">
        <v>128</v>
      </c>
    </row>
    <row r="98" spans="2:51" s="11" customFormat="1" ht="12">
      <c r="B98" s="226"/>
      <c r="C98" s="227"/>
      <c r="D98" s="228" t="s">
        <v>208</v>
      </c>
      <c r="E98" s="229" t="s">
        <v>1</v>
      </c>
      <c r="F98" s="230" t="s">
        <v>214</v>
      </c>
      <c r="G98" s="227"/>
      <c r="H98" s="231">
        <v>1519</v>
      </c>
      <c r="I98" s="232"/>
      <c r="J98" s="232"/>
      <c r="K98" s="227"/>
      <c r="L98" s="227"/>
      <c r="M98" s="233"/>
      <c r="N98" s="234"/>
      <c r="O98" s="235"/>
      <c r="P98" s="235"/>
      <c r="Q98" s="235"/>
      <c r="R98" s="235"/>
      <c r="S98" s="235"/>
      <c r="T98" s="235"/>
      <c r="U98" s="235"/>
      <c r="V98" s="235"/>
      <c r="W98" s="235"/>
      <c r="X98" s="236"/>
      <c r="AT98" s="237" t="s">
        <v>208</v>
      </c>
      <c r="AU98" s="237" t="s">
        <v>82</v>
      </c>
      <c r="AV98" s="11" t="s">
        <v>82</v>
      </c>
      <c r="AW98" s="11" t="s">
        <v>5</v>
      </c>
      <c r="AX98" s="11" t="s">
        <v>72</v>
      </c>
      <c r="AY98" s="237" t="s">
        <v>128</v>
      </c>
    </row>
    <row r="99" spans="2:65" s="1" customFormat="1" ht="16.5" customHeight="1">
      <c r="B99" s="34"/>
      <c r="C99" s="207" t="s">
        <v>146</v>
      </c>
      <c r="D99" s="207" t="s">
        <v>131</v>
      </c>
      <c r="E99" s="208" t="s">
        <v>215</v>
      </c>
      <c r="F99" s="209" t="s">
        <v>216</v>
      </c>
      <c r="G99" s="210" t="s">
        <v>206</v>
      </c>
      <c r="H99" s="211">
        <v>120</v>
      </c>
      <c r="I99" s="212"/>
      <c r="J99" s="212"/>
      <c r="K99" s="213">
        <f>ROUND(P99*H99,2)</f>
        <v>0</v>
      </c>
      <c r="L99" s="209" t="s">
        <v>164</v>
      </c>
      <c r="M99" s="39"/>
      <c r="N99" s="214" t="s">
        <v>1</v>
      </c>
      <c r="O99" s="215" t="s">
        <v>41</v>
      </c>
      <c r="P99" s="216">
        <f>I99+J99</f>
        <v>0</v>
      </c>
      <c r="Q99" s="216">
        <f>ROUND(I99*H99,2)</f>
        <v>0</v>
      </c>
      <c r="R99" s="216">
        <f>ROUND(J99*H99,2)</f>
        <v>0</v>
      </c>
      <c r="S99" s="75"/>
      <c r="T99" s="217">
        <f>S99*H99</f>
        <v>0</v>
      </c>
      <c r="U99" s="217">
        <v>0.00011</v>
      </c>
      <c r="V99" s="217">
        <f>U99*H99</f>
        <v>0.0132</v>
      </c>
      <c r="W99" s="217">
        <v>0.256</v>
      </c>
      <c r="X99" s="218">
        <f>W99*H99</f>
        <v>30.72</v>
      </c>
      <c r="AR99" s="13" t="s">
        <v>146</v>
      </c>
      <c r="AT99" s="13" t="s">
        <v>131</v>
      </c>
      <c r="AU99" s="13" t="s">
        <v>82</v>
      </c>
      <c r="AY99" s="13" t="s">
        <v>128</v>
      </c>
      <c r="BE99" s="219">
        <f>IF(O99="základní",K99,0)</f>
        <v>0</v>
      </c>
      <c r="BF99" s="219">
        <f>IF(O99="snížená",K99,0)</f>
        <v>0</v>
      </c>
      <c r="BG99" s="219">
        <f>IF(O99="zákl. přenesená",K99,0)</f>
        <v>0</v>
      </c>
      <c r="BH99" s="219">
        <f>IF(O99="sníž. přenesená",K99,0)</f>
        <v>0</v>
      </c>
      <c r="BI99" s="219">
        <f>IF(O99="nulová",K99,0)</f>
        <v>0</v>
      </c>
      <c r="BJ99" s="13" t="s">
        <v>80</v>
      </c>
      <c r="BK99" s="219">
        <f>ROUND(P99*H99,2)</f>
        <v>0</v>
      </c>
      <c r="BL99" s="13" t="s">
        <v>146</v>
      </c>
      <c r="BM99" s="13" t="s">
        <v>217</v>
      </c>
    </row>
    <row r="100" spans="2:51" s="11" customFormat="1" ht="12">
      <c r="B100" s="226"/>
      <c r="C100" s="227"/>
      <c r="D100" s="228" t="s">
        <v>208</v>
      </c>
      <c r="E100" s="229" t="s">
        <v>1</v>
      </c>
      <c r="F100" s="230" t="s">
        <v>218</v>
      </c>
      <c r="G100" s="227"/>
      <c r="H100" s="231">
        <v>120</v>
      </c>
      <c r="I100" s="232"/>
      <c r="J100" s="232"/>
      <c r="K100" s="227"/>
      <c r="L100" s="227"/>
      <c r="M100" s="233"/>
      <c r="N100" s="234"/>
      <c r="O100" s="235"/>
      <c r="P100" s="235"/>
      <c r="Q100" s="235"/>
      <c r="R100" s="235"/>
      <c r="S100" s="235"/>
      <c r="T100" s="235"/>
      <c r="U100" s="235"/>
      <c r="V100" s="235"/>
      <c r="W100" s="235"/>
      <c r="X100" s="236"/>
      <c r="AT100" s="237" t="s">
        <v>208</v>
      </c>
      <c r="AU100" s="237" t="s">
        <v>82</v>
      </c>
      <c r="AV100" s="11" t="s">
        <v>82</v>
      </c>
      <c r="AW100" s="11" t="s">
        <v>5</v>
      </c>
      <c r="AX100" s="11" t="s">
        <v>80</v>
      </c>
      <c r="AY100" s="237" t="s">
        <v>128</v>
      </c>
    </row>
    <row r="101" spans="2:65" s="1" customFormat="1" ht="16.5" customHeight="1">
      <c r="B101" s="34"/>
      <c r="C101" s="207" t="s">
        <v>127</v>
      </c>
      <c r="D101" s="207" t="s">
        <v>131</v>
      </c>
      <c r="E101" s="208" t="s">
        <v>219</v>
      </c>
      <c r="F101" s="209" t="s">
        <v>220</v>
      </c>
      <c r="G101" s="210" t="s">
        <v>221</v>
      </c>
      <c r="H101" s="211">
        <v>1643.5</v>
      </c>
      <c r="I101" s="212"/>
      <c r="J101" s="212"/>
      <c r="K101" s="213">
        <f>ROUND(P101*H101,2)</f>
        <v>0</v>
      </c>
      <c r="L101" s="209" t="s">
        <v>222</v>
      </c>
      <c r="M101" s="39"/>
      <c r="N101" s="214" t="s">
        <v>1</v>
      </c>
      <c r="O101" s="215" t="s">
        <v>41</v>
      </c>
      <c r="P101" s="216">
        <f>I101+J101</f>
        <v>0</v>
      </c>
      <c r="Q101" s="216">
        <f>ROUND(I101*H101,2)</f>
        <v>0</v>
      </c>
      <c r="R101" s="216">
        <f>ROUND(J101*H101,2)</f>
        <v>0</v>
      </c>
      <c r="S101" s="75"/>
      <c r="T101" s="217">
        <f>S101*H101</f>
        <v>0</v>
      </c>
      <c r="U101" s="217">
        <v>0</v>
      </c>
      <c r="V101" s="217">
        <f>U101*H101</f>
        <v>0</v>
      </c>
      <c r="W101" s="217">
        <v>0.205</v>
      </c>
      <c r="X101" s="218">
        <f>W101*H101</f>
        <v>336.91749999999996</v>
      </c>
      <c r="AR101" s="13" t="s">
        <v>146</v>
      </c>
      <c r="AT101" s="13" t="s">
        <v>131</v>
      </c>
      <c r="AU101" s="13" t="s">
        <v>82</v>
      </c>
      <c r="AY101" s="13" t="s">
        <v>128</v>
      </c>
      <c r="BE101" s="219">
        <f>IF(O101="základní",K101,0)</f>
        <v>0</v>
      </c>
      <c r="BF101" s="219">
        <f>IF(O101="snížená",K101,0)</f>
        <v>0</v>
      </c>
      <c r="BG101" s="219">
        <f>IF(O101="zákl. přenesená",K101,0)</f>
        <v>0</v>
      </c>
      <c r="BH101" s="219">
        <f>IF(O101="sníž. přenesená",K101,0)</f>
        <v>0</v>
      </c>
      <c r="BI101" s="219">
        <f>IF(O101="nulová",K101,0)</f>
        <v>0</v>
      </c>
      <c r="BJ101" s="13" t="s">
        <v>80</v>
      </c>
      <c r="BK101" s="219">
        <f>ROUND(P101*H101,2)</f>
        <v>0</v>
      </c>
      <c r="BL101" s="13" t="s">
        <v>146</v>
      </c>
      <c r="BM101" s="13" t="s">
        <v>223</v>
      </c>
    </row>
    <row r="102" spans="2:51" s="11" customFormat="1" ht="12">
      <c r="B102" s="226"/>
      <c r="C102" s="227"/>
      <c r="D102" s="228" t="s">
        <v>208</v>
      </c>
      <c r="E102" s="229" t="s">
        <v>1</v>
      </c>
      <c r="F102" s="230" t="s">
        <v>224</v>
      </c>
      <c r="G102" s="227"/>
      <c r="H102" s="231">
        <v>1643.5</v>
      </c>
      <c r="I102" s="232"/>
      <c r="J102" s="232"/>
      <c r="K102" s="227"/>
      <c r="L102" s="227"/>
      <c r="M102" s="233"/>
      <c r="N102" s="234"/>
      <c r="O102" s="235"/>
      <c r="P102" s="235"/>
      <c r="Q102" s="235"/>
      <c r="R102" s="235"/>
      <c r="S102" s="235"/>
      <c r="T102" s="235"/>
      <c r="U102" s="235"/>
      <c r="V102" s="235"/>
      <c r="W102" s="235"/>
      <c r="X102" s="236"/>
      <c r="AT102" s="237" t="s">
        <v>208</v>
      </c>
      <c r="AU102" s="237" t="s">
        <v>82</v>
      </c>
      <c r="AV102" s="11" t="s">
        <v>82</v>
      </c>
      <c r="AW102" s="11" t="s">
        <v>5</v>
      </c>
      <c r="AX102" s="11" t="s">
        <v>80</v>
      </c>
      <c r="AY102" s="237" t="s">
        <v>128</v>
      </c>
    </row>
    <row r="103" spans="2:65" s="1" customFormat="1" ht="16.5" customHeight="1">
      <c r="B103" s="34"/>
      <c r="C103" s="207" t="s">
        <v>153</v>
      </c>
      <c r="D103" s="207" t="s">
        <v>131</v>
      </c>
      <c r="E103" s="208" t="s">
        <v>225</v>
      </c>
      <c r="F103" s="209" t="s">
        <v>226</v>
      </c>
      <c r="G103" s="210" t="s">
        <v>227</v>
      </c>
      <c r="H103" s="211">
        <v>1029.88</v>
      </c>
      <c r="I103" s="212"/>
      <c r="J103" s="212"/>
      <c r="K103" s="213">
        <f>ROUND(P103*H103,2)</f>
        <v>0</v>
      </c>
      <c r="L103" s="209" t="s">
        <v>222</v>
      </c>
      <c r="M103" s="39"/>
      <c r="N103" s="214" t="s">
        <v>1</v>
      </c>
      <c r="O103" s="215" t="s">
        <v>41</v>
      </c>
      <c r="P103" s="216">
        <f>I103+J103</f>
        <v>0</v>
      </c>
      <c r="Q103" s="216">
        <f>ROUND(I103*H103,2)</f>
        <v>0</v>
      </c>
      <c r="R103" s="216">
        <f>ROUND(J103*H103,2)</f>
        <v>0</v>
      </c>
      <c r="S103" s="75"/>
      <c r="T103" s="217">
        <f>S103*H103</f>
        <v>0</v>
      </c>
      <c r="U103" s="217">
        <v>0</v>
      </c>
      <c r="V103" s="217">
        <f>U103*H103</f>
        <v>0</v>
      </c>
      <c r="W103" s="217">
        <v>0</v>
      </c>
      <c r="X103" s="218">
        <f>W103*H103</f>
        <v>0</v>
      </c>
      <c r="AR103" s="13" t="s">
        <v>146</v>
      </c>
      <c r="AT103" s="13" t="s">
        <v>131</v>
      </c>
      <c r="AU103" s="13" t="s">
        <v>82</v>
      </c>
      <c r="AY103" s="13" t="s">
        <v>128</v>
      </c>
      <c r="BE103" s="219">
        <f>IF(O103="základní",K103,0)</f>
        <v>0</v>
      </c>
      <c r="BF103" s="219">
        <f>IF(O103="snížená",K103,0)</f>
        <v>0</v>
      </c>
      <c r="BG103" s="219">
        <f>IF(O103="zákl. přenesená",K103,0)</f>
        <v>0</v>
      </c>
      <c r="BH103" s="219">
        <f>IF(O103="sníž. přenesená",K103,0)</f>
        <v>0</v>
      </c>
      <c r="BI103" s="219">
        <f>IF(O103="nulová",K103,0)</f>
        <v>0</v>
      </c>
      <c r="BJ103" s="13" t="s">
        <v>80</v>
      </c>
      <c r="BK103" s="219">
        <f>ROUND(P103*H103,2)</f>
        <v>0</v>
      </c>
      <c r="BL103" s="13" t="s">
        <v>146</v>
      </c>
      <c r="BM103" s="13" t="s">
        <v>228</v>
      </c>
    </row>
    <row r="104" spans="2:51" s="11" customFormat="1" ht="12">
      <c r="B104" s="226"/>
      <c r="C104" s="227"/>
      <c r="D104" s="228" t="s">
        <v>208</v>
      </c>
      <c r="E104" s="229" t="s">
        <v>1</v>
      </c>
      <c r="F104" s="230" t="s">
        <v>229</v>
      </c>
      <c r="G104" s="227"/>
      <c r="H104" s="231">
        <v>551.655</v>
      </c>
      <c r="I104" s="232"/>
      <c r="J104" s="232"/>
      <c r="K104" s="227"/>
      <c r="L104" s="227"/>
      <c r="M104" s="233"/>
      <c r="N104" s="234"/>
      <c r="O104" s="235"/>
      <c r="P104" s="235"/>
      <c r="Q104" s="235"/>
      <c r="R104" s="235"/>
      <c r="S104" s="235"/>
      <c r="T104" s="235"/>
      <c r="U104" s="235"/>
      <c r="V104" s="235"/>
      <c r="W104" s="235"/>
      <c r="X104" s="236"/>
      <c r="AT104" s="237" t="s">
        <v>208</v>
      </c>
      <c r="AU104" s="237" t="s">
        <v>82</v>
      </c>
      <c r="AV104" s="11" t="s">
        <v>82</v>
      </c>
      <c r="AW104" s="11" t="s">
        <v>5</v>
      </c>
      <c r="AX104" s="11" t="s">
        <v>72</v>
      </c>
      <c r="AY104" s="237" t="s">
        <v>128</v>
      </c>
    </row>
    <row r="105" spans="2:51" s="11" customFormat="1" ht="12">
      <c r="B105" s="226"/>
      <c r="C105" s="227"/>
      <c r="D105" s="228" t="s">
        <v>208</v>
      </c>
      <c r="E105" s="229" t="s">
        <v>1</v>
      </c>
      <c r="F105" s="230" t="s">
        <v>230</v>
      </c>
      <c r="G105" s="227"/>
      <c r="H105" s="231">
        <v>20.7</v>
      </c>
      <c r="I105" s="232"/>
      <c r="J105" s="232"/>
      <c r="K105" s="227"/>
      <c r="L105" s="227"/>
      <c r="M105" s="233"/>
      <c r="N105" s="234"/>
      <c r="O105" s="235"/>
      <c r="P105" s="235"/>
      <c r="Q105" s="235"/>
      <c r="R105" s="235"/>
      <c r="S105" s="235"/>
      <c r="T105" s="235"/>
      <c r="U105" s="235"/>
      <c r="V105" s="235"/>
      <c r="W105" s="235"/>
      <c r="X105" s="236"/>
      <c r="AT105" s="237" t="s">
        <v>208</v>
      </c>
      <c r="AU105" s="237" t="s">
        <v>82</v>
      </c>
      <c r="AV105" s="11" t="s">
        <v>82</v>
      </c>
      <c r="AW105" s="11" t="s">
        <v>5</v>
      </c>
      <c r="AX105" s="11" t="s">
        <v>72</v>
      </c>
      <c r="AY105" s="237" t="s">
        <v>128</v>
      </c>
    </row>
    <row r="106" spans="2:51" s="11" customFormat="1" ht="12">
      <c r="B106" s="226"/>
      <c r="C106" s="227"/>
      <c r="D106" s="228" t="s">
        <v>208</v>
      </c>
      <c r="E106" s="229" t="s">
        <v>1</v>
      </c>
      <c r="F106" s="230" t="s">
        <v>231</v>
      </c>
      <c r="G106" s="227"/>
      <c r="H106" s="231">
        <v>213.6</v>
      </c>
      <c r="I106" s="232"/>
      <c r="J106" s="232"/>
      <c r="K106" s="227"/>
      <c r="L106" s="227"/>
      <c r="M106" s="233"/>
      <c r="N106" s="234"/>
      <c r="O106" s="235"/>
      <c r="P106" s="235"/>
      <c r="Q106" s="235"/>
      <c r="R106" s="235"/>
      <c r="S106" s="235"/>
      <c r="T106" s="235"/>
      <c r="U106" s="235"/>
      <c r="V106" s="235"/>
      <c r="W106" s="235"/>
      <c r="X106" s="236"/>
      <c r="AT106" s="237" t="s">
        <v>208</v>
      </c>
      <c r="AU106" s="237" t="s">
        <v>82</v>
      </c>
      <c r="AV106" s="11" t="s">
        <v>82</v>
      </c>
      <c r="AW106" s="11" t="s">
        <v>5</v>
      </c>
      <c r="AX106" s="11" t="s">
        <v>72</v>
      </c>
      <c r="AY106" s="237" t="s">
        <v>128</v>
      </c>
    </row>
    <row r="107" spans="2:51" s="11" customFormat="1" ht="12">
      <c r="B107" s="226"/>
      <c r="C107" s="227"/>
      <c r="D107" s="228" t="s">
        <v>208</v>
      </c>
      <c r="E107" s="229" t="s">
        <v>1</v>
      </c>
      <c r="F107" s="230" t="s">
        <v>232</v>
      </c>
      <c r="G107" s="227"/>
      <c r="H107" s="231">
        <v>21.85</v>
      </c>
      <c r="I107" s="232"/>
      <c r="J107" s="232"/>
      <c r="K107" s="227"/>
      <c r="L107" s="227"/>
      <c r="M107" s="233"/>
      <c r="N107" s="234"/>
      <c r="O107" s="235"/>
      <c r="P107" s="235"/>
      <c r="Q107" s="235"/>
      <c r="R107" s="235"/>
      <c r="S107" s="235"/>
      <c r="T107" s="235"/>
      <c r="U107" s="235"/>
      <c r="V107" s="235"/>
      <c r="W107" s="235"/>
      <c r="X107" s="236"/>
      <c r="AT107" s="237" t="s">
        <v>208</v>
      </c>
      <c r="AU107" s="237" t="s">
        <v>82</v>
      </c>
      <c r="AV107" s="11" t="s">
        <v>82</v>
      </c>
      <c r="AW107" s="11" t="s">
        <v>5</v>
      </c>
      <c r="AX107" s="11" t="s">
        <v>72</v>
      </c>
      <c r="AY107" s="237" t="s">
        <v>128</v>
      </c>
    </row>
    <row r="108" spans="2:51" s="11" customFormat="1" ht="12">
      <c r="B108" s="226"/>
      <c r="C108" s="227"/>
      <c r="D108" s="228" t="s">
        <v>208</v>
      </c>
      <c r="E108" s="229" t="s">
        <v>1</v>
      </c>
      <c r="F108" s="230" t="s">
        <v>233</v>
      </c>
      <c r="G108" s="227"/>
      <c r="H108" s="231">
        <v>193.8</v>
      </c>
      <c r="I108" s="232"/>
      <c r="J108" s="232"/>
      <c r="K108" s="227"/>
      <c r="L108" s="227"/>
      <c r="M108" s="233"/>
      <c r="N108" s="234"/>
      <c r="O108" s="235"/>
      <c r="P108" s="235"/>
      <c r="Q108" s="235"/>
      <c r="R108" s="235"/>
      <c r="S108" s="235"/>
      <c r="T108" s="235"/>
      <c r="U108" s="235"/>
      <c r="V108" s="235"/>
      <c r="W108" s="235"/>
      <c r="X108" s="236"/>
      <c r="AT108" s="237" t="s">
        <v>208</v>
      </c>
      <c r="AU108" s="237" t="s">
        <v>82</v>
      </c>
      <c r="AV108" s="11" t="s">
        <v>82</v>
      </c>
      <c r="AW108" s="11" t="s">
        <v>5</v>
      </c>
      <c r="AX108" s="11" t="s">
        <v>72</v>
      </c>
      <c r="AY108" s="237" t="s">
        <v>128</v>
      </c>
    </row>
    <row r="109" spans="2:51" s="11" customFormat="1" ht="12">
      <c r="B109" s="226"/>
      <c r="C109" s="227"/>
      <c r="D109" s="228" t="s">
        <v>208</v>
      </c>
      <c r="E109" s="229" t="s">
        <v>1</v>
      </c>
      <c r="F109" s="230" t="s">
        <v>234</v>
      </c>
      <c r="G109" s="227"/>
      <c r="H109" s="231">
        <v>28.275</v>
      </c>
      <c r="I109" s="232"/>
      <c r="J109" s="232"/>
      <c r="K109" s="227"/>
      <c r="L109" s="227"/>
      <c r="M109" s="233"/>
      <c r="N109" s="234"/>
      <c r="O109" s="235"/>
      <c r="P109" s="235"/>
      <c r="Q109" s="235"/>
      <c r="R109" s="235"/>
      <c r="S109" s="235"/>
      <c r="T109" s="235"/>
      <c r="U109" s="235"/>
      <c r="V109" s="235"/>
      <c r="W109" s="235"/>
      <c r="X109" s="236"/>
      <c r="AT109" s="237" t="s">
        <v>208</v>
      </c>
      <c r="AU109" s="237" t="s">
        <v>82</v>
      </c>
      <c r="AV109" s="11" t="s">
        <v>82</v>
      </c>
      <c r="AW109" s="11" t="s">
        <v>5</v>
      </c>
      <c r="AX109" s="11" t="s">
        <v>72</v>
      </c>
      <c r="AY109" s="237" t="s">
        <v>128</v>
      </c>
    </row>
    <row r="110" spans="2:65" s="1" customFormat="1" ht="16.5" customHeight="1">
      <c r="B110" s="34"/>
      <c r="C110" s="207" t="s">
        <v>157</v>
      </c>
      <c r="D110" s="207" t="s">
        <v>131</v>
      </c>
      <c r="E110" s="208" t="s">
        <v>235</v>
      </c>
      <c r="F110" s="209" t="s">
        <v>236</v>
      </c>
      <c r="G110" s="210" t="s">
        <v>227</v>
      </c>
      <c r="H110" s="211">
        <v>1029.88</v>
      </c>
      <c r="I110" s="212"/>
      <c r="J110" s="212"/>
      <c r="K110" s="213">
        <f>ROUND(P110*H110,2)</f>
        <v>0</v>
      </c>
      <c r="L110" s="209" t="s">
        <v>222</v>
      </c>
      <c r="M110" s="39"/>
      <c r="N110" s="214" t="s">
        <v>1</v>
      </c>
      <c r="O110" s="215" t="s">
        <v>41</v>
      </c>
      <c r="P110" s="216">
        <f>I110+J110</f>
        <v>0</v>
      </c>
      <c r="Q110" s="216">
        <f>ROUND(I110*H110,2)</f>
        <v>0</v>
      </c>
      <c r="R110" s="216">
        <f>ROUND(J110*H110,2)</f>
        <v>0</v>
      </c>
      <c r="S110" s="75"/>
      <c r="T110" s="217">
        <f>S110*H110</f>
        <v>0</v>
      </c>
      <c r="U110" s="217">
        <v>0</v>
      </c>
      <c r="V110" s="217">
        <f>U110*H110</f>
        <v>0</v>
      </c>
      <c r="W110" s="217">
        <v>0</v>
      </c>
      <c r="X110" s="218">
        <f>W110*H110</f>
        <v>0</v>
      </c>
      <c r="AR110" s="13" t="s">
        <v>146</v>
      </c>
      <c r="AT110" s="13" t="s">
        <v>131</v>
      </c>
      <c r="AU110" s="13" t="s">
        <v>82</v>
      </c>
      <c r="AY110" s="13" t="s">
        <v>128</v>
      </c>
      <c r="BE110" s="219">
        <f>IF(O110="základní",K110,0)</f>
        <v>0</v>
      </c>
      <c r="BF110" s="219">
        <f>IF(O110="snížená",K110,0)</f>
        <v>0</v>
      </c>
      <c r="BG110" s="219">
        <f>IF(O110="zákl. přenesená",K110,0)</f>
        <v>0</v>
      </c>
      <c r="BH110" s="219">
        <f>IF(O110="sníž. přenesená",K110,0)</f>
        <v>0</v>
      </c>
      <c r="BI110" s="219">
        <f>IF(O110="nulová",K110,0)</f>
        <v>0</v>
      </c>
      <c r="BJ110" s="13" t="s">
        <v>80</v>
      </c>
      <c r="BK110" s="219">
        <f>ROUND(P110*H110,2)</f>
        <v>0</v>
      </c>
      <c r="BL110" s="13" t="s">
        <v>146</v>
      </c>
      <c r="BM110" s="13" t="s">
        <v>237</v>
      </c>
    </row>
    <row r="111" spans="2:65" s="1" customFormat="1" ht="16.5" customHeight="1">
      <c r="B111" s="34"/>
      <c r="C111" s="207" t="s">
        <v>161</v>
      </c>
      <c r="D111" s="207" t="s">
        <v>131</v>
      </c>
      <c r="E111" s="208" t="s">
        <v>238</v>
      </c>
      <c r="F111" s="209" t="s">
        <v>239</v>
      </c>
      <c r="G111" s="210" t="s">
        <v>227</v>
      </c>
      <c r="H111" s="211">
        <v>1029.88</v>
      </c>
      <c r="I111" s="212"/>
      <c r="J111" s="212"/>
      <c r="K111" s="213">
        <f>ROUND(P111*H111,2)</f>
        <v>0</v>
      </c>
      <c r="L111" s="209" t="s">
        <v>222</v>
      </c>
      <c r="M111" s="39"/>
      <c r="N111" s="214" t="s">
        <v>1</v>
      </c>
      <c r="O111" s="215" t="s">
        <v>41</v>
      </c>
      <c r="P111" s="216">
        <f>I111+J111</f>
        <v>0</v>
      </c>
      <c r="Q111" s="216">
        <f>ROUND(I111*H111,2)</f>
        <v>0</v>
      </c>
      <c r="R111" s="216">
        <f>ROUND(J111*H111,2)</f>
        <v>0</v>
      </c>
      <c r="S111" s="75"/>
      <c r="T111" s="217">
        <f>S111*H111</f>
        <v>0</v>
      </c>
      <c r="U111" s="217">
        <v>0</v>
      </c>
      <c r="V111" s="217">
        <f>U111*H111</f>
        <v>0</v>
      </c>
      <c r="W111" s="217">
        <v>0</v>
      </c>
      <c r="X111" s="218">
        <f>W111*H111</f>
        <v>0</v>
      </c>
      <c r="AR111" s="13" t="s">
        <v>146</v>
      </c>
      <c r="AT111" s="13" t="s">
        <v>131</v>
      </c>
      <c r="AU111" s="13" t="s">
        <v>82</v>
      </c>
      <c r="AY111" s="13" t="s">
        <v>128</v>
      </c>
      <c r="BE111" s="219">
        <f>IF(O111="základní",K111,0)</f>
        <v>0</v>
      </c>
      <c r="BF111" s="219">
        <f>IF(O111="snížená",K111,0)</f>
        <v>0</v>
      </c>
      <c r="BG111" s="219">
        <f>IF(O111="zákl. přenesená",K111,0)</f>
        <v>0</v>
      </c>
      <c r="BH111" s="219">
        <f>IF(O111="sníž. přenesená",K111,0)</f>
        <v>0</v>
      </c>
      <c r="BI111" s="219">
        <f>IF(O111="nulová",K111,0)</f>
        <v>0</v>
      </c>
      <c r="BJ111" s="13" t="s">
        <v>80</v>
      </c>
      <c r="BK111" s="219">
        <f>ROUND(P111*H111,2)</f>
        <v>0</v>
      </c>
      <c r="BL111" s="13" t="s">
        <v>146</v>
      </c>
      <c r="BM111" s="13" t="s">
        <v>240</v>
      </c>
    </row>
    <row r="112" spans="2:65" s="1" customFormat="1" ht="16.5" customHeight="1">
      <c r="B112" s="34"/>
      <c r="C112" s="207" t="s">
        <v>166</v>
      </c>
      <c r="D112" s="207" t="s">
        <v>131</v>
      </c>
      <c r="E112" s="208" t="s">
        <v>241</v>
      </c>
      <c r="F112" s="209" t="s">
        <v>242</v>
      </c>
      <c r="G112" s="210" t="s">
        <v>227</v>
      </c>
      <c r="H112" s="211">
        <v>1029.88</v>
      </c>
      <c r="I112" s="212"/>
      <c r="J112" s="212"/>
      <c r="K112" s="213">
        <f>ROUND(P112*H112,2)</f>
        <v>0</v>
      </c>
      <c r="L112" s="209" t="s">
        <v>222</v>
      </c>
      <c r="M112" s="39"/>
      <c r="N112" s="214" t="s">
        <v>1</v>
      </c>
      <c r="O112" s="215" t="s">
        <v>41</v>
      </c>
      <c r="P112" s="216">
        <f>I112+J112</f>
        <v>0</v>
      </c>
      <c r="Q112" s="216">
        <f>ROUND(I112*H112,2)</f>
        <v>0</v>
      </c>
      <c r="R112" s="216">
        <f>ROUND(J112*H112,2)</f>
        <v>0</v>
      </c>
      <c r="S112" s="75"/>
      <c r="T112" s="217">
        <f>S112*H112</f>
        <v>0</v>
      </c>
      <c r="U112" s="217">
        <v>0</v>
      </c>
      <c r="V112" s="217">
        <f>U112*H112</f>
        <v>0</v>
      </c>
      <c r="W112" s="217">
        <v>0</v>
      </c>
      <c r="X112" s="218">
        <f>W112*H112</f>
        <v>0</v>
      </c>
      <c r="AR112" s="13" t="s">
        <v>146</v>
      </c>
      <c r="AT112" s="13" t="s">
        <v>131</v>
      </c>
      <c r="AU112" s="13" t="s">
        <v>82</v>
      </c>
      <c r="AY112" s="13" t="s">
        <v>128</v>
      </c>
      <c r="BE112" s="219">
        <f>IF(O112="základní",K112,0)</f>
        <v>0</v>
      </c>
      <c r="BF112" s="219">
        <f>IF(O112="snížená",K112,0)</f>
        <v>0</v>
      </c>
      <c r="BG112" s="219">
        <f>IF(O112="zákl. přenesená",K112,0)</f>
        <v>0</v>
      </c>
      <c r="BH112" s="219">
        <f>IF(O112="sníž. přenesená",K112,0)</f>
        <v>0</v>
      </c>
      <c r="BI112" s="219">
        <f>IF(O112="nulová",K112,0)</f>
        <v>0</v>
      </c>
      <c r="BJ112" s="13" t="s">
        <v>80</v>
      </c>
      <c r="BK112" s="219">
        <f>ROUND(P112*H112,2)</f>
        <v>0</v>
      </c>
      <c r="BL112" s="13" t="s">
        <v>146</v>
      </c>
      <c r="BM112" s="13" t="s">
        <v>243</v>
      </c>
    </row>
    <row r="113" spans="2:65" s="1" customFormat="1" ht="16.5" customHeight="1">
      <c r="B113" s="34"/>
      <c r="C113" s="207" t="s">
        <v>83</v>
      </c>
      <c r="D113" s="207" t="s">
        <v>131</v>
      </c>
      <c r="E113" s="208" t="s">
        <v>244</v>
      </c>
      <c r="F113" s="209" t="s">
        <v>245</v>
      </c>
      <c r="G113" s="210" t="s">
        <v>246</v>
      </c>
      <c r="H113" s="211">
        <v>2059.76</v>
      </c>
      <c r="I113" s="212"/>
      <c r="J113" s="212"/>
      <c r="K113" s="213">
        <f>ROUND(P113*H113,2)</f>
        <v>0</v>
      </c>
      <c r="L113" s="209" t="s">
        <v>222</v>
      </c>
      <c r="M113" s="39"/>
      <c r="N113" s="214" t="s">
        <v>1</v>
      </c>
      <c r="O113" s="215" t="s">
        <v>41</v>
      </c>
      <c r="P113" s="216">
        <f>I113+J113</f>
        <v>0</v>
      </c>
      <c r="Q113" s="216">
        <f>ROUND(I113*H113,2)</f>
        <v>0</v>
      </c>
      <c r="R113" s="216">
        <f>ROUND(J113*H113,2)</f>
        <v>0</v>
      </c>
      <c r="S113" s="75"/>
      <c r="T113" s="217">
        <f>S113*H113</f>
        <v>0</v>
      </c>
      <c r="U113" s="217">
        <v>0</v>
      </c>
      <c r="V113" s="217">
        <f>U113*H113</f>
        <v>0</v>
      </c>
      <c r="W113" s="217">
        <v>0</v>
      </c>
      <c r="X113" s="218">
        <f>W113*H113</f>
        <v>0</v>
      </c>
      <c r="AR113" s="13" t="s">
        <v>146</v>
      </c>
      <c r="AT113" s="13" t="s">
        <v>131</v>
      </c>
      <c r="AU113" s="13" t="s">
        <v>82</v>
      </c>
      <c r="AY113" s="13" t="s">
        <v>128</v>
      </c>
      <c r="BE113" s="219">
        <f>IF(O113="základní",K113,0)</f>
        <v>0</v>
      </c>
      <c r="BF113" s="219">
        <f>IF(O113="snížená",K113,0)</f>
        <v>0</v>
      </c>
      <c r="BG113" s="219">
        <f>IF(O113="zákl. přenesená",K113,0)</f>
        <v>0</v>
      </c>
      <c r="BH113" s="219">
        <f>IF(O113="sníž. přenesená",K113,0)</f>
        <v>0</v>
      </c>
      <c r="BI113" s="219">
        <f>IF(O113="nulová",K113,0)</f>
        <v>0</v>
      </c>
      <c r="BJ113" s="13" t="s">
        <v>80</v>
      </c>
      <c r="BK113" s="219">
        <f>ROUND(P113*H113,2)</f>
        <v>0</v>
      </c>
      <c r="BL113" s="13" t="s">
        <v>146</v>
      </c>
      <c r="BM113" s="13" t="s">
        <v>247</v>
      </c>
    </row>
    <row r="114" spans="2:51" s="11" customFormat="1" ht="12">
      <c r="B114" s="226"/>
      <c r="C114" s="227"/>
      <c r="D114" s="228" t="s">
        <v>208</v>
      </c>
      <c r="E114" s="227"/>
      <c r="F114" s="230" t="s">
        <v>248</v>
      </c>
      <c r="G114" s="227"/>
      <c r="H114" s="231">
        <v>2059.76</v>
      </c>
      <c r="I114" s="232"/>
      <c r="J114" s="232"/>
      <c r="K114" s="227"/>
      <c r="L114" s="227"/>
      <c r="M114" s="233"/>
      <c r="N114" s="234"/>
      <c r="O114" s="235"/>
      <c r="P114" s="235"/>
      <c r="Q114" s="235"/>
      <c r="R114" s="235"/>
      <c r="S114" s="235"/>
      <c r="T114" s="235"/>
      <c r="U114" s="235"/>
      <c r="V114" s="235"/>
      <c r="W114" s="235"/>
      <c r="X114" s="236"/>
      <c r="AT114" s="237" t="s">
        <v>208</v>
      </c>
      <c r="AU114" s="237" t="s">
        <v>82</v>
      </c>
      <c r="AV114" s="11" t="s">
        <v>82</v>
      </c>
      <c r="AW114" s="11" t="s">
        <v>4</v>
      </c>
      <c r="AX114" s="11" t="s">
        <v>80</v>
      </c>
      <c r="AY114" s="237" t="s">
        <v>128</v>
      </c>
    </row>
    <row r="115" spans="2:65" s="1" customFormat="1" ht="16.5" customHeight="1">
      <c r="B115" s="34"/>
      <c r="C115" s="207" t="s">
        <v>176</v>
      </c>
      <c r="D115" s="207" t="s">
        <v>131</v>
      </c>
      <c r="E115" s="208" t="s">
        <v>249</v>
      </c>
      <c r="F115" s="209" t="s">
        <v>250</v>
      </c>
      <c r="G115" s="210" t="s">
        <v>206</v>
      </c>
      <c r="H115" s="211">
        <v>1292</v>
      </c>
      <c r="I115" s="212"/>
      <c r="J115" s="212"/>
      <c r="K115" s="213">
        <f>ROUND(P115*H115,2)</f>
        <v>0</v>
      </c>
      <c r="L115" s="209" t="s">
        <v>251</v>
      </c>
      <c r="M115" s="39"/>
      <c r="N115" s="214" t="s">
        <v>1</v>
      </c>
      <c r="O115" s="215" t="s">
        <v>41</v>
      </c>
      <c r="P115" s="216">
        <f>I115+J115</f>
        <v>0</v>
      </c>
      <c r="Q115" s="216">
        <f>ROUND(I115*H115,2)</f>
        <v>0</v>
      </c>
      <c r="R115" s="216">
        <f>ROUND(J115*H115,2)</f>
        <v>0</v>
      </c>
      <c r="S115" s="75"/>
      <c r="T115" s="217">
        <f>S115*H115</f>
        <v>0</v>
      </c>
      <c r="U115" s="217">
        <v>0</v>
      </c>
      <c r="V115" s="217">
        <f>U115*H115</f>
        <v>0</v>
      </c>
      <c r="W115" s="217">
        <v>0</v>
      </c>
      <c r="X115" s="218">
        <f>W115*H115</f>
        <v>0</v>
      </c>
      <c r="AR115" s="13" t="s">
        <v>146</v>
      </c>
      <c r="AT115" s="13" t="s">
        <v>131</v>
      </c>
      <c r="AU115" s="13" t="s">
        <v>82</v>
      </c>
      <c r="AY115" s="13" t="s">
        <v>128</v>
      </c>
      <c r="BE115" s="219">
        <f>IF(O115="základní",K115,0)</f>
        <v>0</v>
      </c>
      <c r="BF115" s="219">
        <f>IF(O115="snížená",K115,0)</f>
        <v>0</v>
      </c>
      <c r="BG115" s="219">
        <f>IF(O115="zákl. přenesená",K115,0)</f>
        <v>0</v>
      </c>
      <c r="BH115" s="219">
        <f>IF(O115="sníž. přenesená",K115,0)</f>
        <v>0</v>
      </c>
      <c r="BI115" s="219">
        <f>IF(O115="nulová",K115,0)</f>
        <v>0</v>
      </c>
      <c r="BJ115" s="13" t="s">
        <v>80</v>
      </c>
      <c r="BK115" s="219">
        <f>ROUND(P115*H115,2)</f>
        <v>0</v>
      </c>
      <c r="BL115" s="13" t="s">
        <v>146</v>
      </c>
      <c r="BM115" s="13" t="s">
        <v>252</v>
      </c>
    </row>
    <row r="116" spans="2:51" s="11" customFormat="1" ht="12">
      <c r="B116" s="226"/>
      <c r="C116" s="227"/>
      <c r="D116" s="228" t="s">
        <v>208</v>
      </c>
      <c r="E116" s="229" t="s">
        <v>1</v>
      </c>
      <c r="F116" s="230" t="s">
        <v>253</v>
      </c>
      <c r="G116" s="227"/>
      <c r="H116" s="231">
        <v>1292</v>
      </c>
      <c r="I116" s="232"/>
      <c r="J116" s="232"/>
      <c r="K116" s="227"/>
      <c r="L116" s="227"/>
      <c r="M116" s="233"/>
      <c r="N116" s="234"/>
      <c r="O116" s="235"/>
      <c r="P116" s="235"/>
      <c r="Q116" s="235"/>
      <c r="R116" s="235"/>
      <c r="S116" s="235"/>
      <c r="T116" s="235"/>
      <c r="U116" s="235"/>
      <c r="V116" s="235"/>
      <c r="W116" s="235"/>
      <c r="X116" s="236"/>
      <c r="AT116" s="237" t="s">
        <v>208</v>
      </c>
      <c r="AU116" s="237" t="s">
        <v>82</v>
      </c>
      <c r="AV116" s="11" t="s">
        <v>82</v>
      </c>
      <c r="AW116" s="11" t="s">
        <v>5</v>
      </c>
      <c r="AX116" s="11" t="s">
        <v>72</v>
      </c>
      <c r="AY116" s="237" t="s">
        <v>128</v>
      </c>
    </row>
    <row r="117" spans="2:65" s="1" customFormat="1" ht="16.5" customHeight="1">
      <c r="B117" s="34"/>
      <c r="C117" s="238" t="s">
        <v>180</v>
      </c>
      <c r="D117" s="238" t="s">
        <v>254</v>
      </c>
      <c r="E117" s="239" t="s">
        <v>255</v>
      </c>
      <c r="F117" s="240" t="s">
        <v>256</v>
      </c>
      <c r="G117" s="241" t="s">
        <v>257</v>
      </c>
      <c r="H117" s="242">
        <v>19.38</v>
      </c>
      <c r="I117" s="243"/>
      <c r="J117" s="244"/>
      <c r="K117" s="245">
        <f>ROUND(P117*H117,2)</f>
        <v>0</v>
      </c>
      <c r="L117" s="240" t="s">
        <v>251</v>
      </c>
      <c r="M117" s="246"/>
      <c r="N117" s="247" t="s">
        <v>1</v>
      </c>
      <c r="O117" s="215" t="s">
        <v>41</v>
      </c>
      <c r="P117" s="216">
        <f>I117+J117</f>
        <v>0</v>
      </c>
      <c r="Q117" s="216">
        <f>ROUND(I117*H117,2)</f>
        <v>0</v>
      </c>
      <c r="R117" s="216">
        <f>ROUND(J117*H117,2)</f>
        <v>0</v>
      </c>
      <c r="S117" s="75"/>
      <c r="T117" s="217">
        <f>S117*H117</f>
        <v>0</v>
      </c>
      <c r="U117" s="217">
        <v>0.001</v>
      </c>
      <c r="V117" s="217">
        <f>U117*H117</f>
        <v>0.019379999999999998</v>
      </c>
      <c r="W117" s="217">
        <v>0</v>
      </c>
      <c r="X117" s="218">
        <f>W117*H117</f>
        <v>0</v>
      </c>
      <c r="AR117" s="13" t="s">
        <v>161</v>
      </c>
      <c r="AT117" s="13" t="s">
        <v>254</v>
      </c>
      <c r="AU117" s="13" t="s">
        <v>82</v>
      </c>
      <c r="AY117" s="13" t="s">
        <v>128</v>
      </c>
      <c r="BE117" s="219">
        <f>IF(O117="základní",K117,0)</f>
        <v>0</v>
      </c>
      <c r="BF117" s="219">
        <f>IF(O117="snížená",K117,0)</f>
        <v>0</v>
      </c>
      <c r="BG117" s="219">
        <f>IF(O117="zákl. přenesená",K117,0)</f>
        <v>0</v>
      </c>
      <c r="BH117" s="219">
        <f>IF(O117="sníž. přenesená",K117,0)</f>
        <v>0</v>
      </c>
      <c r="BI117" s="219">
        <f>IF(O117="nulová",K117,0)</f>
        <v>0</v>
      </c>
      <c r="BJ117" s="13" t="s">
        <v>80</v>
      </c>
      <c r="BK117" s="219">
        <f>ROUND(P117*H117,2)</f>
        <v>0</v>
      </c>
      <c r="BL117" s="13" t="s">
        <v>146</v>
      </c>
      <c r="BM117" s="13" t="s">
        <v>258</v>
      </c>
    </row>
    <row r="118" spans="2:51" s="11" customFormat="1" ht="12">
      <c r="B118" s="226"/>
      <c r="C118" s="227"/>
      <c r="D118" s="228" t="s">
        <v>208</v>
      </c>
      <c r="E118" s="227"/>
      <c r="F118" s="230" t="s">
        <v>259</v>
      </c>
      <c r="G118" s="227"/>
      <c r="H118" s="231">
        <v>19.38</v>
      </c>
      <c r="I118" s="232"/>
      <c r="J118" s="232"/>
      <c r="K118" s="227"/>
      <c r="L118" s="227"/>
      <c r="M118" s="233"/>
      <c r="N118" s="234"/>
      <c r="O118" s="235"/>
      <c r="P118" s="235"/>
      <c r="Q118" s="235"/>
      <c r="R118" s="235"/>
      <c r="S118" s="235"/>
      <c r="T118" s="235"/>
      <c r="U118" s="235"/>
      <c r="V118" s="235"/>
      <c r="W118" s="235"/>
      <c r="X118" s="236"/>
      <c r="AT118" s="237" t="s">
        <v>208</v>
      </c>
      <c r="AU118" s="237" t="s">
        <v>82</v>
      </c>
      <c r="AV118" s="11" t="s">
        <v>82</v>
      </c>
      <c r="AW118" s="11" t="s">
        <v>4</v>
      </c>
      <c r="AX118" s="11" t="s">
        <v>80</v>
      </c>
      <c r="AY118" s="237" t="s">
        <v>128</v>
      </c>
    </row>
    <row r="119" spans="2:65" s="1" customFormat="1" ht="16.5" customHeight="1">
      <c r="B119" s="34"/>
      <c r="C119" s="207" t="s">
        <v>184</v>
      </c>
      <c r="D119" s="207" t="s">
        <v>131</v>
      </c>
      <c r="E119" s="208" t="s">
        <v>260</v>
      </c>
      <c r="F119" s="209" t="s">
        <v>261</v>
      </c>
      <c r="G119" s="210" t="s">
        <v>206</v>
      </c>
      <c r="H119" s="211">
        <v>5488</v>
      </c>
      <c r="I119" s="212"/>
      <c r="J119" s="212"/>
      <c r="K119" s="213">
        <f>ROUND(P119*H119,2)</f>
        <v>0</v>
      </c>
      <c r="L119" s="209" t="s">
        <v>164</v>
      </c>
      <c r="M119" s="39"/>
      <c r="N119" s="214" t="s">
        <v>1</v>
      </c>
      <c r="O119" s="215" t="s">
        <v>41</v>
      </c>
      <c r="P119" s="216">
        <f>I119+J119</f>
        <v>0</v>
      </c>
      <c r="Q119" s="216">
        <f>ROUND(I119*H119,2)</f>
        <v>0</v>
      </c>
      <c r="R119" s="216">
        <f>ROUND(J119*H119,2)</f>
        <v>0</v>
      </c>
      <c r="S119" s="75"/>
      <c r="T119" s="217">
        <f>S119*H119</f>
        <v>0</v>
      </c>
      <c r="U119" s="217">
        <v>0</v>
      </c>
      <c r="V119" s="217">
        <f>U119*H119</f>
        <v>0</v>
      </c>
      <c r="W119" s="217">
        <v>0</v>
      </c>
      <c r="X119" s="218">
        <f>W119*H119</f>
        <v>0</v>
      </c>
      <c r="AR119" s="13" t="s">
        <v>146</v>
      </c>
      <c r="AT119" s="13" t="s">
        <v>131</v>
      </c>
      <c r="AU119" s="13" t="s">
        <v>82</v>
      </c>
      <c r="AY119" s="13" t="s">
        <v>128</v>
      </c>
      <c r="BE119" s="219">
        <f>IF(O119="základní",K119,0)</f>
        <v>0</v>
      </c>
      <c r="BF119" s="219">
        <f>IF(O119="snížená",K119,0)</f>
        <v>0</v>
      </c>
      <c r="BG119" s="219">
        <f>IF(O119="zákl. přenesená",K119,0)</f>
        <v>0</v>
      </c>
      <c r="BH119" s="219">
        <f>IF(O119="sníž. přenesená",K119,0)</f>
        <v>0</v>
      </c>
      <c r="BI119" s="219">
        <f>IF(O119="nulová",K119,0)</f>
        <v>0</v>
      </c>
      <c r="BJ119" s="13" t="s">
        <v>80</v>
      </c>
      <c r="BK119" s="219">
        <f>ROUND(P119*H119,2)</f>
        <v>0</v>
      </c>
      <c r="BL119" s="13" t="s">
        <v>146</v>
      </c>
      <c r="BM119" s="13" t="s">
        <v>262</v>
      </c>
    </row>
    <row r="120" spans="2:51" s="11" customFormat="1" ht="12">
      <c r="B120" s="226"/>
      <c r="C120" s="227"/>
      <c r="D120" s="228" t="s">
        <v>208</v>
      </c>
      <c r="E120" s="229" t="s">
        <v>1</v>
      </c>
      <c r="F120" s="230" t="s">
        <v>263</v>
      </c>
      <c r="G120" s="227"/>
      <c r="H120" s="231">
        <v>2398.5</v>
      </c>
      <c r="I120" s="232"/>
      <c r="J120" s="232"/>
      <c r="K120" s="227"/>
      <c r="L120" s="227"/>
      <c r="M120" s="233"/>
      <c r="N120" s="234"/>
      <c r="O120" s="235"/>
      <c r="P120" s="235"/>
      <c r="Q120" s="235"/>
      <c r="R120" s="235"/>
      <c r="S120" s="235"/>
      <c r="T120" s="235"/>
      <c r="U120" s="235"/>
      <c r="V120" s="235"/>
      <c r="W120" s="235"/>
      <c r="X120" s="236"/>
      <c r="AT120" s="237" t="s">
        <v>208</v>
      </c>
      <c r="AU120" s="237" t="s">
        <v>82</v>
      </c>
      <c r="AV120" s="11" t="s">
        <v>82</v>
      </c>
      <c r="AW120" s="11" t="s">
        <v>5</v>
      </c>
      <c r="AX120" s="11" t="s">
        <v>72</v>
      </c>
      <c r="AY120" s="237" t="s">
        <v>128</v>
      </c>
    </row>
    <row r="121" spans="2:51" s="11" customFormat="1" ht="12">
      <c r="B121" s="226"/>
      <c r="C121" s="227"/>
      <c r="D121" s="228" t="s">
        <v>208</v>
      </c>
      <c r="E121" s="229" t="s">
        <v>1</v>
      </c>
      <c r="F121" s="230" t="s">
        <v>264</v>
      </c>
      <c r="G121" s="227"/>
      <c r="H121" s="231">
        <v>90</v>
      </c>
      <c r="I121" s="232"/>
      <c r="J121" s="232"/>
      <c r="K121" s="227"/>
      <c r="L121" s="227"/>
      <c r="M121" s="233"/>
      <c r="N121" s="234"/>
      <c r="O121" s="235"/>
      <c r="P121" s="235"/>
      <c r="Q121" s="235"/>
      <c r="R121" s="235"/>
      <c r="S121" s="235"/>
      <c r="T121" s="235"/>
      <c r="U121" s="235"/>
      <c r="V121" s="235"/>
      <c r="W121" s="235"/>
      <c r="X121" s="236"/>
      <c r="AT121" s="237" t="s">
        <v>208</v>
      </c>
      <c r="AU121" s="237" t="s">
        <v>82</v>
      </c>
      <c r="AV121" s="11" t="s">
        <v>82</v>
      </c>
      <c r="AW121" s="11" t="s">
        <v>5</v>
      </c>
      <c r="AX121" s="11" t="s">
        <v>72</v>
      </c>
      <c r="AY121" s="237" t="s">
        <v>128</v>
      </c>
    </row>
    <row r="122" spans="2:51" s="11" customFormat="1" ht="12">
      <c r="B122" s="226"/>
      <c r="C122" s="227"/>
      <c r="D122" s="228" t="s">
        <v>208</v>
      </c>
      <c r="E122" s="229" t="s">
        <v>1</v>
      </c>
      <c r="F122" s="230" t="s">
        <v>265</v>
      </c>
      <c r="G122" s="227"/>
      <c r="H122" s="231">
        <v>1424</v>
      </c>
      <c r="I122" s="232"/>
      <c r="J122" s="232"/>
      <c r="K122" s="227"/>
      <c r="L122" s="227"/>
      <c r="M122" s="233"/>
      <c r="N122" s="234"/>
      <c r="O122" s="235"/>
      <c r="P122" s="235"/>
      <c r="Q122" s="235"/>
      <c r="R122" s="235"/>
      <c r="S122" s="235"/>
      <c r="T122" s="235"/>
      <c r="U122" s="235"/>
      <c r="V122" s="235"/>
      <c r="W122" s="235"/>
      <c r="X122" s="236"/>
      <c r="AT122" s="237" t="s">
        <v>208</v>
      </c>
      <c r="AU122" s="237" t="s">
        <v>82</v>
      </c>
      <c r="AV122" s="11" t="s">
        <v>82</v>
      </c>
      <c r="AW122" s="11" t="s">
        <v>5</v>
      </c>
      <c r="AX122" s="11" t="s">
        <v>72</v>
      </c>
      <c r="AY122" s="237" t="s">
        <v>128</v>
      </c>
    </row>
    <row r="123" spans="2:51" s="11" customFormat="1" ht="12">
      <c r="B123" s="226"/>
      <c r="C123" s="227"/>
      <c r="D123" s="228" t="s">
        <v>208</v>
      </c>
      <c r="E123" s="229" t="s">
        <v>1</v>
      </c>
      <c r="F123" s="230" t="s">
        <v>266</v>
      </c>
      <c r="G123" s="227"/>
      <c r="H123" s="231">
        <v>95</v>
      </c>
      <c r="I123" s="232"/>
      <c r="J123" s="232"/>
      <c r="K123" s="227"/>
      <c r="L123" s="227"/>
      <c r="M123" s="233"/>
      <c r="N123" s="234"/>
      <c r="O123" s="235"/>
      <c r="P123" s="235"/>
      <c r="Q123" s="235"/>
      <c r="R123" s="235"/>
      <c r="S123" s="235"/>
      <c r="T123" s="235"/>
      <c r="U123" s="235"/>
      <c r="V123" s="235"/>
      <c r="W123" s="235"/>
      <c r="X123" s="236"/>
      <c r="AT123" s="237" t="s">
        <v>208</v>
      </c>
      <c r="AU123" s="237" t="s">
        <v>82</v>
      </c>
      <c r="AV123" s="11" t="s">
        <v>82</v>
      </c>
      <c r="AW123" s="11" t="s">
        <v>5</v>
      </c>
      <c r="AX123" s="11" t="s">
        <v>72</v>
      </c>
      <c r="AY123" s="237" t="s">
        <v>128</v>
      </c>
    </row>
    <row r="124" spans="2:51" s="11" customFormat="1" ht="12">
      <c r="B124" s="226"/>
      <c r="C124" s="227"/>
      <c r="D124" s="228" t="s">
        <v>208</v>
      </c>
      <c r="E124" s="229" t="s">
        <v>1</v>
      </c>
      <c r="F124" s="230" t="s">
        <v>267</v>
      </c>
      <c r="G124" s="227"/>
      <c r="H124" s="231">
        <v>1292</v>
      </c>
      <c r="I124" s="232"/>
      <c r="J124" s="232"/>
      <c r="K124" s="227"/>
      <c r="L124" s="227"/>
      <c r="M124" s="233"/>
      <c r="N124" s="234"/>
      <c r="O124" s="235"/>
      <c r="P124" s="235"/>
      <c r="Q124" s="235"/>
      <c r="R124" s="235"/>
      <c r="S124" s="235"/>
      <c r="T124" s="235"/>
      <c r="U124" s="235"/>
      <c r="V124" s="235"/>
      <c r="W124" s="235"/>
      <c r="X124" s="236"/>
      <c r="AT124" s="237" t="s">
        <v>208</v>
      </c>
      <c r="AU124" s="237" t="s">
        <v>82</v>
      </c>
      <c r="AV124" s="11" t="s">
        <v>82</v>
      </c>
      <c r="AW124" s="11" t="s">
        <v>5</v>
      </c>
      <c r="AX124" s="11" t="s">
        <v>72</v>
      </c>
      <c r="AY124" s="237" t="s">
        <v>128</v>
      </c>
    </row>
    <row r="125" spans="2:51" s="11" customFormat="1" ht="12">
      <c r="B125" s="226"/>
      <c r="C125" s="227"/>
      <c r="D125" s="228" t="s">
        <v>208</v>
      </c>
      <c r="E125" s="229" t="s">
        <v>1</v>
      </c>
      <c r="F125" s="230" t="s">
        <v>268</v>
      </c>
      <c r="G125" s="227"/>
      <c r="H125" s="231">
        <v>188.5</v>
      </c>
      <c r="I125" s="232"/>
      <c r="J125" s="232"/>
      <c r="K125" s="227"/>
      <c r="L125" s="227"/>
      <c r="M125" s="233"/>
      <c r="N125" s="234"/>
      <c r="O125" s="235"/>
      <c r="P125" s="235"/>
      <c r="Q125" s="235"/>
      <c r="R125" s="235"/>
      <c r="S125" s="235"/>
      <c r="T125" s="235"/>
      <c r="U125" s="235"/>
      <c r="V125" s="235"/>
      <c r="W125" s="235"/>
      <c r="X125" s="236"/>
      <c r="AT125" s="237" t="s">
        <v>208</v>
      </c>
      <c r="AU125" s="237" t="s">
        <v>82</v>
      </c>
      <c r="AV125" s="11" t="s">
        <v>82</v>
      </c>
      <c r="AW125" s="11" t="s">
        <v>5</v>
      </c>
      <c r="AX125" s="11" t="s">
        <v>72</v>
      </c>
      <c r="AY125" s="237" t="s">
        <v>128</v>
      </c>
    </row>
    <row r="126" spans="2:65" s="1" customFormat="1" ht="16.5" customHeight="1">
      <c r="B126" s="34"/>
      <c r="C126" s="207" t="s">
        <v>269</v>
      </c>
      <c r="D126" s="207" t="s">
        <v>131</v>
      </c>
      <c r="E126" s="208" t="s">
        <v>270</v>
      </c>
      <c r="F126" s="209" t="s">
        <v>271</v>
      </c>
      <c r="G126" s="210" t="s">
        <v>206</v>
      </c>
      <c r="H126" s="211">
        <v>1292</v>
      </c>
      <c r="I126" s="212"/>
      <c r="J126" s="212"/>
      <c r="K126" s="213">
        <f>ROUND(P126*H126,2)</f>
        <v>0</v>
      </c>
      <c r="L126" s="209" t="s">
        <v>164</v>
      </c>
      <c r="M126" s="39"/>
      <c r="N126" s="214" t="s">
        <v>1</v>
      </c>
      <c r="O126" s="215" t="s">
        <v>41</v>
      </c>
      <c r="P126" s="216">
        <f>I126+J126</f>
        <v>0</v>
      </c>
      <c r="Q126" s="216">
        <f>ROUND(I126*H126,2)</f>
        <v>0</v>
      </c>
      <c r="R126" s="216">
        <f>ROUND(J126*H126,2)</f>
        <v>0</v>
      </c>
      <c r="S126" s="75"/>
      <c r="T126" s="217">
        <f>S126*H126</f>
        <v>0</v>
      </c>
      <c r="U126" s="217">
        <v>0</v>
      </c>
      <c r="V126" s="217">
        <f>U126*H126</f>
        <v>0</v>
      </c>
      <c r="W126" s="217">
        <v>0</v>
      </c>
      <c r="X126" s="218">
        <f>W126*H126</f>
        <v>0</v>
      </c>
      <c r="AR126" s="13" t="s">
        <v>146</v>
      </c>
      <c r="AT126" s="13" t="s">
        <v>131</v>
      </c>
      <c r="AU126" s="13" t="s">
        <v>82</v>
      </c>
      <c r="AY126" s="13" t="s">
        <v>128</v>
      </c>
      <c r="BE126" s="219">
        <f>IF(O126="základní",K126,0)</f>
        <v>0</v>
      </c>
      <c r="BF126" s="219">
        <f>IF(O126="snížená",K126,0)</f>
        <v>0</v>
      </c>
      <c r="BG126" s="219">
        <f>IF(O126="zákl. přenesená",K126,0)</f>
        <v>0</v>
      </c>
      <c r="BH126" s="219">
        <f>IF(O126="sníž. přenesená",K126,0)</f>
        <v>0</v>
      </c>
      <c r="BI126" s="219">
        <f>IF(O126="nulová",K126,0)</f>
        <v>0</v>
      </c>
      <c r="BJ126" s="13" t="s">
        <v>80</v>
      </c>
      <c r="BK126" s="219">
        <f>ROUND(P126*H126,2)</f>
        <v>0</v>
      </c>
      <c r="BL126" s="13" t="s">
        <v>146</v>
      </c>
      <c r="BM126" s="13" t="s">
        <v>272</v>
      </c>
    </row>
    <row r="127" spans="2:51" s="11" customFormat="1" ht="12">
      <c r="B127" s="226"/>
      <c r="C127" s="227"/>
      <c r="D127" s="228" t="s">
        <v>208</v>
      </c>
      <c r="E127" s="229" t="s">
        <v>1</v>
      </c>
      <c r="F127" s="230" t="s">
        <v>253</v>
      </c>
      <c r="G127" s="227"/>
      <c r="H127" s="231">
        <v>1292</v>
      </c>
      <c r="I127" s="232"/>
      <c r="J127" s="232"/>
      <c r="K127" s="227"/>
      <c r="L127" s="227"/>
      <c r="M127" s="233"/>
      <c r="N127" s="234"/>
      <c r="O127" s="235"/>
      <c r="P127" s="235"/>
      <c r="Q127" s="235"/>
      <c r="R127" s="235"/>
      <c r="S127" s="235"/>
      <c r="T127" s="235"/>
      <c r="U127" s="235"/>
      <c r="V127" s="235"/>
      <c r="W127" s="235"/>
      <c r="X127" s="236"/>
      <c r="AT127" s="237" t="s">
        <v>208</v>
      </c>
      <c r="AU127" s="237" t="s">
        <v>82</v>
      </c>
      <c r="AV127" s="11" t="s">
        <v>82</v>
      </c>
      <c r="AW127" s="11" t="s">
        <v>5</v>
      </c>
      <c r="AX127" s="11" t="s">
        <v>80</v>
      </c>
      <c r="AY127" s="237" t="s">
        <v>128</v>
      </c>
    </row>
    <row r="128" spans="2:65" s="1" customFormat="1" ht="16.5" customHeight="1">
      <c r="B128" s="34"/>
      <c r="C128" s="238" t="s">
        <v>9</v>
      </c>
      <c r="D128" s="238" t="s">
        <v>254</v>
      </c>
      <c r="E128" s="239" t="s">
        <v>273</v>
      </c>
      <c r="F128" s="240" t="s">
        <v>274</v>
      </c>
      <c r="G128" s="241" t="s">
        <v>227</v>
      </c>
      <c r="H128" s="242">
        <v>387.6</v>
      </c>
      <c r="I128" s="243"/>
      <c r="J128" s="244"/>
      <c r="K128" s="245">
        <f>ROUND(P128*H128,2)</f>
        <v>0</v>
      </c>
      <c r="L128" s="240" t="s">
        <v>251</v>
      </c>
      <c r="M128" s="246"/>
      <c r="N128" s="247" t="s">
        <v>1</v>
      </c>
      <c r="O128" s="215" t="s">
        <v>41</v>
      </c>
      <c r="P128" s="216">
        <f>I128+J128</f>
        <v>0</v>
      </c>
      <c r="Q128" s="216">
        <f>ROUND(I128*H128,2)</f>
        <v>0</v>
      </c>
      <c r="R128" s="216">
        <f>ROUND(J128*H128,2)</f>
        <v>0</v>
      </c>
      <c r="S128" s="75"/>
      <c r="T128" s="217">
        <f>S128*H128</f>
        <v>0</v>
      </c>
      <c r="U128" s="217">
        <v>0.22</v>
      </c>
      <c r="V128" s="217">
        <f>U128*H128</f>
        <v>85.272</v>
      </c>
      <c r="W128" s="217">
        <v>0</v>
      </c>
      <c r="X128" s="218">
        <f>W128*H128</f>
        <v>0</v>
      </c>
      <c r="AR128" s="13" t="s">
        <v>161</v>
      </c>
      <c r="AT128" s="13" t="s">
        <v>254</v>
      </c>
      <c r="AU128" s="13" t="s">
        <v>82</v>
      </c>
      <c r="AY128" s="13" t="s">
        <v>128</v>
      </c>
      <c r="BE128" s="219">
        <f>IF(O128="základní",K128,0)</f>
        <v>0</v>
      </c>
      <c r="BF128" s="219">
        <f>IF(O128="snížená",K128,0)</f>
        <v>0</v>
      </c>
      <c r="BG128" s="219">
        <f>IF(O128="zákl. přenesená",K128,0)</f>
        <v>0</v>
      </c>
      <c r="BH128" s="219">
        <f>IF(O128="sníž. přenesená",K128,0)</f>
        <v>0</v>
      </c>
      <c r="BI128" s="219">
        <f>IF(O128="nulová",K128,0)</f>
        <v>0</v>
      </c>
      <c r="BJ128" s="13" t="s">
        <v>80</v>
      </c>
      <c r="BK128" s="219">
        <f>ROUND(P128*H128,2)</f>
        <v>0</v>
      </c>
      <c r="BL128" s="13" t="s">
        <v>146</v>
      </c>
      <c r="BM128" s="13" t="s">
        <v>275</v>
      </c>
    </row>
    <row r="129" spans="2:51" s="11" customFormat="1" ht="12">
      <c r="B129" s="226"/>
      <c r="C129" s="227"/>
      <c r="D129" s="228" t="s">
        <v>208</v>
      </c>
      <c r="E129" s="227"/>
      <c r="F129" s="230" t="s">
        <v>276</v>
      </c>
      <c r="G129" s="227"/>
      <c r="H129" s="231">
        <v>387.6</v>
      </c>
      <c r="I129" s="232"/>
      <c r="J129" s="232"/>
      <c r="K129" s="227"/>
      <c r="L129" s="227"/>
      <c r="M129" s="233"/>
      <c r="N129" s="234"/>
      <c r="O129" s="235"/>
      <c r="P129" s="235"/>
      <c r="Q129" s="235"/>
      <c r="R129" s="235"/>
      <c r="S129" s="235"/>
      <c r="T129" s="235"/>
      <c r="U129" s="235"/>
      <c r="V129" s="235"/>
      <c r="W129" s="235"/>
      <c r="X129" s="236"/>
      <c r="AT129" s="237" t="s">
        <v>208</v>
      </c>
      <c r="AU129" s="237" t="s">
        <v>82</v>
      </c>
      <c r="AV129" s="11" t="s">
        <v>82</v>
      </c>
      <c r="AW129" s="11" t="s">
        <v>4</v>
      </c>
      <c r="AX129" s="11" t="s">
        <v>80</v>
      </c>
      <c r="AY129" s="237" t="s">
        <v>128</v>
      </c>
    </row>
    <row r="130" spans="2:65" s="1" customFormat="1" ht="16.5" customHeight="1">
      <c r="B130" s="34"/>
      <c r="C130" s="207" t="s">
        <v>277</v>
      </c>
      <c r="D130" s="207" t="s">
        <v>131</v>
      </c>
      <c r="E130" s="208" t="s">
        <v>278</v>
      </c>
      <c r="F130" s="209" t="s">
        <v>279</v>
      </c>
      <c r="G130" s="210" t="s">
        <v>206</v>
      </c>
      <c r="H130" s="211">
        <v>188.5</v>
      </c>
      <c r="I130" s="212"/>
      <c r="J130" s="212"/>
      <c r="K130" s="213">
        <f>ROUND(P130*H130,2)</f>
        <v>0</v>
      </c>
      <c r="L130" s="209" t="s">
        <v>164</v>
      </c>
      <c r="M130" s="39"/>
      <c r="N130" s="214" t="s">
        <v>1</v>
      </c>
      <c r="O130" s="215" t="s">
        <v>41</v>
      </c>
      <c r="P130" s="216">
        <f>I130+J130</f>
        <v>0</v>
      </c>
      <c r="Q130" s="216">
        <f>ROUND(I130*H130,2)</f>
        <v>0</v>
      </c>
      <c r="R130" s="216">
        <f>ROUND(J130*H130,2)</f>
        <v>0</v>
      </c>
      <c r="S130" s="75"/>
      <c r="T130" s="217">
        <f>S130*H130</f>
        <v>0</v>
      </c>
      <c r="U130" s="217">
        <v>0</v>
      </c>
      <c r="V130" s="217">
        <f>U130*H130</f>
        <v>0</v>
      </c>
      <c r="W130" s="217">
        <v>0</v>
      </c>
      <c r="X130" s="218">
        <f>W130*H130</f>
        <v>0</v>
      </c>
      <c r="AR130" s="13" t="s">
        <v>146</v>
      </c>
      <c r="AT130" s="13" t="s">
        <v>131</v>
      </c>
      <c r="AU130" s="13" t="s">
        <v>82</v>
      </c>
      <c r="AY130" s="13" t="s">
        <v>128</v>
      </c>
      <c r="BE130" s="219">
        <f>IF(O130="základní",K130,0)</f>
        <v>0</v>
      </c>
      <c r="BF130" s="219">
        <f>IF(O130="snížená",K130,0)</f>
        <v>0</v>
      </c>
      <c r="BG130" s="219">
        <f>IF(O130="zákl. přenesená",K130,0)</f>
        <v>0</v>
      </c>
      <c r="BH130" s="219">
        <f>IF(O130="sníž. přenesená",K130,0)</f>
        <v>0</v>
      </c>
      <c r="BI130" s="219">
        <f>IF(O130="nulová",K130,0)</f>
        <v>0</v>
      </c>
      <c r="BJ130" s="13" t="s">
        <v>80</v>
      </c>
      <c r="BK130" s="219">
        <f>ROUND(P130*H130,2)</f>
        <v>0</v>
      </c>
      <c r="BL130" s="13" t="s">
        <v>146</v>
      </c>
      <c r="BM130" s="13" t="s">
        <v>280</v>
      </c>
    </row>
    <row r="131" spans="2:51" s="11" customFormat="1" ht="12">
      <c r="B131" s="226"/>
      <c r="C131" s="227"/>
      <c r="D131" s="228" t="s">
        <v>208</v>
      </c>
      <c r="E131" s="229" t="s">
        <v>1</v>
      </c>
      <c r="F131" s="230" t="s">
        <v>268</v>
      </c>
      <c r="G131" s="227"/>
      <c r="H131" s="231">
        <v>188.5</v>
      </c>
      <c r="I131" s="232"/>
      <c r="J131" s="232"/>
      <c r="K131" s="227"/>
      <c r="L131" s="227"/>
      <c r="M131" s="233"/>
      <c r="N131" s="234"/>
      <c r="O131" s="235"/>
      <c r="P131" s="235"/>
      <c r="Q131" s="235"/>
      <c r="R131" s="235"/>
      <c r="S131" s="235"/>
      <c r="T131" s="235"/>
      <c r="U131" s="235"/>
      <c r="V131" s="235"/>
      <c r="W131" s="235"/>
      <c r="X131" s="236"/>
      <c r="AT131" s="237" t="s">
        <v>208</v>
      </c>
      <c r="AU131" s="237" t="s">
        <v>82</v>
      </c>
      <c r="AV131" s="11" t="s">
        <v>82</v>
      </c>
      <c r="AW131" s="11" t="s">
        <v>5</v>
      </c>
      <c r="AX131" s="11" t="s">
        <v>80</v>
      </c>
      <c r="AY131" s="237" t="s">
        <v>128</v>
      </c>
    </row>
    <row r="132" spans="2:65" s="1" customFormat="1" ht="16.5" customHeight="1">
      <c r="B132" s="34"/>
      <c r="C132" s="207" t="s">
        <v>281</v>
      </c>
      <c r="D132" s="207" t="s">
        <v>131</v>
      </c>
      <c r="E132" s="208" t="s">
        <v>282</v>
      </c>
      <c r="F132" s="209" t="s">
        <v>283</v>
      </c>
      <c r="G132" s="210" t="s">
        <v>174</v>
      </c>
      <c r="H132" s="211">
        <v>4</v>
      </c>
      <c r="I132" s="212"/>
      <c r="J132" s="212"/>
      <c r="K132" s="213">
        <f>ROUND(P132*H132,2)</f>
        <v>0</v>
      </c>
      <c r="L132" s="209" t="s">
        <v>1</v>
      </c>
      <c r="M132" s="39"/>
      <c r="N132" s="214" t="s">
        <v>1</v>
      </c>
      <c r="O132" s="215" t="s">
        <v>41</v>
      </c>
      <c r="P132" s="216">
        <f>I132+J132</f>
        <v>0</v>
      </c>
      <c r="Q132" s="216">
        <f>ROUND(I132*H132,2)</f>
        <v>0</v>
      </c>
      <c r="R132" s="216">
        <f>ROUND(J132*H132,2)</f>
        <v>0</v>
      </c>
      <c r="S132" s="75"/>
      <c r="T132" s="217">
        <f>S132*H132</f>
        <v>0</v>
      </c>
      <c r="U132" s="217">
        <v>0</v>
      </c>
      <c r="V132" s="217">
        <f>U132*H132</f>
        <v>0</v>
      </c>
      <c r="W132" s="217">
        <v>0</v>
      </c>
      <c r="X132" s="218">
        <f>W132*H132</f>
        <v>0</v>
      </c>
      <c r="AR132" s="13" t="s">
        <v>146</v>
      </c>
      <c r="AT132" s="13" t="s">
        <v>131</v>
      </c>
      <c r="AU132" s="13" t="s">
        <v>82</v>
      </c>
      <c r="AY132" s="13" t="s">
        <v>128</v>
      </c>
      <c r="BE132" s="219">
        <f>IF(O132="základní",K132,0)</f>
        <v>0</v>
      </c>
      <c r="BF132" s="219">
        <f>IF(O132="snížená",K132,0)</f>
        <v>0</v>
      </c>
      <c r="BG132" s="219">
        <f>IF(O132="zákl. přenesená",K132,0)</f>
        <v>0</v>
      </c>
      <c r="BH132" s="219">
        <f>IF(O132="sníž. přenesená",K132,0)</f>
        <v>0</v>
      </c>
      <c r="BI132" s="219">
        <f>IF(O132="nulová",K132,0)</f>
        <v>0</v>
      </c>
      <c r="BJ132" s="13" t="s">
        <v>80</v>
      </c>
      <c r="BK132" s="219">
        <f>ROUND(P132*H132,2)</f>
        <v>0</v>
      </c>
      <c r="BL132" s="13" t="s">
        <v>146</v>
      </c>
      <c r="BM132" s="13" t="s">
        <v>284</v>
      </c>
    </row>
    <row r="133" spans="2:65" s="1" customFormat="1" ht="16.5" customHeight="1">
      <c r="B133" s="34"/>
      <c r="C133" s="238" t="s">
        <v>285</v>
      </c>
      <c r="D133" s="238" t="s">
        <v>254</v>
      </c>
      <c r="E133" s="239" t="s">
        <v>286</v>
      </c>
      <c r="F133" s="240" t="s">
        <v>287</v>
      </c>
      <c r="G133" s="241" t="s">
        <v>227</v>
      </c>
      <c r="H133" s="242">
        <v>18.85</v>
      </c>
      <c r="I133" s="243"/>
      <c r="J133" s="244"/>
      <c r="K133" s="245">
        <f>ROUND(P133*H133,2)</f>
        <v>0</v>
      </c>
      <c r="L133" s="240" t="s">
        <v>164</v>
      </c>
      <c r="M133" s="246"/>
      <c r="N133" s="247" t="s">
        <v>1</v>
      </c>
      <c r="O133" s="215" t="s">
        <v>41</v>
      </c>
      <c r="P133" s="216">
        <f>I133+J133</f>
        <v>0</v>
      </c>
      <c r="Q133" s="216">
        <f>ROUND(I133*H133,2)</f>
        <v>0</v>
      </c>
      <c r="R133" s="216">
        <f>ROUND(J133*H133,2)</f>
        <v>0</v>
      </c>
      <c r="S133" s="75"/>
      <c r="T133" s="217">
        <f>S133*H133</f>
        <v>0</v>
      </c>
      <c r="U133" s="217">
        <v>0.2</v>
      </c>
      <c r="V133" s="217">
        <f>U133*H133</f>
        <v>3.7700000000000005</v>
      </c>
      <c r="W133" s="217">
        <v>0</v>
      </c>
      <c r="X133" s="218">
        <f>W133*H133</f>
        <v>0</v>
      </c>
      <c r="AR133" s="13" t="s">
        <v>161</v>
      </c>
      <c r="AT133" s="13" t="s">
        <v>254</v>
      </c>
      <c r="AU133" s="13" t="s">
        <v>82</v>
      </c>
      <c r="AY133" s="13" t="s">
        <v>128</v>
      </c>
      <c r="BE133" s="219">
        <f>IF(O133="základní",K133,0)</f>
        <v>0</v>
      </c>
      <c r="BF133" s="219">
        <f>IF(O133="snížená",K133,0)</f>
        <v>0</v>
      </c>
      <c r="BG133" s="219">
        <f>IF(O133="zákl. přenesená",K133,0)</f>
        <v>0</v>
      </c>
      <c r="BH133" s="219">
        <f>IF(O133="sníž. přenesená",K133,0)</f>
        <v>0</v>
      </c>
      <c r="BI133" s="219">
        <f>IF(O133="nulová",K133,0)</f>
        <v>0</v>
      </c>
      <c r="BJ133" s="13" t="s">
        <v>80</v>
      </c>
      <c r="BK133" s="219">
        <f>ROUND(P133*H133,2)</f>
        <v>0</v>
      </c>
      <c r="BL133" s="13" t="s">
        <v>146</v>
      </c>
      <c r="BM133" s="13" t="s">
        <v>288</v>
      </c>
    </row>
    <row r="134" spans="2:51" s="11" customFormat="1" ht="12">
      <c r="B134" s="226"/>
      <c r="C134" s="227"/>
      <c r="D134" s="228" t="s">
        <v>208</v>
      </c>
      <c r="E134" s="227"/>
      <c r="F134" s="230" t="s">
        <v>289</v>
      </c>
      <c r="G134" s="227"/>
      <c r="H134" s="231">
        <v>18.85</v>
      </c>
      <c r="I134" s="232"/>
      <c r="J134" s="232"/>
      <c r="K134" s="227"/>
      <c r="L134" s="227"/>
      <c r="M134" s="233"/>
      <c r="N134" s="234"/>
      <c r="O134" s="235"/>
      <c r="P134" s="235"/>
      <c r="Q134" s="235"/>
      <c r="R134" s="235"/>
      <c r="S134" s="235"/>
      <c r="T134" s="235"/>
      <c r="U134" s="235"/>
      <c r="V134" s="235"/>
      <c r="W134" s="235"/>
      <c r="X134" s="236"/>
      <c r="AT134" s="237" t="s">
        <v>208</v>
      </c>
      <c r="AU134" s="237" t="s">
        <v>82</v>
      </c>
      <c r="AV134" s="11" t="s">
        <v>82</v>
      </c>
      <c r="AW134" s="11" t="s">
        <v>4</v>
      </c>
      <c r="AX134" s="11" t="s">
        <v>80</v>
      </c>
      <c r="AY134" s="237" t="s">
        <v>128</v>
      </c>
    </row>
    <row r="135" spans="2:65" s="1" customFormat="1" ht="16.5" customHeight="1">
      <c r="B135" s="34"/>
      <c r="C135" s="207" t="s">
        <v>290</v>
      </c>
      <c r="D135" s="207" t="s">
        <v>131</v>
      </c>
      <c r="E135" s="208" t="s">
        <v>291</v>
      </c>
      <c r="F135" s="209" t="s">
        <v>292</v>
      </c>
      <c r="G135" s="210" t="s">
        <v>206</v>
      </c>
      <c r="H135" s="211">
        <v>188.5</v>
      </c>
      <c r="I135" s="212"/>
      <c r="J135" s="212"/>
      <c r="K135" s="213">
        <f>ROUND(P135*H135,2)</f>
        <v>0</v>
      </c>
      <c r="L135" s="209" t="s">
        <v>164</v>
      </c>
      <c r="M135" s="39"/>
      <c r="N135" s="214" t="s">
        <v>1</v>
      </c>
      <c r="O135" s="215" t="s">
        <v>41</v>
      </c>
      <c r="P135" s="216">
        <f>I135+J135</f>
        <v>0</v>
      </c>
      <c r="Q135" s="216">
        <f>ROUND(I135*H135,2)</f>
        <v>0</v>
      </c>
      <c r="R135" s="216">
        <f>ROUND(J135*H135,2)</f>
        <v>0</v>
      </c>
      <c r="S135" s="75"/>
      <c r="T135" s="217">
        <f>S135*H135</f>
        <v>0</v>
      </c>
      <c r="U135" s="217">
        <v>0</v>
      </c>
      <c r="V135" s="217">
        <f>U135*H135</f>
        <v>0</v>
      </c>
      <c r="W135" s="217">
        <v>0</v>
      </c>
      <c r="X135" s="218">
        <f>W135*H135</f>
        <v>0</v>
      </c>
      <c r="AR135" s="13" t="s">
        <v>146</v>
      </c>
      <c r="AT135" s="13" t="s">
        <v>131</v>
      </c>
      <c r="AU135" s="13" t="s">
        <v>82</v>
      </c>
      <c r="AY135" s="13" t="s">
        <v>128</v>
      </c>
      <c r="BE135" s="219">
        <f>IF(O135="základní",K135,0)</f>
        <v>0</v>
      </c>
      <c r="BF135" s="219">
        <f>IF(O135="snížená",K135,0)</f>
        <v>0</v>
      </c>
      <c r="BG135" s="219">
        <f>IF(O135="zákl. přenesená",K135,0)</f>
        <v>0</v>
      </c>
      <c r="BH135" s="219">
        <f>IF(O135="sníž. přenesená",K135,0)</f>
        <v>0</v>
      </c>
      <c r="BI135" s="219">
        <f>IF(O135="nulová",K135,0)</f>
        <v>0</v>
      </c>
      <c r="BJ135" s="13" t="s">
        <v>80</v>
      </c>
      <c r="BK135" s="219">
        <f>ROUND(P135*H135,2)</f>
        <v>0</v>
      </c>
      <c r="BL135" s="13" t="s">
        <v>146</v>
      </c>
      <c r="BM135" s="13" t="s">
        <v>293</v>
      </c>
    </row>
    <row r="136" spans="2:51" s="11" customFormat="1" ht="12">
      <c r="B136" s="226"/>
      <c r="C136" s="227"/>
      <c r="D136" s="228" t="s">
        <v>208</v>
      </c>
      <c r="E136" s="229" t="s">
        <v>1</v>
      </c>
      <c r="F136" s="230" t="s">
        <v>268</v>
      </c>
      <c r="G136" s="227"/>
      <c r="H136" s="231">
        <v>188.5</v>
      </c>
      <c r="I136" s="232"/>
      <c r="J136" s="232"/>
      <c r="K136" s="227"/>
      <c r="L136" s="227"/>
      <c r="M136" s="233"/>
      <c r="N136" s="234"/>
      <c r="O136" s="235"/>
      <c r="P136" s="235"/>
      <c r="Q136" s="235"/>
      <c r="R136" s="235"/>
      <c r="S136" s="235"/>
      <c r="T136" s="235"/>
      <c r="U136" s="235"/>
      <c r="V136" s="235"/>
      <c r="W136" s="235"/>
      <c r="X136" s="236"/>
      <c r="AT136" s="237" t="s">
        <v>208</v>
      </c>
      <c r="AU136" s="237" t="s">
        <v>82</v>
      </c>
      <c r="AV136" s="11" t="s">
        <v>82</v>
      </c>
      <c r="AW136" s="11" t="s">
        <v>5</v>
      </c>
      <c r="AX136" s="11" t="s">
        <v>72</v>
      </c>
      <c r="AY136" s="237" t="s">
        <v>128</v>
      </c>
    </row>
    <row r="137" spans="2:65" s="1" customFormat="1" ht="16.5" customHeight="1">
      <c r="B137" s="34"/>
      <c r="C137" s="238" t="s">
        <v>86</v>
      </c>
      <c r="D137" s="238" t="s">
        <v>254</v>
      </c>
      <c r="E137" s="239" t="s">
        <v>294</v>
      </c>
      <c r="F137" s="240" t="s">
        <v>295</v>
      </c>
      <c r="G137" s="241" t="s">
        <v>206</v>
      </c>
      <c r="H137" s="242">
        <v>207.35</v>
      </c>
      <c r="I137" s="243"/>
      <c r="J137" s="244"/>
      <c r="K137" s="245">
        <f>ROUND(P137*H137,2)</f>
        <v>0</v>
      </c>
      <c r="L137" s="240" t="s">
        <v>164</v>
      </c>
      <c r="M137" s="246"/>
      <c r="N137" s="247" t="s">
        <v>1</v>
      </c>
      <c r="O137" s="215" t="s">
        <v>41</v>
      </c>
      <c r="P137" s="216">
        <f>I137+J137</f>
        <v>0</v>
      </c>
      <c r="Q137" s="216">
        <f>ROUND(I137*H137,2)</f>
        <v>0</v>
      </c>
      <c r="R137" s="216">
        <f>ROUND(J137*H137,2)</f>
        <v>0</v>
      </c>
      <c r="S137" s="75"/>
      <c r="T137" s="217">
        <f>S137*H137</f>
        <v>0</v>
      </c>
      <c r="U137" s="217">
        <v>0.0003</v>
      </c>
      <c r="V137" s="217">
        <f>U137*H137</f>
        <v>0.06220499999999999</v>
      </c>
      <c r="W137" s="217">
        <v>0</v>
      </c>
      <c r="X137" s="218">
        <f>W137*H137</f>
        <v>0</v>
      </c>
      <c r="AR137" s="13" t="s">
        <v>161</v>
      </c>
      <c r="AT137" s="13" t="s">
        <v>254</v>
      </c>
      <c r="AU137" s="13" t="s">
        <v>82</v>
      </c>
      <c r="AY137" s="13" t="s">
        <v>128</v>
      </c>
      <c r="BE137" s="219">
        <f>IF(O137="základní",K137,0)</f>
        <v>0</v>
      </c>
      <c r="BF137" s="219">
        <f>IF(O137="snížená",K137,0)</f>
        <v>0</v>
      </c>
      <c r="BG137" s="219">
        <f>IF(O137="zákl. přenesená",K137,0)</f>
        <v>0</v>
      </c>
      <c r="BH137" s="219">
        <f>IF(O137="sníž. přenesená",K137,0)</f>
        <v>0</v>
      </c>
      <c r="BI137" s="219">
        <f>IF(O137="nulová",K137,0)</f>
        <v>0</v>
      </c>
      <c r="BJ137" s="13" t="s">
        <v>80</v>
      </c>
      <c r="BK137" s="219">
        <f>ROUND(P137*H137,2)</f>
        <v>0</v>
      </c>
      <c r="BL137" s="13" t="s">
        <v>146</v>
      </c>
      <c r="BM137" s="13" t="s">
        <v>296</v>
      </c>
    </row>
    <row r="138" spans="2:51" s="11" customFormat="1" ht="12">
      <c r="B138" s="226"/>
      <c r="C138" s="227"/>
      <c r="D138" s="228" t="s">
        <v>208</v>
      </c>
      <c r="E138" s="227"/>
      <c r="F138" s="230" t="s">
        <v>297</v>
      </c>
      <c r="G138" s="227"/>
      <c r="H138" s="231">
        <v>207.35</v>
      </c>
      <c r="I138" s="232"/>
      <c r="J138" s="232"/>
      <c r="K138" s="227"/>
      <c r="L138" s="227"/>
      <c r="M138" s="233"/>
      <c r="N138" s="234"/>
      <c r="O138" s="235"/>
      <c r="P138" s="235"/>
      <c r="Q138" s="235"/>
      <c r="R138" s="235"/>
      <c r="S138" s="235"/>
      <c r="T138" s="235"/>
      <c r="U138" s="235"/>
      <c r="V138" s="235"/>
      <c r="W138" s="235"/>
      <c r="X138" s="236"/>
      <c r="AT138" s="237" t="s">
        <v>208</v>
      </c>
      <c r="AU138" s="237" t="s">
        <v>82</v>
      </c>
      <c r="AV138" s="11" t="s">
        <v>82</v>
      </c>
      <c r="AW138" s="11" t="s">
        <v>4</v>
      </c>
      <c r="AX138" s="11" t="s">
        <v>80</v>
      </c>
      <c r="AY138" s="237" t="s">
        <v>128</v>
      </c>
    </row>
    <row r="139" spans="2:63" s="10" customFormat="1" ht="22.8" customHeight="1">
      <c r="B139" s="190"/>
      <c r="C139" s="191"/>
      <c r="D139" s="192" t="s">
        <v>71</v>
      </c>
      <c r="E139" s="205" t="s">
        <v>127</v>
      </c>
      <c r="F139" s="205" t="s">
        <v>298</v>
      </c>
      <c r="G139" s="191"/>
      <c r="H139" s="191"/>
      <c r="I139" s="194"/>
      <c r="J139" s="194"/>
      <c r="K139" s="206">
        <f>BK139</f>
        <v>0</v>
      </c>
      <c r="L139" s="191"/>
      <c r="M139" s="196"/>
      <c r="N139" s="197"/>
      <c r="O139" s="198"/>
      <c r="P139" s="198"/>
      <c r="Q139" s="199">
        <f>SUM(Q140:Q182)</f>
        <v>0</v>
      </c>
      <c r="R139" s="199">
        <f>SUM(R140:R182)</f>
        <v>0</v>
      </c>
      <c r="S139" s="198"/>
      <c r="T139" s="200">
        <f>SUM(T140:T182)</f>
        <v>0</v>
      </c>
      <c r="U139" s="198"/>
      <c r="V139" s="200">
        <f>SUM(V140:V182)</f>
        <v>3947.7965186000006</v>
      </c>
      <c r="W139" s="198"/>
      <c r="X139" s="201">
        <f>SUM(X140:X182)</f>
        <v>0</v>
      </c>
      <c r="AR139" s="202" t="s">
        <v>80</v>
      </c>
      <c r="AT139" s="203" t="s">
        <v>71</v>
      </c>
      <c r="AU139" s="203" t="s">
        <v>80</v>
      </c>
      <c r="AY139" s="202" t="s">
        <v>128</v>
      </c>
      <c r="BK139" s="204">
        <f>SUM(BK140:BK182)</f>
        <v>0</v>
      </c>
    </row>
    <row r="140" spans="2:65" s="1" customFormat="1" ht="16.5" customHeight="1">
      <c r="B140" s="34"/>
      <c r="C140" s="207" t="s">
        <v>8</v>
      </c>
      <c r="D140" s="207" t="s">
        <v>131</v>
      </c>
      <c r="E140" s="208" t="s">
        <v>299</v>
      </c>
      <c r="F140" s="209" t="s">
        <v>300</v>
      </c>
      <c r="G140" s="210" t="s">
        <v>206</v>
      </c>
      <c r="H140" s="211">
        <v>2488.5</v>
      </c>
      <c r="I140" s="212"/>
      <c r="J140" s="212"/>
      <c r="K140" s="213">
        <f>ROUND(P140*H140,2)</f>
        <v>0</v>
      </c>
      <c r="L140" s="209" t="s">
        <v>1</v>
      </c>
      <c r="M140" s="39"/>
      <c r="N140" s="214" t="s">
        <v>1</v>
      </c>
      <c r="O140" s="215" t="s">
        <v>41</v>
      </c>
      <c r="P140" s="216">
        <f>I140+J140</f>
        <v>0</v>
      </c>
      <c r="Q140" s="216">
        <f>ROUND(I140*H140,2)</f>
        <v>0</v>
      </c>
      <c r="R140" s="216">
        <f>ROUND(J140*H140,2)</f>
        <v>0</v>
      </c>
      <c r="S140" s="75"/>
      <c r="T140" s="217">
        <f>S140*H140</f>
        <v>0</v>
      </c>
      <c r="U140" s="217">
        <v>0.2121</v>
      </c>
      <c r="V140" s="217">
        <f>U140*H140</f>
        <v>527.8108500000001</v>
      </c>
      <c r="W140" s="217">
        <v>0</v>
      </c>
      <c r="X140" s="218">
        <f>W140*H140</f>
        <v>0</v>
      </c>
      <c r="AR140" s="13" t="s">
        <v>146</v>
      </c>
      <c r="AT140" s="13" t="s">
        <v>131</v>
      </c>
      <c r="AU140" s="13" t="s">
        <v>82</v>
      </c>
      <c r="AY140" s="13" t="s">
        <v>128</v>
      </c>
      <c r="BE140" s="219">
        <f>IF(O140="základní",K140,0)</f>
        <v>0</v>
      </c>
      <c r="BF140" s="219">
        <f>IF(O140="snížená",K140,0)</f>
        <v>0</v>
      </c>
      <c r="BG140" s="219">
        <f>IF(O140="zákl. přenesená",K140,0)</f>
        <v>0</v>
      </c>
      <c r="BH140" s="219">
        <f>IF(O140="sníž. přenesená",K140,0)</f>
        <v>0</v>
      </c>
      <c r="BI140" s="219">
        <f>IF(O140="nulová",K140,0)</f>
        <v>0</v>
      </c>
      <c r="BJ140" s="13" t="s">
        <v>80</v>
      </c>
      <c r="BK140" s="219">
        <f>ROUND(P140*H140,2)</f>
        <v>0</v>
      </c>
      <c r="BL140" s="13" t="s">
        <v>146</v>
      </c>
      <c r="BM140" s="13" t="s">
        <v>301</v>
      </c>
    </row>
    <row r="141" spans="2:51" s="11" customFormat="1" ht="12">
      <c r="B141" s="226"/>
      <c r="C141" s="227"/>
      <c r="D141" s="228" t="s">
        <v>208</v>
      </c>
      <c r="E141" s="229" t="s">
        <v>1</v>
      </c>
      <c r="F141" s="230" t="s">
        <v>263</v>
      </c>
      <c r="G141" s="227"/>
      <c r="H141" s="231">
        <v>2398.5</v>
      </c>
      <c r="I141" s="232"/>
      <c r="J141" s="232"/>
      <c r="K141" s="227"/>
      <c r="L141" s="227"/>
      <c r="M141" s="233"/>
      <c r="N141" s="234"/>
      <c r="O141" s="235"/>
      <c r="P141" s="235"/>
      <c r="Q141" s="235"/>
      <c r="R141" s="235"/>
      <c r="S141" s="235"/>
      <c r="T141" s="235"/>
      <c r="U141" s="235"/>
      <c r="V141" s="235"/>
      <c r="W141" s="235"/>
      <c r="X141" s="236"/>
      <c r="AT141" s="237" t="s">
        <v>208</v>
      </c>
      <c r="AU141" s="237" t="s">
        <v>82</v>
      </c>
      <c r="AV141" s="11" t="s">
        <v>82</v>
      </c>
      <c r="AW141" s="11" t="s">
        <v>5</v>
      </c>
      <c r="AX141" s="11" t="s">
        <v>72</v>
      </c>
      <c r="AY141" s="237" t="s">
        <v>128</v>
      </c>
    </row>
    <row r="142" spans="2:51" s="11" customFormat="1" ht="12">
      <c r="B142" s="226"/>
      <c r="C142" s="227"/>
      <c r="D142" s="228" t="s">
        <v>208</v>
      </c>
      <c r="E142" s="229" t="s">
        <v>1</v>
      </c>
      <c r="F142" s="230" t="s">
        <v>264</v>
      </c>
      <c r="G142" s="227"/>
      <c r="H142" s="231">
        <v>90</v>
      </c>
      <c r="I142" s="232"/>
      <c r="J142" s="232"/>
      <c r="K142" s="227"/>
      <c r="L142" s="227"/>
      <c r="M142" s="233"/>
      <c r="N142" s="234"/>
      <c r="O142" s="235"/>
      <c r="P142" s="235"/>
      <c r="Q142" s="235"/>
      <c r="R142" s="235"/>
      <c r="S142" s="235"/>
      <c r="T142" s="235"/>
      <c r="U142" s="235"/>
      <c r="V142" s="235"/>
      <c r="W142" s="235"/>
      <c r="X142" s="236"/>
      <c r="AT142" s="237" t="s">
        <v>208</v>
      </c>
      <c r="AU142" s="237" t="s">
        <v>82</v>
      </c>
      <c r="AV142" s="11" t="s">
        <v>82</v>
      </c>
      <c r="AW142" s="11" t="s">
        <v>5</v>
      </c>
      <c r="AX142" s="11" t="s">
        <v>72</v>
      </c>
      <c r="AY142" s="237" t="s">
        <v>128</v>
      </c>
    </row>
    <row r="143" spans="2:65" s="1" customFormat="1" ht="16.5" customHeight="1">
      <c r="B143" s="34"/>
      <c r="C143" s="207" t="s">
        <v>302</v>
      </c>
      <c r="D143" s="207" t="s">
        <v>131</v>
      </c>
      <c r="E143" s="208" t="s">
        <v>303</v>
      </c>
      <c r="F143" s="209" t="s">
        <v>304</v>
      </c>
      <c r="G143" s="210" t="s">
        <v>206</v>
      </c>
      <c r="H143" s="211">
        <v>1480.5</v>
      </c>
      <c r="I143" s="212"/>
      <c r="J143" s="212"/>
      <c r="K143" s="213">
        <f>ROUND(P143*H143,2)</f>
        <v>0</v>
      </c>
      <c r="L143" s="209" t="s">
        <v>164</v>
      </c>
      <c r="M143" s="39"/>
      <c r="N143" s="214" t="s">
        <v>1</v>
      </c>
      <c r="O143" s="215" t="s">
        <v>41</v>
      </c>
      <c r="P143" s="216">
        <f>I143+J143</f>
        <v>0</v>
      </c>
      <c r="Q143" s="216">
        <f>ROUND(I143*H143,2)</f>
        <v>0</v>
      </c>
      <c r="R143" s="216">
        <f>ROUND(J143*H143,2)</f>
        <v>0</v>
      </c>
      <c r="S143" s="75"/>
      <c r="T143" s="217">
        <f>S143*H143</f>
        <v>0</v>
      </c>
      <c r="U143" s="217">
        <v>0</v>
      </c>
      <c r="V143" s="217">
        <f>U143*H143</f>
        <v>0</v>
      </c>
      <c r="W143" s="217">
        <v>0</v>
      </c>
      <c r="X143" s="218">
        <f>W143*H143</f>
        <v>0</v>
      </c>
      <c r="AR143" s="13" t="s">
        <v>146</v>
      </c>
      <c r="AT143" s="13" t="s">
        <v>131</v>
      </c>
      <c r="AU143" s="13" t="s">
        <v>82</v>
      </c>
      <c r="AY143" s="13" t="s">
        <v>128</v>
      </c>
      <c r="BE143" s="219">
        <f>IF(O143="základní",K143,0)</f>
        <v>0</v>
      </c>
      <c r="BF143" s="219">
        <f>IF(O143="snížená",K143,0)</f>
        <v>0</v>
      </c>
      <c r="BG143" s="219">
        <f>IF(O143="zákl. přenesená",K143,0)</f>
        <v>0</v>
      </c>
      <c r="BH143" s="219">
        <f>IF(O143="sníž. přenesená",K143,0)</f>
        <v>0</v>
      </c>
      <c r="BI143" s="219">
        <f>IF(O143="nulová",K143,0)</f>
        <v>0</v>
      </c>
      <c r="BJ143" s="13" t="s">
        <v>80</v>
      </c>
      <c r="BK143" s="219">
        <f>ROUND(P143*H143,2)</f>
        <v>0</v>
      </c>
      <c r="BL143" s="13" t="s">
        <v>146</v>
      </c>
      <c r="BM143" s="13" t="s">
        <v>305</v>
      </c>
    </row>
    <row r="144" spans="2:51" s="11" customFormat="1" ht="12">
      <c r="B144" s="226"/>
      <c r="C144" s="227"/>
      <c r="D144" s="228" t="s">
        <v>208</v>
      </c>
      <c r="E144" s="229" t="s">
        <v>1</v>
      </c>
      <c r="F144" s="230" t="s">
        <v>306</v>
      </c>
      <c r="G144" s="227"/>
      <c r="H144" s="231">
        <v>1292</v>
      </c>
      <c r="I144" s="232"/>
      <c r="J144" s="232"/>
      <c r="K144" s="227"/>
      <c r="L144" s="227"/>
      <c r="M144" s="233"/>
      <c r="N144" s="234"/>
      <c r="O144" s="235"/>
      <c r="P144" s="235"/>
      <c r="Q144" s="235"/>
      <c r="R144" s="235"/>
      <c r="S144" s="235"/>
      <c r="T144" s="235"/>
      <c r="U144" s="235"/>
      <c r="V144" s="235"/>
      <c r="W144" s="235"/>
      <c r="X144" s="236"/>
      <c r="AT144" s="237" t="s">
        <v>208</v>
      </c>
      <c r="AU144" s="237" t="s">
        <v>82</v>
      </c>
      <c r="AV144" s="11" t="s">
        <v>82</v>
      </c>
      <c r="AW144" s="11" t="s">
        <v>5</v>
      </c>
      <c r="AX144" s="11" t="s">
        <v>72</v>
      </c>
      <c r="AY144" s="237" t="s">
        <v>128</v>
      </c>
    </row>
    <row r="145" spans="2:51" s="11" customFormat="1" ht="12">
      <c r="B145" s="226"/>
      <c r="C145" s="227"/>
      <c r="D145" s="228" t="s">
        <v>208</v>
      </c>
      <c r="E145" s="229" t="s">
        <v>1</v>
      </c>
      <c r="F145" s="230" t="s">
        <v>307</v>
      </c>
      <c r="G145" s="227"/>
      <c r="H145" s="231">
        <v>188.5</v>
      </c>
      <c r="I145" s="232"/>
      <c r="J145" s="232"/>
      <c r="K145" s="227"/>
      <c r="L145" s="227"/>
      <c r="M145" s="233"/>
      <c r="N145" s="234"/>
      <c r="O145" s="235"/>
      <c r="P145" s="235"/>
      <c r="Q145" s="235"/>
      <c r="R145" s="235"/>
      <c r="S145" s="235"/>
      <c r="T145" s="235"/>
      <c r="U145" s="235"/>
      <c r="V145" s="235"/>
      <c r="W145" s="235"/>
      <c r="X145" s="236"/>
      <c r="AT145" s="237" t="s">
        <v>208</v>
      </c>
      <c r="AU145" s="237" t="s">
        <v>82</v>
      </c>
      <c r="AV145" s="11" t="s">
        <v>82</v>
      </c>
      <c r="AW145" s="11" t="s">
        <v>5</v>
      </c>
      <c r="AX145" s="11" t="s">
        <v>72</v>
      </c>
      <c r="AY145" s="237" t="s">
        <v>128</v>
      </c>
    </row>
    <row r="146" spans="2:65" s="1" customFormat="1" ht="16.5" customHeight="1">
      <c r="B146" s="34"/>
      <c r="C146" s="238" t="s">
        <v>308</v>
      </c>
      <c r="D146" s="238" t="s">
        <v>254</v>
      </c>
      <c r="E146" s="239" t="s">
        <v>309</v>
      </c>
      <c r="F146" s="240" t="s">
        <v>310</v>
      </c>
      <c r="G146" s="241" t="s">
        <v>246</v>
      </c>
      <c r="H146" s="242">
        <v>592.2</v>
      </c>
      <c r="I146" s="243"/>
      <c r="J146" s="244"/>
      <c r="K146" s="245">
        <f>ROUND(P146*H146,2)</f>
        <v>0</v>
      </c>
      <c r="L146" s="240" t="s">
        <v>164</v>
      </c>
      <c r="M146" s="246"/>
      <c r="N146" s="247" t="s">
        <v>1</v>
      </c>
      <c r="O146" s="215" t="s">
        <v>41</v>
      </c>
      <c r="P146" s="216">
        <f>I146+J146</f>
        <v>0</v>
      </c>
      <c r="Q146" s="216">
        <f>ROUND(I146*H146,2)</f>
        <v>0</v>
      </c>
      <c r="R146" s="216">
        <f>ROUND(J146*H146,2)</f>
        <v>0</v>
      </c>
      <c r="S146" s="75"/>
      <c r="T146" s="217">
        <f>S146*H146</f>
        <v>0</v>
      </c>
      <c r="U146" s="217">
        <v>1</v>
      </c>
      <c r="V146" s="217">
        <f>U146*H146</f>
        <v>592.2</v>
      </c>
      <c r="W146" s="217">
        <v>0</v>
      </c>
      <c r="X146" s="218">
        <f>W146*H146</f>
        <v>0</v>
      </c>
      <c r="AR146" s="13" t="s">
        <v>161</v>
      </c>
      <c r="AT146" s="13" t="s">
        <v>254</v>
      </c>
      <c r="AU146" s="13" t="s">
        <v>82</v>
      </c>
      <c r="AY146" s="13" t="s">
        <v>128</v>
      </c>
      <c r="BE146" s="219">
        <f>IF(O146="základní",K146,0)</f>
        <v>0</v>
      </c>
      <c r="BF146" s="219">
        <f>IF(O146="snížená",K146,0)</f>
        <v>0</v>
      </c>
      <c r="BG146" s="219">
        <f>IF(O146="zákl. přenesená",K146,0)</f>
        <v>0</v>
      </c>
      <c r="BH146" s="219">
        <f>IF(O146="sníž. přenesená",K146,0)</f>
        <v>0</v>
      </c>
      <c r="BI146" s="219">
        <f>IF(O146="nulová",K146,0)</f>
        <v>0</v>
      </c>
      <c r="BJ146" s="13" t="s">
        <v>80</v>
      </c>
      <c r="BK146" s="219">
        <f>ROUND(P146*H146,2)</f>
        <v>0</v>
      </c>
      <c r="BL146" s="13" t="s">
        <v>146</v>
      </c>
      <c r="BM146" s="13" t="s">
        <v>311</v>
      </c>
    </row>
    <row r="147" spans="2:51" s="11" customFormat="1" ht="12">
      <c r="B147" s="226"/>
      <c r="C147" s="227"/>
      <c r="D147" s="228" t="s">
        <v>208</v>
      </c>
      <c r="E147" s="229" t="s">
        <v>1</v>
      </c>
      <c r="F147" s="230" t="s">
        <v>312</v>
      </c>
      <c r="G147" s="227"/>
      <c r="H147" s="231">
        <v>296.1</v>
      </c>
      <c r="I147" s="232"/>
      <c r="J147" s="232"/>
      <c r="K147" s="227"/>
      <c r="L147" s="227"/>
      <c r="M147" s="233"/>
      <c r="N147" s="234"/>
      <c r="O147" s="235"/>
      <c r="P147" s="235"/>
      <c r="Q147" s="235"/>
      <c r="R147" s="235"/>
      <c r="S147" s="235"/>
      <c r="T147" s="235"/>
      <c r="U147" s="235"/>
      <c r="V147" s="235"/>
      <c r="W147" s="235"/>
      <c r="X147" s="236"/>
      <c r="AT147" s="237" t="s">
        <v>208</v>
      </c>
      <c r="AU147" s="237" t="s">
        <v>82</v>
      </c>
      <c r="AV147" s="11" t="s">
        <v>82</v>
      </c>
      <c r="AW147" s="11" t="s">
        <v>5</v>
      </c>
      <c r="AX147" s="11" t="s">
        <v>80</v>
      </c>
      <c r="AY147" s="237" t="s">
        <v>128</v>
      </c>
    </row>
    <row r="148" spans="2:51" s="11" customFormat="1" ht="12">
      <c r="B148" s="226"/>
      <c r="C148" s="227"/>
      <c r="D148" s="228" t="s">
        <v>208</v>
      </c>
      <c r="E148" s="227"/>
      <c r="F148" s="230" t="s">
        <v>313</v>
      </c>
      <c r="G148" s="227"/>
      <c r="H148" s="231">
        <v>592.2</v>
      </c>
      <c r="I148" s="232"/>
      <c r="J148" s="232"/>
      <c r="K148" s="227"/>
      <c r="L148" s="227"/>
      <c r="M148" s="233"/>
      <c r="N148" s="234"/>
      <c r="O148" s="235"/>
      <c r="P148" s="235"/>
      <c r="Q148" s="235"/>
      <c r="R148" s="235"/>
      <c r="S148" s="235"/>
      <c r="T148" s="235"/>
      <c r="U148" s="235"/>
      <c r="V148" s="235"/>
      <c r="W148" s="235"/>
      <c r="X148" s="236"/>
      <c r="AT148" s="237" t="s">
        <v>208</v>
      </c>
      <c r="AU148" s="237" t="s">
        <v>82</v>
      </c>
      <c r="AV148" s="11" t="s">
        <v>82</v>
      </c>
      <c r="AW148" s="11" t="s">
        <v>4</v>
      </c>
      <c r="AX148" s="11" t="s">
        <v>80</v>
      </c>
      <c r="AY148" s="237" t="s">
        <v>128</v>
      </c>
    </row>
    <row r="149" spans="2:65" s="1" customFormat="1" ht="16.5" customHeight="1">
      <c r="B149" s="34"/>
      <c r="C149" s="207" t="s">
        <v>314</v>
      </c>
      <c r="D149" s="207" t="s">
        <v>131</v>
      </c>
      <c r="E149" s="208" t="s">
        <v>315</v>
      </c>
      <c r="F149" s="209" t="s">
        <v>316</v>
      </c>
      <c r="G149" s="210" t="s">
        <v>206</v>
      </c>
      <c r="H149" s="211">
        <v>4007.5</v>
      </c>
      <c r="I149" s="212"/>
      <c r="J149" s="212"/>
      <c r="K149" s="213">
        <f>ROUND(P149*H149,2)</f>
        <v>0</v>
      </c>
      <c r="L149" s="209" t="s">
        <v>164</v>
      </c>
      <c r="M149" s="39"/>
      <c r="N149" s="214" t="s">
        <v>1</v>
      </c>
      <c r="O149" s="215" t="s">
        <v>41</v>
      </c>
      <c r="P149" s="216">
        <f>I149+J149</f>
        <v>0</v>
      </c>
      <c r="Q149" s="216">
        <f>ROUND(I149*H149,2)</f>
        <v>0</v>
      </c>
      <c r="R149" s="216">
        <f>ROUND(J149*H149,2)</f>
        <v>0</v>
      </c>
      <c r="S149" s="75"/>
      <c r="T149" s="217">
        <f>S149*H149</f>
        <v>0</v>
      </c>
      <c r="U149" s="217">
        <v>0.27994</v>
      </c>
      <c r="V149" s="217">
        <f>U149*H149</f>
        <v>1121.8595500000001</v>
      </c>
      <c r="W149" s="217">
        <v>0</v>
      </c>
      <c r="X149" s="218">
        <f>W149*H149</f>
        <v>0</v>
      </c>
      <c r="AR149" s="13" t="s">
        <v>146</v>
      </c>
      <c r="AT149" s="13" t="s">
        <v>131</v>
      </c>
      <c r="AU149" s="13" t="s">
        <v>82</v>
      </c>
      <c r="AY149" s="13" t="s">
        <v>128</v>
      </c>
      <c r="BE149" s="219">
        <f>IF(O149="základní",K149,0)</f>
        <v>0</v>
      </c>
      <c r="BF149" s="219">
        <f>IF(O149="snížená",K149,0)</f>
        <v>0</v>
      </c>
      <c r="BG149" s="219">
        <f>IF(O149="zákl. přenesená",K149,0)</f>
        <v>0</v>
      </c>
      <c r="BH149" s="219">
        <f>IF(O149="sníž. přenesená",K149,0)</f>
        <v>0</v>
      </c>
      <c r="BI149" s="219">
        <f>IF(O149="nulová",K149,0)</f>
        <v>0</v>
      </c>
      <c r="BJ149" s="13" t="s">
        <v>80</v>
      </c>
      <c r="BK149" s="219">
        <f>ROUND(P149*H149,2)</f>
        <v>0</v>
      </c>
      <c r="BL149" s="13" t="s">
        <v>146</v>
      </c>
      <c r="BM149" s="13" t="s">
        <v>317</v>
      </c>
    </row>
    <row r="150" spans="2:51" s="11" customFormat="1" ht="12">
      <c r="B150" s="226"/>
      <c r="C150" s="227"/>
      <c r="D150" s="228" t="s">
        <v>208</v>
      </c>
      <c r="E150" s="229" t="s">
        <v>1</v>
      </c>
      <c r="F150" s="230" t="s">
        <v>318</v>
      </c>
      <c r="G150" s="227"/>
      <c r="H150" s="231">
        <v>2398.5</v>
      </c>
      <c r="I150" s="232"/>
      <c r="J150" s="232"/>
      <c r="K150" s="227"/>
      <c r="L150" s="227"/>
      <c r="M150" s="233"/>
      <c r="N150" s="234"/>
      <c r="O150" s="235"/>
      <c r="P150" s="235"/>
      <c r="Q150" s="235"/>
      <c r="R150" s="235"/>
      <c r="S150" s="235"/>
      <c r="T150" s="235"/>
      <c r="U150" s="235"/>
      <c r="V150" s="235"/>
      <c r="W150" s="235"/>
      <c r="X150" s="236"/>
      <c r="AT150" s="237" t="s">
        <v>208</v>
      </c>
      <c r="AU150" s="237" t="s">
        <v>82</v>
      </c>
      <c r="AV150" s="11" t="s">
        <v>82</v>
      </c>
      <c r="AW150" s="11" t="s">
        <v>5</v>
      </c>
      <c r="AX150" s="11" t="s">
        <v>72</v>
      </c>
      <c r="AY150" s="237" t="s">
        <v>128</v>
      </c>
    </row>
    <row r="151" spans="2:51" s="11" customFormat="1" ht="12">
      <c r="B151" s="226"/>
      <c r="C151" s="227"/>
      <c r="D151" s="228" t="s">
        <v>208</v>
      </c>
      <c r="E151" s="229" t="s">
        <v>1</v>
      </c>
      <c r="F151" s="230" t="s">
        <v>319</v>
      </c>
      <c r="G151" s="227"/>
      <c r="H151" s="231">
        <v>90</v>
      </c>
      <c r="I151" s="232"/>
      <c r="J151" s="232"/>
      <c r="K151" s="227"/>
      <c r="L151" s="227"/>
      <c r="M151" s="233"/>
      <c r="N151" s="234"/>
      <c r="O151" s="235"/>
      <c r="P151" s="235"/>
      <c r="Q151" s="235"/>
      <c r="R151" s="235"/>
      <c r="S151" s="235"/>
      <c r="T151" s="235"/>
      <c r="U151" s="235"/>
      <c r="V151" s="235"/>
      <c r="W151" s="235"/>
      <c r="X151" s="236"/>
      <c r="AT151" s="237" t="s">
        <v>208</v>
      </c>
      <c r="AU151" s="237" t="s">
        <v>82</v>
      </c>
      <c r="AV151" s="11" t="s">
        <v>82</v>
      </c>
      <c r="AW151" s="11" t="s">
        <v>5</v>
      </c>
      <c r="AX151" s="11" t="s">
        <v>72</v>
      </c>
      <c r="AY151" s="237" t="s">
        <v>128</v>
      </c>
    </row>
    <row r="152" spans="2:51" s="11" customFormat="1" ht="12">
      <c r="B152" s="226"/>
      <c r="C152" s="227"/>
      <c r="D152" s="228" t="s">
        <v>208</v>
      </c>
      <c r="E152" s="229" t="s">
        <v>1</v>
      </c>
      <c r="F152" s="230" t="s">
        <v>265</v>
      </c>
      <c r="G152" s="227"/>
      <c r="H152" s="231">
        <v>1424</v>
      </c>
      <c r="I152" s="232"/>
      <c r="J152" s="232"/>
      <c r="K152" s="227"/>
      <c r="L152" s="227"/>
      <c r="M152" s="233"/>
      <c r="N152" s="234"/>
      <c r="O152" s="235"/>
      <c r="P152" s="235"/>
      <c r="Q152" s="235"/>
      <c r="R152" s="235"/>
      <c r="S152" s="235"/>
      <c r="T152" s="235"/>
      <c r="U152" s="235"/>
      <c r="V152" s="235"/>
      <c r="W152" s="235"/>
      <c r="X152" s="236"/>
      <c r="AT152" s="237" t="s">
        <v>208</v>
      </c>
      <c r="AU152" s="237" t="s">
        <v>82</v>
      </c>
      <c r="AV152" s="11" t="s">
        <v>82</v>
      </c>
      <c r="AW152" s="11" t="s">
        <v>5</v>
      </c>
      <c r="AX152" s="11" t="s">
        <v>72</v>
      </c>
      <c r="AY152" s="237" t="s">
        <v>128</v>
      </c>
    </row>
    <row r="153" spans="2:51" s="11" customFormat="1" ht="12">
      <c r="B153" s="226"/>
      <c r="C153" s="227"/>
      <c r="D153" s="228" t="s">
        <v>208</v>
      </c>
      <c r="E153" s="229" t="s">
        <v>1</v>
      </c>
      <c r="F153" s="230" t="s">
        <v>266</v>
      </c>
      <c r="G153" s="227"/>
      <c r="H153" s="231">
        <v>95</v>
      </c>
      <c r="I153" s="232"/>
      <c r="J153" s="232"/>
      <c r="K153" s="227"/>
      <c r="L153" s="227"/>
      <c r="M153" s="233"/>
      <c r="N153" s="234"/>
      <c r="O153" s="235"/>
      <c r="P153" s="235"/>
      <c r="Q153" s="235"/>
      <c r="R153" s="235"/>
      <c r="S153" s="235"/>
      <c r="T153" s="235"/>
      <c r="U153" s="235"/>
      <c r="V153" s="235"/>
      <c r="W153" s="235"/>
      <c r="X153" s="236"/>
      <c r="AT153" s="237" t="s">
        <v>208</v>
      </c>
      <c r="AU153" s="237" t="s">
        <v>82</v>
      </c>
      <c r="AV153" s="11" t="s">
        <v>82</v>
      </c>
      <c r="AW153" s="11" t="s">
        <v>5</v>
      </c>
      <c r="AX153" s="11" t="s">
        <v>72</v>
      </c>
      <c r="AY153" s="237" t="s">
        <v>128</v>
      </c>
    </row>
    <row r="154" spans="2:65" s="1" customFormat="1" ht="16.5" customHeight="1">
      <c r="B154" s="34"/>
      <c r="C154" s="207" t="s">
        <v>320</v>
      </c>
      <c r="D154" s="207" t="s">
        <v>131</v>
      </c>
      <c r="E154" s="208" t="s">
        <v>321</v>
      </c>
      <c r="F154" s="209" t="s">
        <v>322</v>
      </c>
      <c r="G154" s="210" t="s">
        <v>206</v>
      </c>
      <c r="H154" s="211">
        <v>4007.5</v>
      </c>
      <c r="I154" s="212"/>
      <c r="J154" s="212"/>
      <c r="K154" s="213">
        <f>ROUND(P154*H154,2)</f>
        <v>0</v>
      </c>
      <c r="L154" s="209" t="s">
        <v>164</v>
      </c>
      <c r="M154" s="39"/>
      <c r="N154" s="214" t="s">
        <v>1</v>
      </c>
      <c r="O154" s="215" t="s">
        <v>41</v>
      </c>
      <c r="P154" s="216">
        <f>I154+J154</f>
        <v>0</v>
      </c>
      <c r="Q154" s="216">
        <f>ROUND(I154*H154,2)</f>
        <v>0</v>
      </c>
      <c r="R154" s="216">
        <f>ROUND(J154*H154,2)</f>
        <v>0</v>
      </c>
      <c r="S154" s="75"/>
      <c r="T154" s="217">
        <f>S154*H154</f>
        <v>0</v>
      </c>
      <c r="U154" s="217">
        <v>0.211</v>
      </c>
      <c r="V154" s="217">
        <f>U154*H154</f>
        <v>845.5825</v>
      </c>
      <c r="W154" s="217">
        <v>0</v>
      </c>
      <c r="X154" s="218">
        <f>W154*H154</f>
        <v>0</v>
      </c>
      <c r="AR154" s="13" t="s">
        <v>146</v>
      </c>
      <c r="AT154" s="13" t="s">
        <v>131</v>
      </c>
      <c r="AU154" s="13" t="s">
        <v>82</v>
      </c>
      <c r="AY154" s="13" t="s">
        <v>128</v>
      </c>
      <c r="BE154" s="219">
        <f>IF(O154="základní",K154,0)</f>
        <v>0</v>
      </c>
      <c r="BF154" s="219">
        <f>IF(O154="snížená",K154,0)</f>
        <v>0</v>
      </c>
      <c r="BG154" s="219">
        <f>IF(O154="zákl. přenesená",K154,0)</f>
        <v>0</v>
      </c>
      <c r="BH154" s="219">
        <f>IF(O154="sníž. přenesená",K154,0)</f>
        <v>0</v>
      </c>
      <c r="BI154" s="219">
        <f>IF(O154="nulová",K154,0)</f>
        <v>0</v>
      </c>
      <c r="BJ154" s="13" t="s">
        <v>80</v>
      </c>
      <c r="BK154" s="219">
        <f>ROUND(P154*H154,2)</f>
        <v>0</v>
      </c>
      <c r="BL154" s="13" t="s">
        <v>146</v>
      </c>
      <c r="BM154" s="13" t="s">
        <v>323</v>
      </c>
    </row>
    <row r="155" spans="2:51" s="11" customFormat="1" ht="12">
      <c r="B155" s="226"/>
      <c r="C155" s="227"/>
      <c r="D155" s="228" t="s">
        <v>208</v>
      </c>
      <c r="E155" s="229" t="s">
        <v>1</v>
      </c>
      <c r="F155" s="230" t="s">
        <v>263</v>
      </c>
      <c r="G155" s="227"/>
      <c r="H155" s="231">
        <v>2398.5</v>
      </c>
      <c r="I155" s="232"/>
      <c r="J155" s="232"/>
      <c r="K155" s="227"/>
      <c r="L155" s="227"/>
      <c r="M155" s="233"/>
      <c r="N155" s="234"/>
      <c r="O155" s="235"/>
      <c r="P155" s="235"/>
      <c r="Q155" s="235"/>
      <c r="R155" s="235"/>
      <c r="S155" s="235"/>
      <c r="T155" s="235"/>
      <c r="U155" s="235"/>
      <c r="V155" s="235"/>
      <c r="W155" s="235"/>
      <c r="X155" s="236"/>
      <c r="AT155" s="237" t="s">
        <v>208</v>
      </c>
      <c r="AU155" s="237" t="s">
        <v>82</v>
      </c>
      <c r="AV155" s="11" t="s">
        <v>82</v>
      </c>
      <c r="AW155" s="11" t="s">
        <v>5</v>
      </c>
      <c r="AX155" s="11" t="s">
        <v>72</v>
      </c>
      <c r="AY155" s="237" t="s">
        <v>128</v>
      </c>
    </row>
    <row r="156" spans="2:51" s="11" customFormat="1" ht="12">
      <c r="B156" s="226"/>
      <c r="C156" s="227"/>
      <c r="D156" s="228" t="s">
        <v>208</v>
      </c>
      <c r="E156" s="229" t="s">
        <v>1</v>
      </c>
      <c r="F156" s="230" t="s">
        <v>264</v>
      </c>
      <c r="G156" s="227"/>
      <c r="H156" s="231">
        <v>90</v>
      </c>
      <c r="I156" s="232"/>
      <c r="J156" s="232"/>
      <c r="K156" s="227"/>
      <c r="L156" s="227"/>
      <c r="M156" s="233"/>
      <c r="N156" s="234"/>
      <c r="O156" s="235"/>
      <c r="P156" s="235"/>
      <c r="Q156" s="235"/>
      <c r="R156" s="235"/>
      <c r="S156" s="235"/>
      <c r="T156" s="235"/>
      <c r="U156" s="235"/>
      <c r="V156" s="235"/>
      <c r="W156" s="235"/>
      <c r="X156" s="236"/>
      <c r="AT156" s="237" t="s">
        <v>208</v>
      </c>
      <c r="AU156" s="237" t="s">
        <v>82</v>
      </c>
      <c r="AV156" s="11" t="s">
        <v>82</v>
      </c>
      <c r="AW156" s="11" t="s">
        <v>5</v>
      </c>
      <c r="AX156" s="11" t="s">
        <v>72</v>
      </c>
      <c r="AY156" s="237" t="s">
        <v>128</v>
      </c>
    </row>
    <row r="157" spans="2:51" s="11" customFormat="1" ht="12">
      <c r="B157" s="226"/>
      <c r="C157" s="227"/>
      <c r="D157" s="228" t="s">
        <v>208</v>
      </c>
      <c r="E157" s="229" t="s">
        <v>1</v>
      </c>
      <c r="F157" s="230" t="s">
        <v>265</v>
      </c>
      <c r="G157" s="227"/>
      <c r="H157" s="231">
        <v>1424</v>
      </c>
      <c r="I157" s="232"/>
      <c r="J157" s="232"/>
      <c r="K157" s="227"/>
      <c r="L157" s="227"/>
      <c r="M157" s="233"/>
      <c r="N157" s="234"/>
      <c r="O157" s="235"/>
      <c r="P157" s="235"/>
      <c r="Q157" s="235"/>
      <c r="R157" s="235"/>
      <c r="S157" s="235"/>
      <c r="T157" s="235"/>
      <c r="U157" s="235"/>
      <c r="V157" s="235"/>
      <c r="W157" s="235"/>
      <c r="X157" s="236"/>
      <c r="AT157" s="237" t="s">
        <v>208</v>
      </c>
      <c r="AU157" s="237" t="s">
        <v>82</v>
      </c>
      <c r="AV157" s="11" t="s">
        <v>82</v>
      </c>
      <c r="AW157" s="11" t="s">
        <v>5</v>
      </c>
      <c r="AX157" s="11" t="s">
        <v>72</v>
      </c>
      <c r="AY157" s="237" t="s">
        <v>128</v>
      </c>
    </row>
    <row r="158" spans="2:51" s="11" customFormat="1" ht="12">
      <c r="B158" s="226"/>
      <c r="C158" s="227"/>
      <c r="D158" s="228" t="s">
        <v>208</v>
      </c>
      <c r="E158" s="229" t="s">
        <v>1</v>
      </c>
      <c r="F158" s="230" t="s">
        <v>266</v>
      </c>
      <c r="G158" s="227"/>
      <c r="H158" s="231">
        <v>95</v>
      </c>
      <c r="I158" s="232"/>
      <c r="J158" s="232"/>
      <c r="K158" s="227"/>
      <c r="L158" s="227"/>
      <c r="M158" s="233"/>
      <c r="N158" s="234"/>
      <c r="O158" s="235"/>
      <c r="P158" s="235"/>
      <c r="Q158" s="235"/>
      <c r="R158" s="235"/>
      <c r="S158" s="235"/>
      <c r="T158" s="235"/>
      <c r="U158" s="235"/>
      <c r="V158" s="235"/>
      <c r="W158" s="235"/>
      <c r="X158" s="236"/>
      <c r="AT158" s="237" t="s">
        <v>208</v>
      </c>
      <c r="AU158" s="237" t="s">
        <v>82</v>
      </c>
      <c r="AV158" s="11" t="s">
        <v>82</v>
      </c>
      <c r="AW158" s="11" t="s">
        <v>5</v>
      </c>
      <c r="AX158" s="11" t="s">
        <v>72</v>
      </c>
      <c r="AY158" s="237" t="s">
        <v>128</v>
      </c>
    </row>
    <row r="159" spans="2:65" s="1" customFormat="1" ht="16.5" customHeight="1">
      <c r="B159" s="34"/>
      <c r="C159" s="207" t="s">
        <v>324</v>
      </c>
      <c r="D159" s="207" t="s">
        <v>131</v>
      </c>
      <c r="E159" s="208" t="s">
        <v>325</v>
      </c>
      <c r="F159" s="209" t="s">
        <v>326</v>
      </c>
      <c r="G159" s="210" t="s">
        <v>206</v>
      </c>
      <c r="H159" s="211">
        <v>4007.5</v>
      </c>
      <c r="I159" s="212"/>
      <c r="J159" s="212"/>
      <c r="K159" s="213">
        <f>ROUND(P159*H159,2)</f>
        <v>0</v>
      </c>
      <c r="L159" s="209" t="s">
        <v>164</v>
      </c>
      <c r="M159" s="39"/>
      <c r="N159" s="214" t="s">
        <v>1</v>
      </c>
      <c r="O159" s="215" t="s">
        <v>41</v>
      </c>
      <c r="P159" s="216">
        <f>I159+J159</f>
        <v>0</v>
      </c>
      <c r="Q159" s="216">
        <f>ROUND(I159*H159,2)</f>
        <v>0</v>
      </c>
      <c r="R159" s="216">
        <f>ROUND(J159*H159,2)</f>
        <v>0</v>
      </c>
      <c r="S159" s="75"/>
      <c r="T159" s="217">
        <f>S159*H159</f>
        <v>0</v>
      </c>
      <c r="U159" s="217">
        <v>0.00652</v>
      </c>
      <c r="V159" s="217">
        <f>U159*H159</f>
        <v>26.128899999999998</v>
      </c>
      <c r="W159" s="217">
        <v>0</v>
      </c>
      <c r="X159" s="218">
        <f>W159*H159</f>
        <v>0</v>
      </c>
      <c r="AR159" s="13" t="s">
        <v>146</v>
      </c>
      <c r="AT159" s="13" t="s">
        <v>131</v>
      </c>
      <c r="AU159" s="13" t="s">
        <v>82</v>
      </c>
      <c r="AY159" s="13" t="s">
        <v>128</v>
      </c>
      <c r="BE159" s="219">
        <f>IF(O159="základní",K159,0)</f>
        <v>0</v>
      </c>
      <c r="BF159" s="219">
        <f>IF(O159="snížená",K159,0)</f>
        <v>0</v>
      </c>
      <c r="BG159" s="219">
        <f>IF(O159="zákl. přenesená",K159,0)</f>
        <v>0</v>
      </c>
      <c r="BH159" s="219">
        <f>IF(O159="sníž. přenesená",K159,0)</f>
        <v>0</v>
      </c>
      <c r="BI159" s="219">
        <f>IF(O159="nulová",K159,0)</f>
        <v>0</v>
      </c>
      <c r="BJ159" s="13" t="s">
        <v>80</v>
      </c>
      <c r="BK159" s="219">
        <f>ROUND(P159*H159,2)</f>
        <v>0</v>
      </c>
      <c r="BL159" s="13" t="s">
        <v>146</v>
      </c>
      <c r="BM159" s="13" t="s">
        <v>327</v>
      </c>
    </row>
    <row r="160" spans="2:51" s="11" customFormat="1" ht="12">
      <c r="B160" s="226"/>
      <c r="C160" s="227"/>
      <c r="D160" s="228" t="s">
        <v>208</v>
      </c>
      <c r="E160" s="229" t="s">
        <v>1</v>
      </c>
      <c r="F160" s="230" t="s">
        <v>263</v>
      </c>
      <c r="G160" s="227"/>
      <c r="H160" s="231">
        <v>2398.5</v>
      </c>
      <c r="I160" s="232"/>
      <c r="J160" s="232"/>
      <c r="K160" s="227"/>
      <c r="L160" s="227"/>
      <c r="M160" s="233"/>
      <c r="N160" s="234"/>
      <c r="O160" s="235"/>
      <c r="P160" s="235"/>
      <c r="Q160" s="235"/>
      <c r="R160" s="235"/>
      <c r="S160" s="235"/>
      <c r="T160" s="235"/>
      <c r="U160" s="235"/>
      <c r="V160" s="235"/>
      <c r="W160" s="235"/>
      <c r="X160" s="236"/>
      <c r="AT160" s="237" t="s">
        <v>208</v>
      </c>
      <c r="AU160" s="237" t="s">
        <v>82</v>
      </c>
      <c r="AV160" s="11" t="s">
        <v>82</v>
      </c>
      <c r="AW160" s="11" t="s">
        <v>5</v>
      </c>
      <c r="AX160" s="11" t="s">
        <v>72</v>
      </c>
      <c r="AY160" s="237" t="s">
        <v>128</v>
      </c>
    </row>
    <row r="161" spans="2:51" s="11" customFormat="1" ht="12">
      <c r="B161" s="226"/>
      <c r="C161" s="227"/>
      <c r="D161" s="228" t="s">
        <v>208</v>
      </c>
      <c r="E161" s="229" t="s">
        <v>1</v>
      </c>
      <c r="F161" s="230" t="s">
        <v>264</v>
      </c>
      <c r="G161" s="227"/>
      <c r="H161" s="231">
        <v>90</v>
      </c>
      <c r="I161" s="232"/>
      <c r="J161" s="232"/>
      <c r="K161" s="227"/>
      <c r="L161" s="227"/>
      <c r="M161" s="233"/>
      <c r="N161" s="234"/>
      <c r="O161" s="235"/>
      <c r="P161" s="235"/>
      <c r="Q161" s="235"/>
      <c r="R161" s="235"/>
      <c r="S161" s="235"/>
      <c r="T161" s="235"/>
      <c r="U161" s="235"/>
      <c r="V161" s="235"/>
      <c r="W161" s="235"/>
      <c r="X161" s="236"/>
      <c r="AT161" s="237" t="s">
        <v>208</v>
      </c>
      <c r="AU161" s="237" t="s">
        <v>82</v>
      </c>
      <c r="AV161" s="11" t="s">
        <v>82</v>
      </c>
      <c r="AW161" s="11" t="s">
        <v>5</v>
      </c>
      <c r="AX161" s="11" t="s">
        <v>72</v>
      </c>
      <c r="AY161" s="237" t="s">
        <v>128</v>
      </c>
    </row>
    <row r="162" spans="2:51" s="11" customFormat="1" ht="12">
      <c r="B162" s="226"/>
      <c r="C162" s="227"/>
      <c r="D162" s="228" t="s">
        <v>208</v>
      </c>
      <c r="E162" s="229" t="s">
        <v>1</v>
      </c>
      <c r="F162" s="230" t="s">
        <v>265</v>
      </c>
      <c r="G162" s="227"/>
      <c r="H162" s="231">
        <v>1424</v>
      </c>
      <c r="I162" s="232"/>
      <c r="J162" s="232"/>
      <c r="K162" s="227"/>
      <c r="L162" s="227"/>
      <c r="M162" s="233"/>
      <c r="N162" s="234"/>
      <c r="O162" s="235"/>
      <c r="P162" s="235"/>
      <c r="Q162" s="235"/>
      <c r="R162" s="235"/>
      <c r="S162" s="235"/>
      <c r="T162" s="235"/>
      <c r="U162" s="235"/>
      <c r="V162" s="235"/>
      <c r="W162" s="235"/>
      <c r="X162" s="236"/>
      <c r="AT162" s="237" t="s">
        <v>208</v>
      </c>
      <c r="AU162" s="237" t="s">
        <v>82</v>
      </c>
      <c r="AV162" s="11" t="s">
        <v>82</v>
      </c>
      <c r="AW162" s="11" t="s">
        <v>5</v>
      </c>
      <c r="AX162" s="11" t="s">
        <v>72</v>
      </c>
      <c r="AY162" s="237" t="s">
        <v>128</v>
      </c>
    </row>
    <row r="163" spans="2:51" s="11" customFormat="1" ht="12">
      <c r="B163" s="226"/>
      <c r="C163" s="227"/>
      <c r="D163" s="228" t="s">
        <v>208</v>
      </c>
      <c r="E163" s="229" t="s">
        <v>1</v>
      </c>
      <c r="F163" s="230" t="s">
        <v>266</v>
      </c>
      <c r="G163" s="227"/>
      <c r="H163" s="231">
        <v>95</v>
      </c>
      <c r="I163" s="232"/>
      <c r="J163" s="232"/>
      <c r="K163" s="227"/>
      <c r="L163" s="227"/>
      <c r="M163" s="233"/>
      <c r="N163" s="234"/>
      <c r="O163" s="235"/>
      <c r="P163" s="235"/>
      <c r="Q163" s="235"/>
      <c r="R163" s="235"/>
      <c r="S163" s="235"/>
      <c r="T163" s="235"/>
      <c r="U163" s="235"/>
      <c r="V163" s="235"/>
      <c r="W163" s="235"/>
      <c r="X163" s="236"/>
      <c r="AT163" s="237" t="s">
        <v>208</v>
      </c>
      <c r="AU163" s="237" t="s">
        <v>82</v>
      </c>
      <c r="AV163" s="11" t="s">
        <v>82</v>
      </c>
      <c r="AW163" s="11" t="s">
        <v>5</v>
      </c>
      <c r="AX163" s="11" t="s">
        <v>72</v>
      </c>
      <c r="AY163" s="237" t="s">
        <v>128</v>
      </c>
    </row>
    <row r="164" spans="2:65" s="1" customFormat="1" ht="16.5" customHeight="1">
      <c r="B164" s="34"/>
      <c r="C164" s="207" t="s">
        <v>328</v>
      </c>
      <c r="D164" s="207" t="s">
        <v>131</v>
      </c>
      <c r="E164" s="208" t="s">
        <v>329</v>
      </c>
      <c r="F164" s="209" t="s">
        <v>330</v>
      </c>
      <c r="G164" s="210" t="s">
        <v>206</v>
      </c>
      <c r="H164" s="211">
        <v>5336.5</v>
      </c>
      <c r="I164" s="212"/>
      <c r="J164" s="212"/>
      <c r="K164" s="213">
        <f>ROUND(P164*H164,2)</f>
        <v>0</v>
      </c>
      <c r="L164" s="209" t="s">
        <v>164</v>
      </c>
      <c r="M164" s="39"/>
      <c r="N164" s="214" t="s">
        <v>1</v>
      </c>
      <c r="O164" s="215" t="s">
        <v>41</v>
      </c>
      <c r="P164" s="216">
        <f>I164+J164</f>
        <v>0</v>
      </c>
      <c r="Q164" s="216">
        <f>ROUND(I164*H164,2)</f>
        <v>0</v>
      </c>
      <c r="R164" s="216">
        <f>ROUND(J164*H164,2)</f>
        <v>0</v>
      </c>
      <c r="S164" s="75"/>
      <c r="T164" s="217">
        <f>S164*H164</f>
        <v>0</v>
      </c>
      <c r="U164" s="217">
        <v>0.00081</v>
      </c>
      <c r="V164" s="217">
        <f>U164*H164</f>
        <v>4.322565</v>
      </c>
      <c r="W164" s="217">
        <v>0</v>
      </c>
      <c r="X164" s="218">
        <f>W164*H164</f>
        <v>0</v>
      </c>
      <c r="AR164" s="13" t="s">
        <v>146</v>
      </c>
      <c r="AT164" s="13" t="s">
        <v>131</v>
      </c>
      <c r="AU164" s="13" t="s">
        <v>82</v>
      </c>
      <c r="AY164" s="13" t="s">
        <v>128</v>
      </c>
      <c r="BE164" s="219">
        <f>IF(O164="základní",K164,0)</f>
        <v>0</v>
      </c>
      <c r="BF164" s="219">
        <f>IF(O164="snížená",K164,0)</f>
        <v>0</v>
      </c>
      <c r="BG164" s="219">
        <f>IF(O164="zákl. přenesená",K164,0)</f>
        <v>0</v>
      </c>
      <c r="BH164" s="219">
        <f>IF(O164="sníž. přenesená",K164,0)</f>
        <v>0</v>
      </c>
      <c r="BI164" s="219">
        <f>IF(O164="nulová",K164,0)</f>
        <v>0</v>
      </c>
      <c r="BJ164" s="13" t="s">
        <v>80</v>
      </c>
      <c r="BK164" s="219">
        <f>ROUND(P164*H164,2)</f>
        <v>0</v>
      </c>
      <c r="BL164" s="13" t="s">
        <v>146</v>
      </c>
      <c r="BM164" s="13" t="s">
        <v>331</v>
      </c>
    </row>
    <row r="165" spans="2:51" s="11" customFormat="1" ht="12">
      <c r="B165" s="226"/>
      <c r="C165" s="227"/>
      <c r="D165" s="228" t="s">
        <v>208</v>
      </c>
      <c r="E165" s="229" t="s">
        <v>1</v>
      </c>
      <c r="F165" s="230" t="s">
        <v>263</v>
      </c>
      <c r="G165" s="227"/>
      <c r="H165" s="231">
        <v>2398.5</v>
      </c>
      <c r="I165" s="232"/>
      <c r="J165" s="232"/>
      <c r="K165" s="227"/>
      <c r="L165" s="227"/>
      <c r="M165" s="233"/>
      <c r="N165" s="234"/>
      <c r="O165" s="235"/>
      <c r="P165" s="235"/>
      <c r="Q165" s="235"/>
      <c r="R165" s="235"/>
      <c r="S165" s="235"/>
      <c r="T165" s="235"/>
      <c r="U165" s="235"/>
      <c r="V165" s="235"/>
      <c r="W165" s="235"/>
      <c r="X165" s="236"/>
      <c r="AT165" s="237" t="s">
        <v>208</v>
      </c>
      <c r="AU165" s="237" t="s">
        <v>82</v>
      </c>
      <c r="AV165" s="11" t="s">
        <v>82</v>
      </c>
      <c r="AW165" s="11" t="s">
        <v>5</v>
      </c>
      <c r="AX165" s="11" t="s">
        <v>72</v>
      </c>
      <c r="AY165" s="237" t="s">
        <v>128</v>
      </c>
    </row>
    <row r="166" spans="2:51" s="11" customFormat="1" ht="12">
      <c r="B166" s="226"/>
      <c r="C166" s="227"/>
      <c r="D166" s="228" t="s">
        <v>208</v>
      </c>
      <c r="E166" s="229" t="s">
        <v>1</v>
      </c>
      <c r="F166" s="230" t="s">
        <v>264</v>
      </c>
      <c r="G166" s="227"/>
      <c r="H166" s="231">
        <v>90</v>
      </c>
      <c r="I166" s="232"/>
      <c r="J166" s="232"/>
      <c r="K166" s="227"/>
      <c r="L166" s="227"/>
      <c r="M166" s="233"/>
      <c r="N166" s="234"/>
      <c r="O166" s="235"/>
      <c r="P166" s="235"/>
      <c r="Q166" s="235"/>
      <c r="R166" s="235"/>
      <c r="S166" s="235"/>
      <c r="T166" s="235"/>
      <c r="U166" s="235"/>
      <c r="V166" s="235"/>
      <c r="W166" s="235"/>
      <c r="X166" s="236"/>
      <c r="AT166" s="237" t="s">
        <v>208</v>
      </c>
      <c r="AU166" s="237" t="s">
        <v>82</v>
      </c>
      <c r="AV166" s="11" t="s">
        <v>82</v>
      </c>
      <c r="AW166" s="11" t="s">
        <v>5</v>
      </c>
      <c r="AX166" s="11" t="s">
        <v>72</v>
      </c>
      <c r="AY166" s="237" t="s">
        <v>128</v>
      </c>
    </row>
    <row r="167" spans="2:51" s="11" customFormat="1" ht="12">
      <c r="B167" s="226"/>
      <c r="C167" s="227"/>
      <c r="D167" s="228" t="s">
        <v>208</v>
      </c>
      <c r="E167" s="229" t="s">
        <v>1</v>
      </c>
      <c r="F167" s="230" t="s">
        <v>332</v>
      </c>
      <c r="G167" s="227"/>
      <c r="H167" s="231">
        <v>2848</v>
      </c>
      <c r="I167" s="232"/>
      <c r="J167" s="232"/>
      <c r="K167" s="227"/>
      <c r="L167" s="227"/>
      <c r="M167" s="233"/>
      <c r="N167" s="234"/>
      <c r="O167" s="235"/>
      <c r="P167" s="235"/>
      <c r="Q167" s="235"/>
      <c r="R167" s="235"/>
      <c r="S167" s="235"/>
      <c r="T167" s="235"/>
      <c r="U167" s="235"/>
      <c r="V167" s="235"/>
      <c r="W167" s="235"/>
      <c r="X167" s="236"/>
      <c r="AT167" s="237" t="s">
        <v>208</v>
      </c>
      <c r="AU167" s="237" t="s">
        <v>82</v>
      </c>
      <c r="AV167" s="11" t="s">
        <v>82</v>
      </c>
      <c r="AW167" s="11" t="s">
        <v>5</v>
      </c>
      <c r="AX167" s="11" t="s">
        <v>72</v>
      </c>
      <c r="AY167" s="237" t="s">
        <v>128</v>
      </c>
    </row>
    <row r="168" spans="2:65" s="1" customFormat="1" ht="16.5" customHeight="1">
      <c r="B168" s="34"/>
      <c r="C168" s="207" t="s">
        <v>333</v>
      </c>
      <c r="D168" s="207" t="s">
        <v>131</v>
      </c>
      <c r="E168" s="208" t="s">
        <v>334</v>
      </c>
      <c r="F168" s="209" t="s">
        <v>335</v>
      </c>
      <c r="G168" s="210" t="s">
        <v>206</v>
      </c>
      <c r="H168" s="211">
        <v>3912.5</v>
      </c>
      <c r="I168" s="212"/>
      <c r="J168" s="212"/>
      <c r="K168" s="213">
        <f>ROUND(P168*H168,2)</f>
        <v>0</v>
      </c>
      <c r="L168" s="209" t="s">
        <v>164</v>
      </c>
      <c r="M168" s="39"/>
      <c r="N168" s="214" t="s">
        <v>1</v>
      </c>
      <c r="O168" s="215" t="s">
        <v>41</v>
      </c>
      <c r="P168" s="216">
        <f>I168+J168</f>
        <v>0</v>
      </c>
      <c r="Q168" s="216">
        <f>ROUND(I168*H168,2)</f>
        <v>0</v>
      </c>
      <c r="R168" s="216">
        <f>ROUND(J168*H168,2)</f>
        <v>0</v>
      </c>
      <c r="S168" s="75"/>
      <c r="T168" s="217">
        <f>S168*H168</f>
        <v>0</v>
      </c>
      <c r="U168" s="217">
        <v>0.12966</v>
      </c>
      <c r="V168" s="217">
        <f>U168*H168</f>
        <v>507.29474999999996</v>
      </c>
      <c r="W168" s="217">
        <v>0</v>
      </c>
      <c r="X168" s="218">
        <f>W168*H168</f>
        <v>0</v>
      </c>
      <c r="AR168" s="13" t="s">
        <v>146</v>
      </c>
      <c r="AT168" s="13" t="s">
        <v>131</v>
      </c>
      <c r="AU168" s="13" t="s">
        <v>82</v>
      </c>
      <c r="AY168" s="13" t="s">
        <v>128</v>
      </c>
      <c r="BE168" s="219">
        <f>IF(O168="základní",K168,0)</f>
        <v>0</v>
      </c>
      <c r="BF168" s="219">
        <f>IF(O168="snížená",K168,0)</f>
        <v>0</v>
      </c>
      <c r="BG168" s="219">
        <f>IF(O168="zákl. přenesená",K168,0)</f>
        <v>0</v>
      </c>
      <c r="BH168" s="219">
        <f>IF(O168="sníž. přenesená",K168,0)</f>
        <v>0</v>
      </c>
      <c r="BI168" s="219">
        <f>IF(O168="nulová",K168,0)</f>
        <v>0</v>
      </c>
      <c r="BJ168" s="13" t="s">
        <v>80</v>
      </c>
      <c r="BK168" s="219">
        <f>ROUND(P168*H168,2)</f>
        <v>0</v>
      </c>
      <c r="BL168" s="13" t="s">
        <v>146</v>
      </c>
      <c r="BM168" s="13" t="s">
        <v>336</v>
      </c>
    </row>
    <row r="169" spans="2:51" s="11" customFormat="1" ht="12">
      <c r="B169" s="226"/>
      <c r="C169" s="227"/>
      <c r="D169" s="228" t="s">
        <v>208</v>
      </c>
      <c r="E169" s="229" t="s">
        <v>1</v>
      </c>
      <c r="F169" s="230" t="s">
        <v>263</v>
      </c>
      <c r="G169" s="227"/>
      <c r="H169" s="231">
        <v>2398.5</v>
      </c>
      <c r="I169" s="232"/>
      <c r="J169" s="232"/>
      <c r="K169" s="227"/>
      <c r="L169" s="227"/>
      <c r="M169" s="233"/>
      <c r="N169" s="234"/>
      <c r="O169" s="235"/>
      <c r="P169" s="235"/>
      <c r="Q169" s="235"/>
      <c r="R169" s="235"/>
      <c r="S169" s="235"/>
      <c r="T169" s="235"/>
      <c r="U169" s="235"/>
      <c r="V169" s="235"/>
      <c r="W169" s="235"/>
      <c r="X169" s="236"/>
      <c r="AT169" s="237" t="s">
        <v>208</v>
      </c>
      <c r="AU169" s="237" t="s">
        <v>82</v>
      </c>
      <c r="AV169" s="11" t="s">
        <v>82</v>
      </c>
      <c r="AW169" s="11" t="s">
        <v>5</v>
      </c>
      <c r="AX169" s="11" t="s">
        <v>72</v>
      </c>
      <c r="AY169" s="237" t="s">
        <v>128</v>
      </c>
    </row>
    <row r="170" spans="2:51" s="11" customFormat="1" ht="12">
      <c r="B170" s="226"/>
      <c r="C170" s="227"/>
      <c r="D170" s="228" t="s">
        <v>208</v>
      </c>
      <c r="E170" s="229" t="s">
        <v>1</v>
      </c>
      <c r="F170" s="230" t="s">
        <v>264</v>
      </c>
      <c r="G170" s="227"/>
      <c r="H170" s="231">
        <v>90</v>
      </c>
      <c r="I170" s="232"/>
      <c r="J170" s="232"/>
      <c r="K170" s="227"/>
      <c r="L170" s="227"/>
      <c r="M170" s="233"/>
      <c r="N170" s="234"/>
      <c r="O170" s="235"/>
      <c r="P170" s="235"/>
      <c r="Q170" s="235"/>
      <c r="R170" s="235"/>
      <c r="S170" s="235"/>
      <c r="T170" s="235"/>
      <c r="U170" s="235"/>
      <c r="V170" s="235"/>
      <c r="W170" s="235"/>
      <c r="X170" s="236"/>
      <c r="AT170" s="237" t="s">
        <v>208</v>
      </c>
      <c r="AU170" s="237" t="s">
        <v>82</v>
      </c>
      <c r="AV170" s="11" t="s">
        <v>82</v>
      </c>
      <c r="AW170" s="11" t="s">
        <v>5</v>
      </c>
      <c r="AX170" s="11" t="s">
        <v>72</v>
      </c>
      <c r="AY170" s="237" t="s">
        <v>128</v>
      </c>
    </row>
    <row r="171" spans="2:51" s="11" customFormat="1" ht="12">
      <c r="B171" s="226"/>
      <c r="C171" s="227"/>
      <c r="D171" s="228" t="s">
        <v>208</v>
      </c>
      <c r="E171" s="229" t="s">
        <v>1</v>
      </c>
      <c r="F171" s="230" t="s">
        <v>265</v>
      </c>
      <c r="G171" s="227"/>
      <c r="H171" s="231">
        <v>1424</v>
      </c>
      <c r="I171" s="232"/>
      <c r="J171" s="232"/>
      <c r="K171" s="227"/>
      <c r="L171" s="227"/>
      <c r="M171" s="233"/>
      <c r="N171" s="234"/>
      <c r="O171" s="235"/>
      <c r="P171" s="235"/>
      <c r="Q171" s="235"/>
      <c r="R171" s="235"/>
      <c r="S171" s="235"/>
      <c r="T171" s="235"/>
      <c r="U171" s="235"/>
      <c r="V171" s="235"/>
      <c r="W171" s="235"/>
      <c r="X171" s="236"/>
      <c r="AT171" s="237" t="s">
        <v>208</v>
      </c>
      <c r="AU171" s="237" t="s">
        <v>82</v>
      </c>
      <c r="AV171" s="11" t="s">
        <v>82</v>
      </c>
      <c r="AW171" s="11" t="s">
        <v>5</v>
      </c>
      <c r="AX171" s="11" t="s">
        <v>72</v>
      </c>
      <c r="AY171" s="237" t="s">
        <v>128</v>
      </c>
    </row>
    <row r="172" spans="2:65" s="1" customFormat="1" ht="16.5" customHeight="1">
      <c r="B172" s="34"/>
      <c r="C172" s="207" t="s">
        <v>337</v>
      </c>
      <c r="D172" s="207" t="s">
        <v>131</v>
      </c>
      <c r="E172" s="208" t="s">
        <v>338</v>
      </c>
      <c r="F172" s="209" t="s">
        <v>339</v>
      </c>
      <c r="G172" s="210" t="s">
        <v>206</v>
      </c>
      <c r="H172" s="211">
        <v>1424</v>
      </c>
      <c r="I172" s="212"/>
      <c r="J172" s="212"/>
      <c r="K172" s="213">
        <f>ROUND(P172*H172,2)</f>
        <v>0</v>
      </c>
      <c r="L172" s="209" t="s">
        <v>164</v>
      </c>
      <c r="M172" s="39"/>
      <c r="N172" s="214" t="s">
        <v>1</v>
      </c>
      <c r="O172" s="215" t="s">
        <v>41</v>
      </c>
      <c r="P172" s="216">
        <f>I172+J172</f>
        <v>0</v>
      </c>
      <c r="Q172" s="216">
        <f>ROUND(I172*H172,2)</f>
        <v>0</v>
      </c>
      <c r="R172" s="216">
        <f>ROUND(J172*H172,2)</f>
        <v>0</v>
      </c>
      <c r="S172" s="75"/>
      <c r="T172" s="217">
        <f>S172*H172</f>
        <v>0</v>
      </c>
      <c r="U172" s="217">
        <v>0.20746</v>
      </c>
      <c r="V172" s="217">
        <f>U172*H172</f>
        <v>295.42304</v>
      </c>
      <c r="W172" s="217">
        <v>0</v>
      </c>
      <c r="X172" s="218">
        <f>W172*H172</f>
        <v>0</v>
      </c>
      <c r="AR172" s="13" t="s">
        <v>146</v>
      </c>
      <c r="AT172" s="13" t="s">
        <v>131</v>
      </c>
      <c r="AU172" s="13" t="s">
        <v>82</v>
      </c>
      <c r="AY172" s="13" t="s">
        <v>128</v>
      </c>
      <c r="BE172" s="219">
        <f>IF(O172="základní",K172,0)</f>
        <v>0</v>
      </c>
      <c r="BF172" s="219">
        <f>IF(O172="snížená",K172,0)</f>
        <v>0</v>
      </c>
      <c r="BG172" s="219">
        <f>IF(O172="zákl. přenesená",K172,0)</f>
        <v>0</v>
      </c>
      <c r="BH172" s="219">
        <f>IF(O172="sníž. přenesená",K172,0)</f>
        <v>0</v>
      </c>
      <c r="BI172" s="219">
        <f>IF(O172="nulová",K172,0)</f>
        <v>0</v>
      </c>
      <c r="BJ172" s="13" t="s">
        <v>80</v>
      </c>
      <c r="BK172" s="219">
        <f>ROUND(P172*H172,2)</f>
        <v>0</v>
      </c>
      <c r="BL172" s="13" t="s">
        <v>146</v>
      </c>
      <c r="BM172" s="13" t="s">
        <v>340</v>
      </c>
    </row>
    <row r="173" spans="2:51" s="11" customFormat="1" ht="12">
      <c r="B173" s="226"/>
      <c r="C173" s="227"/>
      <c r="D173" s="228" t="s">
        <v>208</v>
      </c>
      <c r="E173" s="229" t="s">
        <v>1</v>
      </c>
      <c r="F173" s="230" t="s">
        <v>265</v>
      </c>
      <c r="G173" s="227"/>
      <c r="H173" s="231">
        <v>1424</v>
      </c>
      <c r="I173" s="232"/>
      <c r="J173" s="232"/>
      <c r="K173" s="227"/>
      <c r="L173" s="227"/>
      <c r="M173" s="233"/>
      <c r="N173" s="234"/>
      <c r="O173" s="235"/>
      <c r="P173" s="235"/>
      <c r="Q173" s="235"/>
      <c r="R173" s="235"/>
      <c r="S173" s="235"/>
      <c r="T173" s="235"/>
      <c r="U173" s="235"/>
      <c r="V173" s="235"/>
      <c r="W173" s="235"/>
      <c r="X173" s="236"/>
      <c r="AT173" s="237" t="s">
        <v>208</v>
      </c>
      <c r="AU173" s="237" t="s">
        <v>82</v>
      </c>
      <c r="AV173" s="11" t="s">
        <v>82</v>
      </c>
      <c r="AW173" s="11" t="s">
        <v>5</v>
      </c>
      <c r="AX173" s="11" t="s">
        <v>72</v>
      </c>
      <c r="AY173" s="237" t="s">
        <v>128</v>
      </c>
    </row>
    <row r="174" spans="2:65" s="1" customFormat="1" ht="16.5" customHeight="1">
      <c r="B174" s="34"/>
      <c r="C174" s="207" t="s">
        <v>89</v>
      </c>
      <c r="D174" s="207" t="s">
        <v>131</v>
      </c>
      <c r="E174" s="208" t="s">
        <v>341</v>
      </c>
      <c r="F174" s="209" t="s">
        <v>342</v>
      </c>
      <c r="G174" s="210" t="s">
        <v>206</v>
      </c>
      <c r="H174" s="211">
        <v>15.06</v>
      </c>
      <c r="I174" s="212"/>
      <c r="J174" s="212"/>
      <c r="K174" s="213">
        <f>ROUND(P174*H174,2)</f>
        <v>0</v>
      </c>
      <c r="L174" s="209" t="s">
        <v>164</v>
      </c>
      <c r="M174" s="39"/>
      <c r="N174" s="214" t="s">
        <v>1</v>
      </c>
      <c r="O174" s="215" t="s">
        <v>41</v>
      </c>
      <c r="P174" s="216">
        <f>I174+J174</f>
        <v>0</v>
      </c>
      <c r="Q174" s="216">
        <f>ROUND(I174*H174,2)</f>
        <v>0</v>
      </c>
      <c r="R174" s="216">
        <f>ROUND(J174*H174,2)</f>
        <v>0</v>
      </c>
      <c r="S174" s="75"/>
      <c r="T174" s="217">
        <f>S174*H174</f>
        <v>0</v>
      </c>
      <c r="U174" s="217">
        <v>0.19536</v>
      </c>
      <c r="V174" s="217">
        <f>U174*H174</f>
        <v>2.9421216</v>
      </c>
      <c r="W174" s="217">
        <v>0</v>
      </c>
      <c r="X174" s="218">
        <f>W174*H174</f>
        <v>0</v>
      </c>
      <c r="AR174" s="13" t="s">
        <v>146</v>
      </c>
      <c r="AT174" s="13" t="s">
        <v>131</v>
      </c>
      <c r="AU174" s="13" t="s">
        <v>82</v>
      </c>
      <c r="AY174" s="13" t="s">
        <v>128</v>
      </c>
      <c r="BE174" s="219">
        <f>IF(O174="základní",K174,0)</f>
        <v>0</v>
      </c>
      <c r="BF174" s="219">
        <f>IF(O174="snížená",K174,0)</f>
        <v>0</v>
      </c>
      <c r="BG174" s="219">
        <f>IF(O174="zákl. přenesená",K174,0)</f>
        <v>0</v>
      </c>
      <c r="BH174" s="219">
        <f>IF(O174="sníž. přenesená",K174,0)</f>
        <v>0</v>
      </c>
      <c r="BI174" s="219">
        <f>IF(O174="nulová",K174,0)</f>
        <v>0</v>
      </c>
      <c r="BJ174" s="13" t="s">
        <v>80</v>
      </c>
      <c r="BK174" s="219">
        <f>ROUND(P174*H174,2)</f>
        <v>0</v>
      </c>
      <c r="BL174" s="13" t="s">
        <v>146</v>
      </c>
      <c r="BM174" s="13" t="s">
        <v>343</v>
      </c>
    </row>
    <row r="175" spans="2:51" s="11" customFormat="1" ht="12">
      <c r="B175" s="226"/>
      <c r="C175" s="227"/>
      <c r="D175" s="228" t="s">
        <v>208</v>
      </c>
      <c r="E175" s="229" t="s">
        <v>1</v>
      </c>
      <c r="F175" s="230" t="s">
        <v>344</v>
      </c>
      <c r="G175" s="227"/>
      <c r="H175" s="231">
        <v>14.4</v>
      </c>
      <c r="I175" s="232"/>
      <c r="J175" s="232"/>
      <c r="K175" s="227"/>
      <c r="L175" s="227"/>
      <c r="M175" s="233"/>
      <c r="N175" s="234"/>
      <c r="O175" s="235"/>
      <c r="P175" s="235"/>
      <c r="Q175" s="235"/>
      <c r="R175" s="235"/>
      <c r="S175" s="235"/>
      <c r="T175" s="235"/>
      <c r="U175" s="235"/>
      <c r="V175" s="235"/>
      <c r="W175" s="235"/>
      <c r="X175" s="236"/>
      <c r="AT175" s="237" t="s">
        <v>208</v>
      </c>
      <c r="AU175" s="237" t="s">
        <v>82</v>
      </c>
      <c r="AV175" s="11" t="s">
        <v>82</v>
      </c>
      <c r="AW175" s="11" t="s">
        <v>5</v>
      </c>
      <c r="AX175" s="11" t="s">
        <v>72</v>
      </c>
      <c r="AY175" s="237" t="s">
        <v>128</v>
      </c>
    </row>
    <row r="176" spans="2:51" s="11" customFormat="1" ht="12">
      <c r="B176" s="226"/>
      <c r="C176" s="227"/>
      <c r="D176" s="228" t="s">
        <v>208</v>
      </c>
      <c r="E176" s="229" t="s">
        <v>1</v>
      </c>
      <c r="F176" s="230" t="s">
        <v>345</v>
      </c>
      <c r="G176" s="227"/>
      <c r="H176" s="231">
        <v>0.66</v>
      </c>
      <c r="I176" s="232"/>
      <c r="J176" s="232"/>
      <c r="K176" s="227"/>
      <c r="L176" s="227"/>
      <c r="M176" s="233"/>
      <c r="N176" s="234"/>
      <c r="O176" s="235"/>
      <c r="P176" s="235"/>
      <c r="Q176" s="235"/>
      <c r="R176" s="235"/>
      <c r="S176" s="235"/>
      <c r="T176" s="235"/>
      <c r="U176" s="235"/>
      <c r="V176" s="235"/>
      <c r="W176" s="235"/>
      <c r="X176" s="236"/>
      <c r="AT176" s="237" t="s">
        <v>208</v>
      </c>
      <c r="AU176" s="237" t="s">
        <v>82</v>
      </c>
      <c r="AV176" s="11" t="s">
        <v>82</v>
      </c>
      <c r="AW176" s="11" t="s">
        <v>5</v>
      </c>
      <c r="AX176" s="11" t="s">
        <v>72</v>
      </c>
      <c r="AY176" s="237" t="s">
        <v>128</v>
      </c>
    </row>
    <row r="177" spans="2:65" s="1" customFormat="1" ht="16.5" customHeight="1">
      <c r="B177" s="34"/>
      <c r="C177" s="238" t="s">
        <v>346</v>
      </c>
      <c r="D177" s="238" t="s">
        <v>254</v>
      </c>
      <c r="E177" s="239" t="s">
        <v>347</v>
      </c>
      <c r="F177" s="240" t="s">
        <v>348</v>
      </c>
      <c r="G177" s="241" t="s">
        <v>206</v>
      </c>
      <c r="H177" s="242">
        <v>15.361</v>
      </c>
      <c r="I177" s="243"/>
      <c r="J177" s="244"/>
      <c r="K177" s="245">
        <f>ROUND(P177*H177,2)</f>
        <v>0</v>
      </c>
      <c r="L177" s="240" t="s">
        <v>164</v>
      </c>
      <c r="M177" s="246"/>
      <c r="N177" s="247" t="s">
        <v>1</v>
      </c>
      <c r="O177" s="215" t="s">
        <v>41</v>
      </c>
      <c r="P177" s="216">
        <f>I177+J177</f>
        <v>0</v>
      </c>
      <c r="Q177" s="216">
        <f>ROUND(I177*H177,2)</f>
        <v>0</v>
      </c>
      <c r="R177" s="216">
        <f>ROUND(J177*H177,2)</f>
        <v>0</v>
      </c>
      <c r="S177" s="75"/>
      <c r="T177" s="217">
        <f>S177*H177</f>
        <v>0</v>
      </c>
      <c r="U177" s="217">
        <v>0.222</v>
      </c>
      <c r="V177" s="217">
        <f>U177*H177</f>
        <v>3.410142</v>
      </c>
      <c r="W177" s="217">
        <v>0</v>
      </c>
      <c r="X177" s="218">
        <f>W177*H177</f>
        <v>0</v>
      </c>
      <c r="AR177" s="13" t="s">
        <v>161</v>
      </c>
      <c r="AT177" s="13" t="s">
        <v>254</v>
      </c>
      <c r="AU177" s="13" t="s">
        <v>82</v>
      </c>
      <c r="AY177" s="13" t="s">
        <v>128</v>
      </c>
      <c r="BE177" s="219">
        <f>IF(O177="základní",K177,0)</f>
        <v>0</v>
      </c>
      <c r="BF177" s="219">
        <f>IF(O177="snížená",K177,0)</f>
        <v>0</v>
      </c>
      <c r="BG177" s="219">
        <f>IF(O177="zákl. přenesená",K177,0)</f>
        <v>0</v>
      </c>
      <c r="BH177" s="219">
        <f>IF(O177="sníž. přenesená",K177,0)</f>
        <v>0</v>
      </c>
      <c r="BI177" s="219">
        <f>IF(O177="nulová",K177,0)</f>
        <v>0</v>
      </c>
      <c r="BJ177" s="13" t="s">
        <v>80</v>
      </c>
      <c r="BK177" s="219">
        <f>ROUND(P177*H177,2)</f>
        <v>0</v>
      </c>
      <c r="BL177" s="13" t="s">
        <v>146</v>
      </c>
      <c r="BM177" s="13" t="s">
        <v>349</v>
      </c>
    </row>
    <row r="178" spans="2:51" s="11" customFormat="1" ht="12">
      <c r="B178" s="226"/>
      <c r="C178" s="227"/>
      <c r="D178" s="228" t="s">
        <v>208</v>
      </c>
      <c r="E178" s="227"/>
      <c r="F178" s="230" t="s">
        <v>350</v>
      </c>
      <c r="G178" s="227"/>
      <c r="H178" s="231">
        <v>15.361</v>
      </c>
      <c r="I178" s="232"/>
      <c r="J178" s="232"/>
      <c r="K178" s="227"/>
      <c r="L178" s="227"/>
      <c r="M178" s="233"/>
      <c r="N178" s="234"/>
      <c r="O178" s="235"/>
      <c r="P178" s="235"/>
      <c r="Q178" s="235"/>
      <c r="R178" s="235"/>
      <c r="S178" s="235"/>
      <c r="T178" s="235"/>
      <c r="U178" s="235"/>
      <c r="V178" s="235"/>
      <c r="W178" s="235"/>
      <c r="X178" s="236"/>
      <c r="AT178" s="237" t="s">
        <v>208</v>
      </c>
      <c r="AU178" s="237" t="s">
        <v>82</v>
      </c>
      <c r="AV178" s="11" t="s">
        <v>82</v>
      </c>
      <c r="AW178" s="11" t="s">
        <v>4</v>
      </c>
      <c r="AX178" s="11" t="s">
        <v>80</v>
      </c>
      <c r="AY178" s="237" t="s">
        <v>128</v>
      </c>
    </row>
    <row r="179" spans="2:65" s="1" customFormat="1" ht="16.5" customHeight="1">
      <c r="B179" s="34"/>
      <c r="C179" s="207" t="s">
        <v>351</v>
      </c>
      <c r="D179" s="207" t="s">
        <v>131</v>
      </c>
      <c r="E179" s="208" t="s">
        <v>352</v>
      </c>
      <c r="F179" s="209" t="s">
        <v>353</v>
      </c>
      <c r="G179" s="210" t="s">
        <v>206</v>
      </c>
      <c r="H179" s="211">
        <v>95</v>
      </c>
      <c r="I179" s="212"/>
      <c r="J179" s="212"/>
      <c r="K179" s="213">
        <f>ROUND(P179*H179,2)</f>
        <v>0</v>
      </c>
      <c r="L179" s="209" t="s">
        <v>164</v>
      </c>
      <c r="M179" s="39"/>
      <c r="N179" s="214" t="s">
        <v>1</v>
      </c>
      <c r="O179" s="215" t="s">
        <v>41</v>
      </c>
      <c r="P179" s="216">
        <f>I179+J179</f>
        <v>0</v>
      </c>
      <c r="Q179" s="216">
        <f>ROUND(I179*H179,2)</f>
        <v>0</v>
      </c>
      <c r="R179" s="216">
        <f>ROUND(J179*H179,2)</f>
        <v>0</v>
      </c>
      <c r="S179" s="75"/>
      <c r="T179" s="217">
        <f>S179*H179</f>
        <v>0</v>
      </c>
      <c r="U179" s="217">
        <v>0.08425</v>
      </c>
      <c r="V179" s="217">
        <f>U179*H179</f>
        <v>8.00375</v>
      </c>
      <c r="W179" s="217">
        <v>0</v>
      </c>
      <c r="X179" s="218">
        <f>W179*H179</f>
        <v>0</v>
      </c>
      <c r="AR179" s="13" t="s">
        <v>146</v>
      </c>
      <c r="AT179" s="13" t="s">
        <v>131</v>
      </c>
      <c r="AU179" s="13" t="s">
        <v>82</v>
      </c>
      <c r="AY179" s="13" t="s">
        <v>128</v>
      </c>
      <c r="BE179" s="219">
        <f>IF(O179="základní",K179,0)</f>
        <v>0</v>
      </c>
      <c r="BF179" s="219">
        <f>IF(O179="snížená",K179,0)</f>
        <v>0</v>
      </c>
      <c r="BG179" s="219">
        <f>IF(O179="zákl. přenesená",K179,0)</f>
        <v>0</v>
      </c>
      <c r="BH179" s="219">
        <f>IF(O179="sníž. přenesená",K179,0)</f>
        <v>0</v>
      </c>
      <c r="BI179" s="219">
        <f>IF(O179="nulová",K179,0)</f>
        <v>0</v>
      </c>
      <c r="BJ179" s="13" t="s">
        <v>80</v>
      </c>
      <c r="BK179" s="219">
        <f>ROUND(P179*H179,2)</f>
        <v>0</v>
      </c>
      <c r="BL179" s="13" t="s">
        <v>146</v>
      </c>
      <c r="BM179" s="13" t="s">
        <v>354</v>
      </c>
    </row>
    <row r="180" spans="2:51" s="11" customFormat="1" ht="12">
      <c r="B180" s="226"/>
      <c r="C180" s="227"/>
      <c r="D180" s="228" t="s">
        <v>208</v>
      </c>
      <c r="E180" s="229" t="s">
        <v>1</v>
      </c>
      <c r="F180" s="230" t="s">
        <v>266</v>
      </c>
      <c r="G180" s="227"/>
      <c r="H180" s="231">
        <v>95</v>
      </c>
      <c r="I180" s="232"/>
      <c r="J180" s="232"/>
      <c r="K180" s="227"/>
      <c r="L180" s="227"/>
      <c r="M180" s="233"/>
      <c r="N180" s="234"/>
      <c r="O180" s="235"/>
      <c r="P180" s="235"/>
      <c r="Q180" s="235"/>
      <c r="R180" s="235"/>
      <c r="S180" s="235"/>
      <c r="T180" s="235"/>
      <c r="U180" s="235"/>
      <c r="V180" s="235"/>
      <c r="W180" s="235"/>
      <c r="X180" s="236"/>
      <c r="AT180" s="237" t="s">
        <v>208</v>
      </c>
      <c r="AU180" s="237" t="s">
        <v>82</v>
      </c>
      <c r="AV180" s="11" t="s">
        <v>82</v>
      </c>
      <c r="AW180" s="11" t="s">
        <v>5</v>
      </c>
      <c r="AX180" s="11" t="s">
        <v>72</v>
      </c>
      <c r="AY180" s="237" t="s">
        <v>128</v>
      </c>
    </row>
    <row r="181" spans="2:65" s="1" customFormat="1" ht="16.5" customHeight="1">
      <c r="B181" s="34"/>
      <c r="C181" s="238" t="s">
        <v>355</v>
      </c>
      <c r="D181" s="238" t="s">
        <v>254</v>
      </c>
      <c r="E181" s="239" t="s">
        <v>356</v>
      </c>
      <c r="F181" s="240" t="s">
        <v>357</v>
      </c>
      <c r="G181" s="241" t="s">
        <v>206</v>
      </c>
      <c r="H181" s="242">
        <v>97.85</v>
      </c>
      <c r="I181" s="243"/>
      <c r="J181" s="244"/>
      <c r="K181" s="245">
        <f>ROUND(P181*H181,2)</f>
        <v>0</v>
      </c>
      <c r="L181" s="240" t="s">
        <v>164</v>
      </c>
      <c r="M181" s="246"/>
      <c r="N181" s="247" t="s">
        <v>1</v>
      </c>
      <c r="O181" s="215" t="s">
        <v>41</v>
      </c>
      <c r="P181" s="216">
        <f>I181+J181</f>
        <v>0</v>
      </c>
      <c r="Q181" s="216">
        <f>ROUND(I181*H181,2)</f>
        <v>0</v>
      </c>
      <c r="R181" s="216">
        <f>ROUND(J181*H181,2)</f>
        <v>0</v>
      </c>
      <c r="S181" s="75"/>
      <c r="T181" s="217">
        <f>S181*H181</f>
        <v>0</v>
      </c>
      <c r="U181" s="217">
        <v>0.131</v>
      </c>
      <c r="V181" s="217">
        <f>U181*H181</f>
        <v>12.81835</v>
      </c>
      <c r="W181" s="217">
        <v>0</v>
      </c>
      <c r="X181" s="218">
        <f>W181*H181</f>
        <v>0</v>
      </c>
      <c r="AR181" s="13" t="s">
        <v>161</v>
      </c>
      <c r="AT181" s="13" t="s">
        <v>254</v>
      </c>
      <c r="AU181" s="13" t="s">
        <v>82</v>
      </c>
      <c r="AY181" s="13" t="s">
        <v>128</v>
      </c>
      <c r="BE181" s="219">
        <f>IF(O181="základní",K181,0)</f>
        <v>0</v>
      </c>
      <c r="BF181" s="219">
        <f>IF(O181="snížená",K181,0)</f>
        <v>0</v>
      </c>
      <c r="BG181" s="219">
        <f>IF(O181="zákl. přenesená",K181,0)</f>
        <v>0</v>
      </c>
      <c r="BH181" s="219">
        <f>IF(O181="sníž. přenesená",K181,0)</f>
        <v>0</v>
      </c>
      <c r="BI181" s="219">
        <f>IF(O181="nulová",K181,0)</f>
        <v>0</v>
      </c>
      <c r="BJ181" s="13" t="s">
        <v>80</v>
      </c>
      <c r="BK181" s="219">
        <f>ROUND(P181*H181,2)</f>
        <v>0</v>
      </c>
      <c r="BL181" s="13" t="s">
        <v>146</v>
      </c>
      <c r="BM181" s="13" t="s">
        <v>358</v>
      </c>
    </row>
    <row r="182" spans="2:51" s="11" customFormat="1" ht="12">
      <c r="B182" s="226"/>
      <c r="C182" s="227"/>
      <c r="D182" s="228" t="s">
        <v>208</v>
      </c>
      <c r="E182" s="227"/>
      <c r="F182" s="230" t="s">
        <v>359</v>
      </c>
      <c r="G182" s="227"/>
      <c r="H182" s="231">
        <v>97.85</v>
      </c>
      <c r="I182" s="232"/>
      <c r="J182" s="232"/>
      <c r="K182" s="227"/>
      <c r="L182" s="227"/>
      <c r="M182" s="233"/>
      <c r="N182" s="234"/>
      <c r="O182" s="235"/>
      <c r="P182" s="235"/>
      <c r="Q182" s="235"/>
      <c r="R182" s="235"/>
      <c r="S182" s="235"/>
      <c r="T182" s="235"/>
      <c r="U182" s="235"/>
      <c r="V182" s="235"/>
      <c r="W182" s="235"/>
      <c r="X182" s="236"/>
      <c r="AT182" s="237" t="s">
        <v>208</v>
      </c>
      <c r="AU182" s="237" t="s">
        <v>82</v>
      </c>
      <c r="AV182" s="11" t="s">
        <v>82</v>
      </c>
      <c r="AW182" s="11" t="s">
        <v>4</v>
      </c>
      <c r="AX182" s="11" t="s">
        <v>80</v>
      </c>
      <c r="AY182" s="237" t="s">
        <v>128</v>
      </c>
    </row>
    <row r="183" spans="2:63" s="10" customFormat="1" ht="22.8" customHeight="1">
      <c r="B183" s="190"/>
      <c r="C183" s="191"/>
      <c r="D183" s="192" t="s">
        <v>71</v>
      </c>
      <c r="E183" s="205" t="s">
        <v>161</v>
      </c>
      <c r="F183" s="205" t="s">
        <v>360</v>
      </c>
      <c r="G183" s="191"/>
      <c r="H183" s="191"/>
      <c r="I183" s="194"/>
      <c r="J183" s="194"/>
      <c r="K183" s="206">
        <f>BK183</f>
        <v>0</v>
      </c>
      <c r="L183" s="191"/>
      <c r="M183" s="196"/>
      <c r="N183" s="197"/>
      <c r="O183" s="198"/>
      <c r="P183" s="198"/>
      <c r="Q183" s="199">
        <f>SUM(Q184:Q197)</f>
        <v>0</v>
      </c>
      <c r="R183" s="199">
        <f>SUM(R184:R197)</f>
        <v>0</v>
      </c>
      <c r="S183" s="198"/>
      <c r="T183" s="200">
        <f>SUM(T184:T197)</f>
        <v>0</v>
      </c>
      <c r="U183" s="198"/>
      <c r="V183" s="200">
        <f>SUM(V184:V197)</f>
        <v>12.366579999999999</v>
      </c>
      <c r="W183" s="198"/>
      <c r="X183" s="201">
        <f>SUM(X184:X197)</f>
        <v>0</v>
      </c>
      <c r="AR183" s="202" t="s">
        <v>80</v>
      </c>
      <c r="AT183" s="203" t="s">
        <v>71</v>
      </c>
      <c r="AU183" s="203" t="s">
        <v>80</v>
      </c>
      <c r="AY183" s="202" t="s">
        <v>128</v>
      </c>
      <c r="BK183" s="204">
        <f>SUM(BK184:BK197)</f>
        <v>0</v>
      </c>
    </row>
    <row r="184" spans="2:65" s="1" customFormat="1" ht="16.5" customHeight="1">
      <c r="B184" s="34"/>
      <c r="C184" s="207" t="s">
        <v>361</v>
      </c>
      <c r="D184" s="207" t="s">
        <v>131</v>
      </c>
      <c r="E184" s="208" t="s">
        <v>362</v>
      </c>
      <c r="F184" s="209" t="s">
        <v>363</v>
      </c>
      <c r="G184" s="210" t="s">
        <v>174</v>
      </c>
      <c r="H184" s="211">
        <v>17</v>
      </c>
      <c r="I184" s="212"/>
      <c r="J184" s="212"/>
      <c r="K184" s="213">
        <f>ROUND(P184*H184,2)</f>
        <v>0</v>
      </c>
      <c r="L184" s="209" t="s">
        <v>222</v>
      </c>
      <c r="M184" s="39"/>
      <c r="N184" s="214" t="s">
        <v>1</v>
      </c>
      <c r="O184" s="215" t="s">
        <v>41</v>
      </c>
      <c r="P184" s="216">
        <f>I184+J184</f>
        <v>0</v>
      </c>
      <c r="Q184" s="216">
        <f>ROUND(I184*H184,2)</f>
        <v>0</v>
      </c>
      <c r="R184" s="216">
        <f>ROUND(J184*H184,2)</f>
        <v>0</v>
      </c>
      <c r="S184" s="75"/>
      <c r="T184" s="217">
        <f>S184*H184</f>
        <v>0</v>
      </c>
      <c r="U184" s="217">
        <v>0.14494</v>
      </c>
      <c r="V184" s="217">
        <f>U184*H184</f>
        <v>2.4639800000000003</v>
      </c>
      <c r="W184" s="217">
        <v>0</v>
      </c>
      <c r="X184" s="218">
        <f>W184*H184</f>
        <v>0</v>
      </c>
      <c r="AR184" s="13" t="s">
        <v>146</v>
      </c>
      <c r="AT184" s="13" t="s">
        <v>131</v>
      </c>
      <c r="AU184" s="13" t="s">
        <v>82</v>
      </c>
      <c r="AY184" s="13" t="s">
        <v>128</v>
      </c>
      <c r="BE184" s="219">
        <f>IF(O184="základní",K184,0)</f>
        <v>0</v>
      </c>
      <c r="BF184" s="219">
        <f>IF(O184="snížená",K184,0)</f>
        <v>0</v>
      </c>
      <c r="BG184" s="219">
        <f>IF(O184="zákl. přenesená",K184,0)</f>
        <v>0</v>
      </c>
      <c r="BH184" s="219">
        <f>IF(O184="sníž. přenesená",K184,0)</f>
        <v>0</v>
      </c>
      <c r="BI184" s="219">
        <f>IF(O184="nulová",K184,0)</f>
        <v>0</v>
      </c>
      <c r="BJ184" s="13" t="s">
        <v>80</v>
      </c>
      <c r="BK184" s="219">
        <f>ROUND(P184*H184,2)</f>
        <v>0</v>
      </c>
      <c r="BL184" s="13" t="s">
        <v>146</v>
      </c>
      <c r="BM184" s="13" t="s">
        <v>364</v>
      </c>
    </row>
    <row r="185" spans="2:65" s="1" customFormat="1" ht="16.5" customHeight="1">
      <c r="B185" s="34"/>
      <c r="C185" s="238" t="s">
        <v>365</v>
      </c>
      <c r="D185" s="238" t="s">
        <v>254</v>
      </c>
      <c r="E185" s="239" t="s">
        <v>366</v>
      </c>
      <c r="F185" s="240" t="s">
        <v>367</v>
      </c>
      <c r="G185" s="241" t="s">
        <v>174</v>
      </c>
      <c r="H185" s="242">
        <v>2</v>
      </c>
      <c r="I185" s="243"/>
      <c r="J185" s="244"/>
      <c r="K185" s="245">
        <f>ROUND(P185*H185,2)</f>
        <v>0</v>
      </c>
      <c r="L185" s="240" t="s">
        <v>251</v>
      </c>
      <c r="M185" s="246"/>
      <c r="N185" s="247" t="s">
        <v>1</v>
      </c>
      <c r="O185" s="215" t="s">
        <v>41</v>
      </c>
      <c r="P185" s="216">
        <f>I185+J185</f>
        <v>0</v>
      </c>
      <c r="Q185" s="216">
        <f>ROUND(I185*H185,2)</f>
        <v>0</v>
      </c>
      <c r="R185" s="216">
        <f>ROUND(J185*H185,2)</f>
        <v>0</v>
      </c>
      <c r="S185" s="75"/>
      <c r="T185" s="217">
        <f>S185*H185</f>
        <v>0</v>
      </c>
      <c r="U185" s="217">
        <v>0.072</v>
      </c>
      <c r="V185" s="217">
        <f>U185*H185</f>
        <v>0.144</v>
      </c>
      <c r="W185" s="217">
        <v>0</v>
      </c>
      <c r="X185" s="218">
        <f>W185*H185</f>
        <v>0</v>
      </c>
      <c r="AR185" s="13" t="s">
        <v>161</v>
      </c>
      <c r="AT185" s="13" t="s">
        <v>254</v>
      </c>
      <c r="AU185" s="13" t="s">
        <v>82</v>
      </c>
      <c r="AY185" s="13" t="s">
        <v>128</v>
      </c>
      <c r="BE185" s="219">
        <f>IF(O185="základní",K185,0)</f>
        <v>0</v>
      </c>
      <c r="BF185" s="219">
        <f>IF(O185="snížená",K185,0)</f>
        <v>0</v>
      </c>
      <c r="BG185" s="219">
        <f>IF(O185="zákl. přenesená",K185,0)</f>
        <v>0</v>
      </c>
      <c r="BH185" s="219">
        <f>IF(O185="sníž. přenesená",K185,0)</f>
        <v>0</v>
      </c>
      <c r="BI185" s="219">
        <f>IF(O185="nulová",K185,0)</f>
        <v>0</v>
      </c>
      <c r="BJ185" s="13" t="s">
        <v>80</v>
      </c>
      <c r="BK185" s="219">
        <f>ROUND(P185*H185,2)</f>
        <v>0</v>
      </c>
      <c r="BL185" s="13" t="s">
        <v>146</v>
      </c>
      <c r="BM185" s="13" t="s">
        <v>368</v>
      </c>
    </row>
    <row r="186" spans="2:65" s="1" customFormat="1" ht="16.5" customHeight="1">
      <c r="B186" s="34"/>
      <c r="C186" s="238" t="s">
        <v>369</v>
      </c>
      <c r="D186" s="238" t="s">
        <v>254</v>
      </c>
      <c r="E186" s="239" t="s">
        <v>370</v>
      </c>
      <c r="F186" s="240" t="s">
        <v>371</v>
      </c>
      <c r="G186" s="241" t="s">
        <v>174</v>
      </c>
      <c r="H186" s="242">
        <v>17</v>
      </c>
      <c r="I186" s="243"/>
      <c r="J186" s="244"/>
      <c r="K186" s="245">
        <f>ROUND(P186*H186,2)</f>
        <v>0</v>
      </c>
      <c r="L186" s="240" t="s">
        <v>251</v>
      </c>
      <c r="M186" s="246"/>
      <c r="N186" s="247" t="s">
        <v>1</v>
      </c>
      <c r="O186" s="215" t="s">
        <v>41</v>
      </c>
      <c r="P186" s="216">
        <f>I186+J186</f>
        <v>0</v>
      </c>
      <c r="Q186" s="216">
        <f>ROUND(I186*H186,2)</f>
        <v>0</v>
      </c>
      <c r="R186" s="216">
        <f>ROUND(J186*H186,2)</f>
        <v>0</v>
      </c>
      <c r="S186" s="75"/>
      <c r="T186" s="217">
        <f>S186*H186</f>
        <v>0</v>
      </c>
      <c r="U186" s="217">
        <v>0.111</v>
      </c>
      <c r="V186" s="217">
        <f>U186*H186</f>
        <v>1.887</v>
      </c>
      <c r="W186" s="217">
        <v>0</v>
      </c>
      <c r="X186" s="218">
        <f>W186*H186</f>
        <v>0</v>
      </c>
      <c r="AR186" s="13" t="s">
        <v>161</v>
      </c>
      <c r="AT186" s="13" t="s">
        <v>254</v>
      </c>
      <c r="AU186" s="13" t="s">
        <v>82</v>
      </c>
      <c r="AY186" s="13" t="s">
        <v>128</v>
      </c>
      <c r="BE186" s="219">
        <f>IF(O186="základní",K186,0)</f>
        <v>0</v>
      </c>
      <c r="BF186" s="219">
        <f>IF(O186="snížená",K186,0)</f>
        <v>0</v>
      </c>
      <c r="BG186" s="219">
        <f>IF(O186="zákl. přenesená",K186,0)</f>
        <v>0</v>
      </c>
      <c r="BH186" s="219">
        <f>IF(O186="sníž. přenesená",K186,0)</f>
        <v>0</v>
      </c>
      <c r="BI186" s="219">
        <f>IF(O186="nulová",K186,0)</f>
        <v>0</v>
      </c>
      <c r="BJ186" s="13" t="s">
        <v>80</v>
      </c>
      <c r="BK186" s="219">
        <f>ROUND(P186*H186,2)</f>
        <v>0</v>
      </c>
      <c r="BL186" s="13" t="s">
        <v>146</v>
      </c>
      <c r="BM186" s="13" t="s">
        <v>372</v>
      </c>
    </row>
    <row r="187" spans="2:65" s="1" customFormat="1" ht="16.5" customHeight="1">
      <c r="B187" s="34"/>
      <c r="C187" s="238" t="s">
        <v>373</v>
      </c>
      <c r="D187" s="238" t="s">
        <v>254</v>
      </c>
      <c r="E187" s="239" t="s">
        <v>374</v>
      </c>
      <c r="F187" s="240" t="s">
        <v>375</v>
      </c>
      <c r="G187" s="241" t="s">
        <v>174</v>
      </c>
      <c r="H187" s="242">
        <v>2</v>
      </c>
      <c r="I187" s="243"/>
      <c r="J187" s="244"/>
      <c r="K187" s="245">
        <f>ROUND(P187*H187,2)</f>
        <v>0</v>
      </c>
      <c r="L187" s="240" t="s">
        <v>164</v>
      </c>
      <c r="M187" s="246"/>
      <c r="N187" s="247" t="s">
        <v>1</v>
      </c>
      <c r="O187" s="215" t="s">
        <v>41</v>
      </c>
      <c r="P187" s="216">
        <f>I187+J187</f>
        <v>0</v>
      </c>
      <c r="Q187" s="216">
        <f>ROUND(I187*H187,2)</f>
        <v>0</v>
      </c>
      <c r="R187" s="216">
        <f>ROUND(J187*H187,2)</f>
        <v>0</v>
      </c>
      <c r="S187" s="75"/>
      <c r="T187" s="217">
        <f>S187*H187</f>
        <v>0</v>
      </c>
      <c r="U187" s="217">
        <v>0.058</v>
      </c>
      <c r="V187" s="217">
        <f>U187*H187</f>
        <v>0.116</v>
      </c>
      <c r="W187" s="217">
        <v>0</v>
      </c>
      <c r="X187" s="218">
        <f>W187*H187</f>
        <v>0</v>
      </c>
      <c r="AR187" s="13" t="s">
        <v>161</v>
      </c>
      <c r="AT187" s="13" t="s">
        <v>254</v>
      </c>
      <c r="AU187" s="13" t="s">
        <v>82</v>
      </c>
      <c r="AY187" s="13" t="s">
        <v>128</v>
      </c>
      <c r="BE187" s="219">
        <f>IF(O187="základní",K187,0)</f>
        <v>0</v>
      </c>
      <c r="BF187" s="219">
        <f>IF(O187="snížená",K187,0)</f>
        <v>0</v>
      </c>
      <c r="BG187" s="219">
        <f>IF(O187="zákl. přenesená",K187,0)</f>
        <v>0</v>
      </c>
      <c r="BH187" s="219">
        <f>IF(O187="sníž. přenesená",K187,0)</f>
        <v>0</v>
      </c>
      <c r="BI187" s="219">
        <f>IF(O187="nulová",K187,0)</f>
        <v>0</v>
      </c>
      <c r="BJ187" s="13" t="s">
        <v>80</v>
      </c>
      <c r="BK187" s="219">
        <f>ROUND(P187*H187,2)</f>
        <v>0</v>
      </c>
      <c r="BL187" s="13" t="s">
        <v>146</v>
      </c>
      <c r="BM187" s="13" t="s">
        <v>376</v>
      </c>
    </row>
    <row r="188" spans="2:65" s="1" customFormat="1" ht="16.5" customHeight="1">
      <c r="B188" s="34"/>
      <c r="C188" s="238" t="s">
        <v>377</v>
      </c>
      <c r="D188" s="238" t="s">
        <v>254</v>
      </c>
      <c r="E188" s="239" t="s">
        <v>378</v>
      </c>
      <c r="F188" s="240" t="s">
        <v>379</v>
      </c>
      <c r="G188" s="241" t="s">
        <v>174</v>
      </c>
      <c r="H188" s="242">
        <v>15</v>
      </c>
      <c r="I188" s="243"/>
      <c r="J188" s="244"/>
      <c r="K188" s="245">
        <f>ROUND(P188*H188,2)</f>
        <v>0</v>
      </c>
      <c r="L188" s="240" t="s">
        <v>164</v>
      </c>
      <c r="M188" s="246"/>
      <c r="N188" s="247" t="s">
        <v>1</v>
      </c>
      <c r="O188" s="215" t="s">
        <v>41</v>
      </c>
      <c r="P188" s="216">
        <f>I188+J188</f>
        <v>0</v>
      </c>
      <c r="Q188" s="216">
        <f>ROUND(I188*H188,2)</f>
        <v>0</v>
      </c>
      <c r="R188" s="216">
        <f>ROUND(J188*H188,2)</f>
        <v>0</v>
      </c>
      <c r="S188" s="75"/>
      <c r="T188" s="217">
        <f>S188*H188</f>
        <v>0</v>
      </c>
      <c r="U188" s="217">
        <v>0.097</v>
      </c>
      <c r="V188" s="217">
        <f>U188*H188</f>
        <v>1.455</v>
      </c>
      <c r="W188" s="217">
        <v>0</v>
      </c>
      <c r="X188" s="218">
        <f>W188*H188</f>
        <v>0</v>
      </c>
      <c r="AR188" s="13" t="s">
        <v>161</v>
      </c>
      <c r="AT188" s="13" t="s">
        <v>254</v>
      </c>
      <c r="AU188" s="13" t="s">
        <v>82</v>
      </c>
      <c r="AY188" s="13" t="s">
        <v>128</v>
      </c>
      <c r="BE188" s="219">
        <f>IF(O188="základní",K188,0)</f>
        <v>0</v>
      </c>
      <c r="BF188" s="219">
        <f>IF(O188="snížená",K188,0)</f>
        <v>0</v>
      </c>
      <c r="BG188" s="219">
        <f>IF(O188="zákl. přenesená",K188,0)</f>
        <v>0</v>
      </c>
      <c r="BH188" s="219">
        <f>IF(O188="sníž. přenesená",K188,0)</f>
        <v>0</v>
      </c>
      <c r="BI188" s="219">
        <f>IF(O188="nulová",K188,0)</f>
        <v>0</v>
      </c>
      <c r="BJ188" s="13" t="s">
        <v>80</v>
      </c>
      <c r="BK188" s="219">
        <f>ROUND(P188*H188,2)</f>
        <v>0</v>
      </c>
      <c r="BL188" s="13" t="s">
        <v>146</v>
      </c>
      <c r="BM188" s="13" t="s">
        <v>380</v>
      </c>
    </row>
    <row r="189" spans="2:65" s="1" customFormat="1" ht="16.5" customHeight="1">
      <c r="B189" s="34"/>
      <c r="C189" s="238" t="s">
        <v>381</v>
      </c>
      <c r="D189" s="238" t="s">
        <v>254</v>
      </c>
      <c r="E189" s="239" t="s">
        <v>382</v>
      </c>
      <c r="F189" s="240" t="s">
        <v>383</v>
      </c>
      <c r="G189" s="241" t="s">
        <v>174</v>
      </c>
      <c r="H189" s="242">
        <v>17</v>
      </c>
      <c r="I189" s="243"/>
      <c r="J189" s="244"/>
      <c r="K189" s="245">
        <f>ROUND(P189*H189,2)</f>
        <v>0</v>
      </c>
      <c r="L189" s="240" t="s">
        <v>251</v>
      </c>
      <c r="M189" s="246"/>
      <c r="N189" s="247" t="s">
        <v>1</v>
      </c>
      <c r="O189" s="215" t="s">
        <v>41</v>
      </c>
      <c r="P189" s="216">
        <f>I189+J189</f>
        <v>0</v>
      </c>
      <c r="Q189" s="216">
        <f>ROUND(I189*H189,2)</f>
        <v>0</v>
      </c>
      <c r="R189" s="216">
        <f>ROUND(J189*H189,2)</f>
        <v>0</v>
      </c>
      <c r="S189" s="75"/>
      <c r="T189" s="217">
        <f>S189*H189</f>
        <v>0</v>
      </c>
      <c r="U189" s="217">
        <v>0.061</v>
      </c>
      <c r="V189" s="217">
        <f>U189*H189</f>
        <v>1.037</v>
      </c>
      <c r="W189" s="217">
        <v>0</v>
      </c>
      <c r="X189" s="218">
        <f>W189*H189</f>
        <v>0</v>
      </c>
      <c r="AR189" s="13" t="s">
        <v>161</v>
      </c>
      <c r="AT189" s="13" t="s">
        <v>254</v>
      </c>
      <c r="AU189" s="13" t="s">
        <v>82</v>
      </c>
      <c r="AY189" s="13" t="s">
        <v>128</v>
      </c>
      <c r="BE189" s="219">
        <f>IF(O189="základní",K189,0)</f>
        <v>0</v>
      </c>
      <c r="BF189" s="219">
        <f>IF(O189="snížená",K189,0)</f>
        <v>0</v>
      </c>
      <c r="BG189" s="219">
        <f>IF(O189="zákl. přenesená",K189,0)</f>
        <v>0</v>
      </c>
      <c r="BH189" s="219">
        <f>IF(O189="sníž. přenesená",K189,0)</f>
        <v>0</v>
      </c>
      <c r="BI189" s="219">
        <f>IF(O189="nulová",K189,0)</f>
        <v>0</v>
      </c>
      <c r="BJ189" s="13" t="s">
        <v>80</v>
      </c>
      <c r="BK189" s="219">
        <f>ROUND(P189*H189,2)</f>
        <v>0</v>
      </c>
      <c r="BL189" s="13" t="s">
        <v>146</v>
      </c>
      <c r="BM189" s="13" t="s">
        <v>384</v>
      </c>
    </row>
    <row r="190" spans="2:65" s="1" customFormat="1" ht="16.5" customHeight="1">
      <c r="B190" s="34"/>
      <c r="C190" s="238" t="s">
        <v>385</v>
      </c>
      <c r="D190" s="238" t="s">
        <v>254</v>
      </c>
      <c r="E190" s="239" t="s">
        <v>386</v>
      </c>
      <c r="F190" s="240" t="s">
        <v>387</v>
      </c>
      <c r="G190" s="241" t="s">
        <v>174</v>
      </c>
      <c r="H190" s="242">
        <v>17</v>
      </c>
      <c r="I190" s="243"/>
      <c r="J190" s="244"/>
      <c r="K190" s="245">
        <f>ROUND(P190*H190,2)</f>
        <v>0</v>
      </c>
      <c r="L190" s="240" t="s">
        <v>164</v>
      </c>
      <c r="M190" s="246"/>
      <c r="N190" s="247" t="s">
        <v>1</v>
      </c>
      <c r="O190" s="215" t="s">
        <v>41</v>
      </c>
      <c r="P190" s="216">
        <f>I190+J190</f>
        <v>0</v>
      </c>
      <c r="Q190" s="216">
        <f>ROUND(I190*H190,2)</f>
        <v>0</v>
      </c>
      <c r="R190" s="216">
        <f>ROUND(J190*H190,2)</f>
        <v>0</v>
      </c>
      <c r="S190" s="75"/>
      <c r="T190" s="217">
        <f>S190*H190</f>
        <v>0</v>
      </c>
      <c r="U190" s="217">
        <v>0.027</v>
      </c>
      <c r="V190" s="217">
        <f>U190*H190</f>
        <v>0.459</v>
      </c>
      <c r="W190" s="217">
        <v>0</v>
      </c>
      <c r="X190" s="218">
        <f>W190*H190</f>
        <v>0</v>
      </c>
      <c r="AR190" s="13" t="s">
        <v>161</v>
      </c>
      <c r="AT190" s="13" t="s">
        <v>254</v>
      </c>
      <c r="AU190" s="13" t="s">
        <v>82</v>
      </c>
      <c r="AY190" s="13" t="s">
        <v>128</v>
      </c>
      <c r="BE190" s="219">
        <f>IF(O190="základní",K190,0)</f>
        <v>0</v>
      </c>
      <c r="BF190" s="219">
        <f>IF(O190="snížená",K190,0)</f>
        <v>0</v>
      </c>
      <c r="BG190" s="219">
        <f>IF(O190="zákl. přenesená",K190,0)</f>
        <v>0</v>
      </c>
      <c r="BH190" s="219">
        <f>IF(O190="sníž. přenesená",K190,0)</f>
        <v>0</v>
      </c>
      <c r="BI190" s="219">
        <f>IF(O190="nulová",K190,0)</f>
        <v>0</v>
      </c>
      <c r="BJ190" s="13" t="s">
        <v>80</v>
      </c>
      <c r="BK190" s="219">
        <f>ROUND(P190*H190,2)</f>
        <v>0</v>
      </c>
      <c r="BL190" s="13" t="s">
        <v>146</v>
      </c>
      <c r="BM190" s="13" t="s">
        <v>388</v>
      </c>
    </row>
    <row r="191" spans="2:65" s="1" customFormat="1" ht="16.5" customHeight="1">
      <c r="B191" s="34"/>
      <c r="C191" s="238" t="s">
        <v>389</v>
      </c>
      <c r="D191" s="238" t="s">
        <v>254</v>
      </c>
      <c r="E191" s="239" t="s">
        <v>390</v>
      </c>
      <c r="F191" s="240" t="s">
        <v>391</v>
      </c>
      <c r="G191" s="241" t="s">
        <v>174</v>
      </c>
      <c r="H191" s="242">
        <v>2</v>
      </c>
      <c r="I191" s="243"/>
      <c r="J191" s="244"/>
      <c r="K191" s="245">
        <f>ROUND(P191*H191,2)</f>
        <v>0</v>
      </c>
      <c r="L191" s="240" t="s">
        <v>251</v>
      </c>
      <c r="M191" s="246"/>
      <c r="N191" s="247" t="s">
        <v>1</v>
      </c>
      <c r="O191" s="215" t="s">
        <v>41</v>
      </c>
      <c r="P191" s="216">
        <f>I191+J191</f>
        <v>0</v>
      </c>
      <c r="Q191" s="216">
        <f>ROUND(I191*H191,2)</f>
        <v>0</v>
      </c>
      <c r="R191" s="216">
        <f>ROUND(J191*H191,2)</f>
        <v>0</v>
      </c>
      <c r="S191" s="75"/>
      <c r="T191" s="217">
        <f>S191*H191</f>
        <v>0</v>
      </c>
      <c r="U191" s="217">
        <v>0.08</v>
      </c>
      <c r="V191" s="217">
        <f>U191*H191</f>
        <v>0.16</v>
      </c>
      <c r="W191" s="217">
        <v>0</v>
      </c>
      <c r="X191" s="218">
        <f>W191*H191</f>
        <v>0</v>
      </c>
      <c r="AR191" s="13" t="s">
        <v>161</v>
      </c>
      <c r="AT191" s="13" t="s">
        <v>254</v>
      </c>
      <c r="AU191" s="13" t="s">
        <v>82</v>
      </c>
      <c r="AY191" s="13" t="s">
        <v>128</v>
      </c>
      <c r="BE191" s="219">
        <f>IF(O191="základní",K191,0)</f>
        <v>0</v>
      </c>
      <c r="BF191" s="219">
        <f>IF(O191="snížená",K191,0)</f>
        <v>0</v>
      </c>
      <c r="BG191" s="219">
        <f>IF(O191="zákl. přenesená",K191,0)</f>
        <v>0</v>
      </c>
      <c r="BH191" s="219">
        <f>IF(O191="sníž. přenesená",K191,0)</f>
        <v>0</v>
      </c>
      <c r="BI191" s="219">
        <f>IF(O191="nulová",K191,0)</f>
        <v>0</v>
      </c>
      <c r="BJ191" s="13" t="s">
        <v>80</v>
      </c>
      <c r="BK191" s="219">
        <f>ROUND(P191*H191,2)</f>
        <v>0</v>
      </c>
      <c r="BL191" s="13" t="s">
        <v>146</v>
      </c>
      <c r="BM191" s="13" t="s">
        <v>392</v>
      </c>
    </row>
    <row r="192" spans="2:65" s="1" customFormat="1" ht="16.5" customHeight="1">
      <c r="B192" s="34"/>
      <c r="C192" s="207" t="s">
        <v>393</v>
      </c>
      <c r="D192" s="207" t="s">
        <v>131</v>
      </c>
      <c r="E192" s="208" t="s">
        <v>394</v>
      </c>
      <c r="F192" s="209" t="s">
        <v>395</v>
      </c>
      <c r="G192" s="210" t="s">
        <v>174</v>
      </c>
      <c r="H192" s="211">
        <v>1</v>
      </c>
      <c r="I192" s="212"/>
      <c r="J192" s="212"/>
      <c r="K192" s="213">
        <f>ROUND(P192*H192,2)</f>
        <v>0</v>
      </c>
      <c r="L192" s="209" t="s">
        <v>164</v>
      </c>
      <c r="M192" s="39"/>
      <c r="N192" s="214" t="s">
        <v>1</v>
      </c>
      <c r="O192" s="215" t="s">
        <v>41</v>
      </c>
      <c r="P192" s="216">
        <f>I192+J192</f>
        <v>0</v>
      </c>
      <c r="Q192" s="216">
        <f>ROUND(I192*H192,2)</f>
        <v>0</v>
      </c>
      <c r="R192" s="216">
        <f>ROUND(J192*H192,2)</f>
        <v>0</v>
      </c>
      <c r="S192" s="75"/>
      <c r="T192" s="217">
        <f>S192*H192</f>
        <v>0</v>
      </c>
      <c r="U192" s="217">
        <v>0.07489</v>
      </c>
      <c r="V192" s="217">
        <f>U192*H192</f>
        <v>0.07489</v>
      </c>
      <c r="W192" s="217">
        <v>0</v>
      </c>
      <c r="X192" s="218">
        <f>W192*H192</f>
        <v>0</v>
      </c>
      <c r="AR192" s="13" t="s">
        <v>146</v>
      </c>
      <c r="AT192" s="13" t="s">
        <v>131</v>
      </c>
      <c r="AU192" s="13" t="s">
        <v>82</v>
      </c>
      <c r="AY192" s="13" t="s">
        <v>128</v>
      </c>
      <c r="BE192" s="219">
        <f>IF(O192="základní",K192,0)</f>
        <v>0</v>
      </c>
      <c r="BF192" s="219">
        <f>IF(O192="snížená",K192,0)</f>
        <v>0</v>
      </c>
      <c r="BG192" s="219">
        <f>IF(O192="zákl. přenesená",K192,0)</f>
        <v>0</v>
      </c>
      <c r="BH192" s="219">
        <f>IF(O192="sníž. přenesená",K192,0)</f>
        <v>0</v>
      </c>
      <c r="BI192" s="219">
        <f>IF(O192="nulová",K192,0)</f>
        <v>0</v>
      </c>
      <c r="BJ192" s="13" t="s">
        <v>80</v>
      </c>
      <c r="BK192" s="219">
        <f>ROUND(P192*H192,2)</f>
        <v>0</v>
      </c>
      <c r="BL192" s="13" t="s">
        <v>146</v>
      </c>
      <c r="BM192" s="13" t="s">
        <v>396</v>
      </c>
    </row>
    <row r="193" spans="2:65" s="1" customFormat="1" ht="16.5" customHeight="1">
      <c r="B193" s="34"/>
      <c r="C193" s="238" t="s">
        <v>397</v>
      </c>
      <c r="D193" s="238" t="s">
        <v>254</v>
      </c>
      <c r="E193" s="239" t="s">
        <v>398</v>
      </c>
      <c r="F193" s="240" t="s">
        <v>399</v>
      </c>
      <c r="G193" s="241" t="s">
        <v>174</v>
      </c>
      <c r="H193" s="242">
        <v>1</v>
      </c>
      <c r="I193" s="243"/>
      <c r="J193" s="244"/>
      <c r="K193" s="245">
        <f>ROUND(P193*H193,2)</f>
        <v>0</v>
      </c>
      <c r="L193" s="240" t="s">
        <v>1</v>
      </c>
      <c r="M193" s="246"/>
      <c r="N193" s="247" t="s">
        <v>1</v>
      </c>
      <c r="O193" s="215" t="s">
        <v>41</v>
      </c>
      <c r="P193" s="216">
        <f>I193+J193</f>
        <v>0</v>
      </c>
      <c r="Q193" s="216">
        <f>ROUND(I193*H193,2)</f>
        <v>0</v>
      </c>
      <c r="R193" s="216">
        <f>ROUND(J193*H193,2)</f>
        <v>0</v>
      </c>
      <c r="S193" s="75"/>
      <c r="T193" s="217">
        <f>S193*H193</f>
        <v>0</v>
      </c>
      <c r="U193" s="217">
        <v>0.00725</v>
      </c>
      <c r="V193" s="217">
        <f>U193*H193</f>
        <v>0.00725</v>
      </c>
      <c r="W193" s="217">
        <v>0</v>
      </c>
      <c r="X193" s="218">
        <f>W193*H193</f>
        <v>0</v>
      </c>
      <c r="AR193" s="13" t="s">
        <v>161</v>
      </c>
      <c r="AT193" s="13" t="s">
        <v>254</v>
      </c>
      <c r="AU193" s="13" t="s">
        <v>82</v>
      </c>
      <c r="AY193" s="13" t="s">
        <v>128</v>
      </c>
      <c r="BE193" s="219">
        <f>IF(O193="základní",K193,0)</f>
        <v>0</v>
      </c>
      <c r="BF193" s="219">
        <f>IF(O193="snížená",K193,0)</f>
        <v>0</v>
      </c>
      <c r="BG193" s="219">
        <f>IF(O193="zákl. přenesená",K193,0)</f>
        <v>0</v>
      </c>
      <c r="BH193" s="219">
        <f>IF(O193="sníž. přenesená",K193,0)</f>
        <v>0</v>
      </c>
      <c r="BI193" s="219">
        <f>IF(O193="nulová",K193,0)</f>
        <v>0</v>
      </c>
      <c r="BJ193" s="13" t="s">
        <v>80</v>
      </c>
      <c r="BK193" s="219">
        <f>ROUND(P193*H193,2)</f>
        <v>0</v>
      </c>
      <c r="BL193" s="13" t="s">
        <v>146</v>
      </c>
      <c r="BM193" s="13" t="s">
        <v>400</v>
      </c>
    </row>
    <row r="194" spans="2:65" s="1" customFormat="1" ht="16.5" customHeight="1">
      <c r="B194" s="34"/>
      <c r="C194" s="207" t="s">
        <v>401</v>
      </c>
      <c r="D194" s="207" t="s">
        <v>131</v>
      </c>
      <c r="E194" s="208" t="s">
        <v>402</v>
      </c>
      <c r="F194" s="209" t="s">
        <v>403</v>
      </c>
      <c r="G194" s="210" t="s">
        <v>174</v>
      </c>
      <c r="H194" s="211">
        <v>17</v>
      </c>
      <c r="I194" s="212"/>
      <c r="J194" s="212"/>
      <c r="K194" s="213">
        <f>ROUND(P194*H194,2)</f>
        <v>0</v>
      </c>
      <c r="L194" s="209" t="s">
        <v>251</v>
      </c>
      <c r="M194" s="39"/>
      <c r="N194" s="214" t="s">
        <v>1</v>
      </c>
      <c r="O194" s="215" t="s">
        <v>41</v>
      </c>
      <c r="P194" s="216">
        <f>I194+J194</f>
        <v>0</v>
      </c>
      <c r="Q194" s="216">
        <f>ROUND(I194*H194,2)</f>
        <v>0</v>
      </c>
      <c r="R194" s="216">
        <f>ROUND(J194*H194,2)</f>
        <v>0</v>
      </c>
      <c r="S194" s="75"/>
      <c r="T194" s="217">
        <f>S194*H194</f>
        <v>0</v>
      </c>
      <c r="U194" s="217">
        <v>0.21734</v>
      </c>
      <c r="V194" s="217">
        <f>U194*H194</f>
        <v>3.69478</v>
      </c>
      <c r="W194" s="217">
        <v>0</v>
      </c>
      <c r="X194" s="218">
        <f>W194*H194</f>
        <v>0</v>
      </c>
      <c r="AR194" s="13" t="s">
        <v>146</v>
      </c>
      <c r="AT194" s="13" t="s">
        <v>131</v>
      </c>
      <c r="AU194" s="13" t="s">
        <v>82</v>
      </c>
      <c r="AY194" s="13" t="s">
        <v>128</v>
      </c>
      <c r="BE194" s="219">
        <f>IF(O194="základní",K194,0)</f>
        <v>0</v>
      </c>
      <c r="BF194" s="219">
        <f>IF(O194="snížená",K194,0)</f>
        <v>0</v>
      </c>
      <c r="BG194" s="219">
        <f>IF(O194="zákl. přenesená",K194,0)</f>
        <v>0</v>
      </c>
      <c r="BH194" s="219">
        <f>IF(O194="sníž. přenesená",K194,0)</f>
        <v>0</v>
      </c>
      <c r="BI194" s="219">
        <f>IF(O194="nulová",K194,0)</f>
        <v>0</v>
      </c>
      <c r="BJ194" s="13" t="s">
        <v>80</v>
      </c>
      <c r="BK194" s="219">
        <f>ROUND(P194*H194,2)</f>
        <v>0</v>
      </c>
      <c r="BL194" s="13" t="s">
        <v>146</v>
      </c>
      <c r="BM194" s="13" t="s">
        <v>404</v>
      </c>
    </row>
    <row r="195" spans="2:65" s="1" customFormat="1" ht="16.5" customHeight="1">
      <c r="B195" s="34"/>
      <c r="C195" s="238" t="s">
        <v>405</v>
      </c>
      <c r="D195" s="238" t="s">
        <v>254</v>
      </c>
      <c r="E195" s="239" t="s">
        <v>406</v>
      </c>
      <c r="F195" s="240" t="s">
        <v>407</v>
      </c>
      <c r="G195" s="241" t="s">
        <v>174</v>
      </c>
      <c r="H195" s="242">
        <v>15</v>
      </c>
      <c r="I195" s="243"/>
      <c r="J195" s="244"/>
      <c r="K195" s="245">
        <f>ROUND(P195*H195,2)</f>
        <v>0</v>
      </c>
      <c r="L195" s="240" t="s">
        <v>164</v>
      </c>
      <c r="M195" s="246"/>
      <c r="N195" s="247" t="s">
        <v>1</v>
      </c>
      <c r="O195" s="215" t="s">
        <v>41</v>
      </c>
      <c r="P195" s="216">
        <f>I195+J195</f>
        <v>0</v>
      </c>
      <c r="Q195" s="216">
        <f>ROUND(I195*H195,2)</f>
        <v>0</v>
      </c>
      <c r="R195" s="216">
        <f>ROUND(J195*H195,2)</f>
        <v>0</v>
      </c>
      <c r="S195" s="75"/>
      <c r="T195" s="217">
        <f>S195*H195</f>
        <v>0</v>
      </c>
      <c r="U195" s="217">
        <v>0.0506</v>
      </c>
      <c r="V195" s="217">
        <f>U195*H195</f>
        <v>0.759</v>
      </c>
      <c r="W195" s="217">
        <v>0</v>
      </c>
      <c r="X195" s="218">
        <f>W195*H195</f>
        <v>0</v>
      </c>
      <c r="AR195" s="13" t="s">
        <v>161</v>
      </c>
      <c r="AT195" s="13" t="s">
        <v>254</v>
      </c>
      <c r="AU195" s="13" t="s">
        <v>82</v>
      </c>
      <c r="AY195" s="13" t="s">
        <v>128</v>
      </c>
      <c r="BE195" s="219">
        <f>IF(O195="základní",K195,0)</f>
        <v>0</v>
      </c>
      <c r="BF195" s="219">
        <f>IF(O195="snížená",K195,0)</f>
        <v>0</v>
      </c>
      <c r="BG195" s="219">
        <f>IF(O195="zákl. přenesená",K195,0)</f>
        <v>0</v>
      </c>
      <c r="BH195" s="219">
        <f>IF(O195="sníž. přenesená",K195,0)</f>
        <v>0</v>
      </c>
      <c r="BI195" s="219">
        <f>IF(O195="nulová",K195,0)</f>
        <v>0</v>
      </c>
      <c r="BJ195" s="13" t="s">
        <v>80</v>
      </c>
      <c r="BK195" s="219">
        <f>ROUND(P195*H195,2)</f>
        <v>0</v>
      </c>
      <c r="BL195" s="13" t="s">
        <v>146</v>
      </c>
      <c r="BM195" s="13" t="s">
        <v>408</v>
      </c>
    </row>
    <row r="196" spans="2:65" s="1" customFormat="1" ht="16.5" customHeight="1">
      <c r="B196" s="34"/>
      <c r="C196" s="238" t="s">
        <v>409</v>
      </c>
      <c r="D196" s="238" t="s">
        <v>254</v>
      </c>
      <c r="E196" s="239" t="s">
        <v>410</v>
      </c>
      <c r="F196" s="240" t="s">
        <v>411</v>
      </c>
      <c r="G196" s="241" t="s">
        <v>174</v>
      </c>
      <c r="H196" s="242">
        <v>2</v>
      </c>
      <c r="I196" s="243"/>
      <c r="J196" s="244"/>
      <c r="K196" s="245">
        <f>ROUND(P196*H196,2)</f>
        <v>0</v>
      </c>
      <c r="L196" s="240" t="s">
        <v>1</v>
      </c>
      <c r="M196" s="246"/>
      <c r="N196" s="247" t="s">
        <v>1</v>
      </c>
      <c r="O196" s="215" t="s">
        <v>41</v>
      </c>
      <c r="P196" s="216">
        <f>I196+J196</f>
        <v>0</v>
      </c>
      <c r="Q196" s="216">
        <f>ROUND(I196*H196,2)</f>
        <v>0</v>
      </c>
      <c r="R196" s="216">
        <f>ROUND(J196*H196,2)</f>
        <v>0</v>
      </c>
      <c r="S196" s="75"/>
      <c r="T196" s="217">
        <f>S196*H196</f>
        <v>0</v>
      </c>
      <c r="U196" s="217">
        <v>0.0506</v>
      </c>
      <c r="V196" s="217">
        <f>U196*H196</f>
        <v>0.1012</v>
      </c>
      <c r="W196" s="217">
        <v>0</v>
      </c>
      <c r="X196" s="218">
        <f>W196*H196</f>
        <v>0</v>
      </c>
      <c r="AR196" s="13" t="s">
        <v>161</v>
      </c>
      <c r="AT196" s="13" t="s">
        <v>254</v>
      </c>
      <c r="AU196" s="13" t="s">
        <v>82</v>
      </c>
      <c r="AY196" s="13" t="s">
        <v>128</v>
      </c>
      <c r="BE196" s="219">
        <f>IF(O196="základní",K196,0)</f>
        <v>0</v>
      </c>
      <c r="BF196" s="219">
        <f>IF(O196="snížená",K196,0)</f>
        <v>0</v>
      </c>
      <c r="BG196" s="219">
        <f>IF(O196="zákl. přenesená",K196,0)</f>
        <v>0</v>
      </c>
      <c r="BH196" s="219">
        <f>IF(O196="sníž. přenesená",K196,0)</f>
        <v>0</v>
      </c>
      <c r="BI196" s="219">
        <f>IF(O196="nulová",K196,0)</f>
        <v>0</v>
      </c>
      <c r="BJ196" s="13" t="s">
        <v>80</v>
      </c>
      <c r="BK196" s="219">
        <f>ROUND(P196*H196,2)</f>
        <v>0</v>
      </c>
      <c r="BL196" s="13" t="s">
        <v>146</v>
      </c>
      <c r="BM196" s="13" t="s">
        <v>412</v>
      </c>
    </row>
    <row r="197" spans="2:65" s="1" customFormat="1" ht="16.5" customHeight="1">
      <c r="B197" s="34"/>
      <c r="C197" s="238" t="s">
        <v>413</v>
      </c>
      <c r="D197" s="238" t="s">
        <v>254</v>
      </c>
      <c r="E197" s="239" t="s">
        <v>414</v>
      </c>
      <c r="F197" s="240" t="s">
        <v>415</v>
      </c>
      <c r="G197" s="241" t="s">
        <v>174</v>
      </c>
      <c r="H197" s="242">
        <v>17</v>
      </c>
      <c r="I197" s="243"/>
      <c r="J197" s="244"/>
      <c r="K197" s="245">
        <f>ROUND(P197*H197,2)</f>
        <v>0</v>
      </c>
      <c r="L197" s="240" t="s">
        <v>251</v>
      </c>
      <c r="M197" s="246"/>
      <c r="N197" s="247" t="s">
        <v>1</v>
      </c>
      <c r="O197" s="215" t="s">
        <v>41</v>
      </c>
      <c r="P197" s="216">
        <f>I197+J197</f>
        <v>0</v>
      </c>
      <c r="Q197" s="216">
        <f>ROUND(I197*H197,2)</f>
        <v>0</v>
      </c>
      <c r="R197" s="216">
        <f>ROUND(J197*H197,2)</f>
        <v>0</v>
      </c>
      <c r="S197" s="75"/>
      <c r="T197" s="217">
        <f>S197*H197</f>
        <v>0</v>
      </c>
      <c r="U197" s="217">
        <v>0.00044</v>
      </c>
      <c r="V197" s="217">
        <f>U197*H197</f>
        <v>0.0074800000000000005</v>
      </c>
      <c r="W197" s="217">
        <v>0</v>
      </c>
      <c r="X197" s="218">
        <f>W197*H197</f>
        <v>0</v>
      </c>
      <c r="AR197" s="13" t="s">
        <v>161</v>
      </c>
      <c r="AT197" s="13" t="s">
        <v>254</v>
      </c>
      <c r="AU197" s="13" t="s">
        <v>82</v>
      </c>
      <c r="AY197" s="13" t="s">
        <v>128</v>
      </c>
      <c r="BE197" s="219">
        <f>IF(O197="základní",K197,0)</f>
        <v>0</v>
      </c>
      <c r="BF197" s="219">
        <f>IF(O197="snížená",K197,0)</f>
        <v>0</v>
      </c>
      <c r="BG197" s="219">
        <f>IF(O197="zákl. přenesená",K197,0)</f>
        <v>0</v>
      </c>
      <c r="BH197" s="219">
        <f>IF(O197="sníž. přenesená",K197,0)</f>
        <v>0</v>
      </c>
      <c r="BI197" s="219">
        <f>IF(O197="nulová",K197,0)</f>
        <v>0</v>
      </c>
      <c r="BJ197" s="13" t="s">
        <v>80</v>
      </c>
      <c r="BK197" s="219">
        <f>ROUND(P197*H197,2)</f>
        <v>0</v>
      </c>
      <c r="BL197" s="13" t="s">
        <v>146</v>
      </c>
      <c r="BM197" s="13" t="s">
        <v>416</v>
      </c>
    </row>
    <row r="198" spans="2:63" s="10" customFormat="1" ht="22.8" customHeight="1">
      <c r="B198" s="190"/>
      <c r="C198" s="191"/>
      <c r="D198" s="192" t="s">
        <v>71</v>
      </c>
      <c r="E198" s="205" t="s">
        <v>166</v>
      </c>
      <c r="F198" s="205" t="s">
        <v>417</v>
      </c>
      <c r="G198" s="191"/>
      <c r="H198" s="191"/>
      <c r="I198" s="194"/>
      <c r="J198" s="194"/>
      <c r="K198" s="206">
        <f>BK198</f>
        <v>0</v>
      </c>
      <c r="L198" s="191"/>
      <c r="M198" s="196"/>
      <c r="N198" s="197"/>
      <c r="O198" s="198"/>
      <c r="P198" s="198"/>
      <c r="Q198" s="199">
        <f>SUM(Q199:Q244)</f>
        <v>0</v>
      </c>
      <c r="R198" s="199">
        <f>SUM(R199:R244)</f>
        <v>0</v>
      </c>
      <c r="S198" s="198"/>
      <c r="T198" s="200">
        <f>SUM(T199:T244)</f>
        <v>0</v>
      </c>
      <c r="U198" s="198"/>
      <c r="V198" s="200">
        <f>SUM(V199:V244)</f>
        <v>383.82337350000006</v>
      </c>
      <c r="W198" s="198"/>
      <c r="X198" s="201">
        <f>SUM(X199:X244)</f>
        <v>0.2788</v>
      </c>
      <c r="AR198" s="202" t="s">
        <v>80</v>
      </c>
      <c r="AT198" s="203" t="s">
        <v>71</v>
      </c>
      <c r="AU198" s="203" t="s">
        <v>80</v>
      </c>
      <c r="AY198" s="202" t="s">
        <v>128</v>
      </c>
      <c r="BK198" s="204">
        <f>SUM(BK199:BK244)</f>
        <v>0</v>
      </c>
    </row>
    <row r="199" spans="2:65" s="1" customFormat="1" ht="16.5" customHeight="1">
      <c r="B199" s="34"/>
      <c r="C199" s="207" t="s">
        <v>418</v>
      </c>
      <c r="D199" s="207" t="s">
        <v>131</v>
      </c>
      <c r="E199" s="208" t="s">
        <v>419</v>
      </c>
      <c r="F199" s="209" t="s">
        <v>420</v>
      </c>
      <c r="G199" s="210" t="s">
        <v>221</v>
      </c>
      <c r="H199" s="211">
        <v>56.85</v>
      </c>
      <c r="I199" s="212"/>
      <c r="J199" s="212"/>
      <c r="K199" s="213">
        <f>ROUND(P199*H199,2)</f>
        <v>0</v>
      </c>
      <c r="L199" s="209" t="s">
        <v>1</v>
      </c>
      <c r="M199" s="39"/>
      <c r="N199" s="214" t="s">
        <v>1</v>
      </c>
      <c r="O199" s="215" t="s">
        <v>41</v>
      </c>
      <c r="P199" s="216">
        <f>I199+J199</f>
        <v>0</v>
      </c>
      <c r="Q199" s="216">
        <f>ROUND(I199*H199,2)</f>
        <v>0</v>
      </c>
      <c r="R199" s="216">
        <f>ROUND(J199*H199,2)</f>
        <v>0</v>
      </c>
      <c r="S199" s="75"/>
      <c r="T199" s="217">
        <f>S199*H199</f>
        <v>0</v>
      </c>
      <c r="U199" s="217">
        <v>0</v>
      </c>
      <c r="V199" s="217">
        <f>U199*H199</f>
        <v>0</v>
      </c>
      <c r="W199" s="217">
        <v>0</v>
      </c>
      <c r="X199" s="218">
        <f>W199*H199</f>
        <v>0</v>
      </c>
      <c r="AR199" s="13" t="s">
        <v>146</v>
      </c>
      <c r="AT199" s="13" t="s">
        <v>131</v>
      </c>
      <c r="AU199" s="13" t="s">
        <v>82</v>
      </c>
      <c r="AY199" s="13" t="s">
        <v>128</v>
      </c>
      <c r="BE199" s="219">
        <f>IF(O199="základní",K199,0)</f>
        <v>0</v>
      </c>
      <c r="BF199" s="219">
        <f>IF(O199="snížená",K199,0)</f>
        <v>0</v>
      </c>
      <c r="BG199" s="219">
        <f>IF(O199="zákl. přenesená",K199,0)</f>
        <v>0</v>
      </c>
      <c r="BH199" s="219">
        <f>IF(O199="sníž. přenesená",K199,0)</f>
        <v>0</v>
      </c>
      <c r="BI199" s="219">
        <f>IF(O199="nulová",K199,0)</f>
        <v>0</v>
      </c>
      <c r="BJ199" s="13" t="s">
        <v>80</v>
      </c>
      <c r="BK199" s="219">
        <f>ROUND(P199*H199,2)</f>
        <v>0</v>
      </c>
      <c r="BL199" s="13" t="s">
        <v>146</v>
      </c>
      <c r="BM199" s="13" t="s">
        <v>421</v>
      </c>
    </row>
    <row r="200" spans="2:51" s="11" customFormat="1" ht="12">
      <c r="B200" s="226"/>
      <c r="C200" s="227"/>
      <c r="D200" s="228" t="s">
        <v>208</v>
      </c>
      <c r="E200" s="229" t="s">
        <v>1</v>
      </c>
      <c r="F200" s="230" t="s">
        <v>422</v>
      </c>
      <c r="G200" s="227"/>
      <c r="H200" s="231">
        <v>56.85</v>
      </c>
      <c r="I200" s="232"/>
      <c r="J200" s="232"/>
      <c r="K200" s="227"/>
      <c r="L200" s="227"/>
      <c r="M200" s="233"/>
      <c r="N200" s="234"/>
      <c r="O200" s="235"/>
      <c r="P200" s="235"/>
      <c r="Q200" s="235"/>
      <c r="R200" s="235"/>
      <c r="S200" s="235"/>
      <c r="T200" s="235"/>
      <c r="U200" s="235"/>
      <c r="V200" s="235"/>
      <c r="W200" s="235"/>
      <c r="X200" s="236"/>
      <c r="AT200" s="237" t="s">
        <v>208</v>
      </c>
      <c r="AU200" s="237" t="s">
        <v>82</v>
      </c>
      <c r="AV200" s="11" t="s">
        <v>82</v>
      </c>
      <c r="AW200" s="11" t="s">
        <v>5</v>
      </c>
      <c r="AX200" s="11" t="s">
        <v>80</v>
      </c>
      <c r="AY200" s="237" t="s">
        <v>128</v>
      </c>
    </row>
    <row r="201" spans="2:65" s="1" customFormat="1" ht="16.5" customHeight="1">
      <c r="B201" s="34"/>
      <c r="C201" s="207" t="s">
        <v>423</v>
      </c>
      <c r="D201" s="207" t="s">
        <v>131</v>
      </c>
      <c r="E201" s="208" t="s">
        <v>424</v>
      </c>
      <c r="F201" s="209" t="s">
        <v>425</v>
      </c>
      <c r="G201" s="210" t="s">
        <v>174</v>
      </c>
      <c r="H201" s="211">
        <v>4</v>
      </c>
      <c r="I201" s="212"/>
      <c r="J201" s="212"/>
      <c r="K201" s="213">
        <f>ROUND(P201*H201,2)</f>
        <v>0</v>
      </c>
      <c r="L201" s="209" t="s">
        <v>1</v>
      </c>
      <c r="M201" s="39"/>
      <c r="N201" s="214" t="s">
        <v>1</v>
      </c>
      <c r="O201" s="215" t="s">
        <v>41</v>
      </c>
      <c r="P201" s="216">
        <f>I201+J201</f>
        <v>0</v>
      </c>
      <c r="Q201" s="216">
        <f>ROUND(I201*H201,2)</f>
        <v>0</v>
      </c>
      <c r="R201" s="216">
        <f>ROUND(J201*H201,2)</f>
        <v>0</v>
      </c>
      <c r="S201" s="75"/>
      <c r="T201" s="217">
        <f>S201*H201</f>
        <v>0</v>
      </c>
      <c r="U201" s="217">
        <v>0</v>
      </c>
      <c r="V201" s="217">
        <f>U201*H201</f>
        <v>0</v>
      </c>
      <c r="W201" s="217">
        <v>0</v>
      </c>
      <c r="X201" s="218">
        <f>W201*H201</f>
        <v>0</v>
      </c>
      <c r="AR201" s="13" t="s">
        <v>146</v>
      </c>
      <c r="AT201" s="13" t="s">
        <v>131</v>
      </c>
      <c r="AU201" s="13" t="s">
        <v>82</v>
      </c>
      <c r="AY201" s="13" t="s">
        <v>128</v>
      </c>
      <c r="BE201" s="219">
        <f>IF(O201="základní",K201,0)</f>
        <v>0</v>
      </c>
      <c r="BF201" s="219">
        <f>IF(O201="snížená",K201,0)</f>
        <v>0</v>
      </c>
      <c r="BG201" s="219">
        <f>IF(O201="zákl. přenesená",K201,0)</f>
        <v>0</v>
      </c>
      <c r="BH201" s="219">
        <f>IF(O201="sníž. přenesená",K201,0)</f>
        <v>0</v>
      </c>
      <c r="BI201" s="219">
        <f>IF(O201="nulová",K201,0)</f>
        <v>0</v>
      </c>
      <c r="BJ201" s="13" t="s">
        <v>80</v>
      </c>
      <c r="BK201" s="219">
        <f>ROUND(P201*H201,2)</f>
        <v>0</v>
      </c>
      <c r="BL201" s="13" t="s">
        <v>146</v>
      </c>
      <c r="BM201" s="13" t="s">
        <v>426</v>
      </c>
    </row>
    <row r="202" spans="2:65" s="1" customFormat="1" ht="16.5" customHeight="1">
      <c r="B202" s="34"/>
      <c r="C202" s="207" t="s">
        <v>427</v>
      </c>
      <c r="D202" s="207" t="s">
        <v>131</v>
      </c>
      <c r="E202" s="208" t="s">
        <v>428</v>
      </c>
      <c r="F202" s="209" t="s">
        <v>429</v>
      </c>
      <c r="G202" s="210" t="s">
        <v>174</v>
      </c>
      <c r="H202" s="211">
        <v>1</v>
      </c>
      <c r="I202" s="212"/>
      <c r="J202" s="212"/>
      <c r="K202" s="213">
        <f>ROUND(P202*H202,2)</f>
        <v>0</v>
      </c>
      <c r="L202" s="209" t="s">
        <v>135</v>
      </c>
      <c r="M202" s="39"/>
      <c r="N202" s="214" t="s">
        <v>1</v>
      </c>
      <c r="O202" s="215" t="s">
        <v>41</v>
      </c>
      <c r="P202" s="216">
        <f>I202+J202</f>
        <v>0</v>
      </c>
      <c r="Q202" s="216">
        <f>ROUND(I202*H202,2)</f>
        <v>0</v>
      </c>
      <c r="R202" s="216">
        <f>ROUND(J202*H202,2)</f>
        <v>0</v>
      </c>
      <c r="S202" s="75"/>
      <c r="T202" s="217">
        <f>S202*H202</f>
        <v>0</v>
      </c>
      <c r="U202" s="217">
        <v>0.0007</v>
      </c>
      <c r="V202" s="217">
        <f>U202*H202</f>
        <v>0.0007</v>
      </c>
      <c r="W202" s="217">
        <v>0</v>
      </c>
      <c r="X202" s="218">
        <f>W202*H202</f>
        <v>0</v>
      </c>
      <c r="AR202" s="13" t="s">
        <v>146</v>
      </c>
      <c r="AT202" s="13" t="s">
        <v>131</v>
      </c>
      <c r="AU202" s="13" t="s">
        <v>82</v>
      </c>
      <c r="AY202" s="13" t="s">
        <v>128</v>
      </c>
      <c r="BE202" s="219">
        <f>IF(O202="základní",K202,0)</f>
        <v>0</v>
      </c>
      <c r="BF202" s="219">
        <f>IF(O202="snížená",K202,0)</f>
        <v>0</v>
      </c>
      <c r="BG202" s="219">
        <f>IF(O202="zákl. přenesená",K202,0)</f>
        <v>0</v>
      </c>
      <c r="BH202" s="219">
        <f>IF(O202="sníž. přenesená",K202,0)</f>
        <v>0</v>
      </c>
      <c r="BI202" s="219">
        <f>IF(O202="nulová",K202,0)</f>
        <v>0</v>
      </c>
      <c r="BJ202" s="13" t="s">
        <v>80</v>
      </c>
      <c r="BK202" s="219">
        <f>ROUND(P202*H202,2)</f>
        <v>0</v>
      </c>
      <c r="BL202" s="13" t="s">
        <v>146</v>
      </c>
      <c r="BM202" s="13" t="s">
        <v>430</v>
      </c>
    </row>
    <row r="203" spans="2:65" s="1" customFormat="1" ht="16.5" customHeight="1">
      <c r="B203" s="34"/>
      <c r="C203" s="238" t="s">
        <v>431</v>
      </c>
      <c r="D203" s="238" t="s">
        <v>254</v>
      </c>
      <c r="E203" s="239" t="s">
        <v>432</v>
      </c>
      <c r="F203" s="240" t="s">
        <v>433</v>
      </c>
      <c r="G203" s="241" t="s">
        <v>174</v>
      </c>
      <c r="H203" s="242">
        <v>1</v>
      </c>
      <c r="I203" s="243"/>
      <c r="J203" s="244"/>
      <c r="K203" s="245">
        <f>ROUND(P203*H203,2)</f>
        <v>0</v>
      </c>
      <c r="L203" s="240" t="s">
        <v>135</v>
      </c>
      <c r="M203" s="246"/>
      <c r="N203" s="247" t="s">
        <v>1</v>
      </c>
      <c r="O203" s="215" t="s">
        <v>41</v>
      </c>
      <c r="P203" s="216">
        <f>I203+J203</f>
        <v>0</v>
      </c>
      <c r="Q203" s="216">
        <f>ROUND(I203*H203,2)</f>
        <v>0</v>
      </c>
      <c r="R203" s="216">
        <f>ROUND(J203*H203,2)</f>
        <v>0</v>
      </c>
      <c r="S203" s="75"/>
      <c r="T203" s="217">
        <f>S203*H203</f>
        <v>0</v>
      </c>
      <c r="U203" s="217">
        <v>0.003</v>
      </c>
      <c r="V203" s="217">
        <f>U203*H203</f>
        <v>0.003</v>
      </c>
      <c r="W203" s="217">
        <v>0</v>
      </c>
      <c r="X203" s="218">
        <f>W203*H203</f>
        <v>0</v>
      </c>
      <c r="AR203" s="13" t="s">
        <v>161</v>
      </c>
      <c r="AT203" s="13" t="s">
        <v>254</v>
      </c>
      <c r="AU203" s="13" t="s">
        <v>82</v>
      </c>
      <c r="AY203" s="13" t="s">
        <v>128</v>
      </c>
      <c r="BE203" s="219">
        <f>IF(O203="základní",K203,0)</f>
        <v>0</v>
      </c>
      <c r="BF203" s="219">
        <f>IF(O203="snížená",K203,0)</f>
        <v>0</v>
      </c>
      <c r="BG203" s="219">
        <f>IF(O203="zákl. přenesená",K203,0)</f>
        <v>0</v>
      </c>
      <c r="BH203" s="219">
        <f>IF(O203="sníž. přenesená",K203,0)</f>
        <v>0</v>
      </c>
      <c r="BI203" s="219">
        <f>IF(O203="nulová",K203,0)</f>
        <v>0</v>
      </c>
      <c r="BJ203" s="13" t="s">
        <v>80</v>
      </c>
      <c r="BK203" s="219">
        <f>ROUND(P203*H203,2)</f>
        <v>0</v>
      </c>
      <c r="BL203" s="13" t="s">
        <v>146</v>
      </c>
      <c r="BM203" s="13" t="s">
        <v>434</v>
      </c>
    </row>
    <row r="204" spans="2:65" s="1" customFormat="1" ht="16.5" customHeight="1">
      <c r="B204" s="34"/>
      <c r="C204" s="207" t="s">
        <v>435</v>
      </c>
      <c r="D204" s="207" t="s">
        <v>131</v>
      </c>
      <c r="E204" s="208" t="s">
        <v>436</v>
      </c>
      <c r="F204" s="209" t="s">
        <v>437</v>
      </c>
      <c r="G204" s="210" t="s">
        <v>174</v>
      </c>
      <c r="H204" s="211">
        <v>1</v>
      </c>
      <c r="I204" s="212"/>
      <c r="J204" s="212"/>
      <c r="K204" s="213">
        <f>ROUND(P204*H204,2)</f>
        <v>0</v>
      </c>
      <c r="L204" s="209" t="s">
        <v>135</v>
      </c>
      <c r="M204" s="39"/>
      <c r="N204" s="214" t="s">
        <v>1</v>
      </c>
      <c r="O204" s="215" t="s">
        <v>41</v>
      </c>
      <c r="P204" s="216">
        <f>I204+J204</f>
        <v>0</v>
      </c>
      <c r="Q204" s="216">
        <f>ROUND(I204*H204,2)</f>
        <v>0</v>
      </c>
      <c r="R204" s="216">
        <f>ROUND(J204*H204,2)</f>
        <v>0</v>
      </c>
      <c r="S204" s="75"/>
      <c r="T204" s="217">
        <f>S204*H204</f>
        <v>0</v>
      </c>
      <c r="U204" s="217">
        <v>0.11241</v>
      </c>
      <c r="V204" s="217">
        <f>U204*H204</f>
        <v>0.11241</v>
      </c>
      <c r="W204" s="217">
        <v>0</v>
      </c>
      <c r="X204" s="218">
        <f>W204*H204</f>
        <v>0</v>
      </c>
      <c r="AR204" s="13" t="s">
        <v>146</v>
      </c>
      <c r="AT204" s="13" t="s">
        <v>131</v>
      </c>
      <c r="AU204" s="13" t="s">
        <v>82</v>
      </c>
      <c r="AY204" s="13" t="s">
        <v>128</v>
      </c>
      <c r="BE204" s="219">
        <f>IF(O204="základní",K204,0)</f>
        <v>0</v>
      </c>
      <c r="BF204" s="219">
        <f>IF(O204="snížená",K204,0)</f>
        <v>0</v>
      </c>
      <c r="BG204" s="219">
        <f>IF(O204="zákl. přenesená",K204,0)</f>
        <v>0</v>
      </c>
      <c r="BH204" s="219">
        <f>IF(O204="sníž. přenesená",K204,0)</f>
        <v>0</v>
      </c>
      <c r="BI204" s="219">
        <f>IF(O204="nulová",K204,0)</f>
        <v>0</v>
      </c>
      <c r="BJ204" s="13" t="s">
        <v>80</v>
      </c>
      <c r="BK204" s="219">
        <f>ROUND(P204*H204,2)</f>
        <v>0</v>
      </c>
      <c r="BL204" s="13" t="s">
        <v>146</v>
      </c>
      <c r="BM204" s="13" t="s">
        <v>438</v>
      </c>
    </row>
    <row r="205" spans="2:65" s="1" customFormat="1" ht="16.5" customHeight="1">
      <c r="B205" s="34"/>
      <c r="C205" s="238" t="s">
        <v>439</v>
      </c>
      <c r="D205" s="238" t="s">
        <v>254</v>
      </c>
      <c r="E205" s="239" t="s">
        <v>440</v>
      </c>
      <c r="F205" s="240" t="s">
        <v>441</v>
      </c>
      <c r="G205" s="241" t="s">
        <v>174</v>
      </c>
      <c r="H205" s="242">
        <v>1</v>
      </c>
      <c r="I205" s="243"/>
      <c r="J205" s="244"/>
      <c r="K205" s="245">
        <f>ROUND(P205*H205,2)</f>
        <v>0</v>
      </c>
      <c r="L205" s="240" t="s">
        <v>135</v>
      </c>
      <c r="M205" s="246"/>
      <c r="N205" s="247" t="s">
        <v>1</v>
      </c>
      <c r="O205" s="215" t="s">
        <v>41</v>
      </c>
      <c r="P205" s="216">
        <f>I205+J205</f>
        <v>0</v>
      </c>
      <c r="Q205" s="216">
        <f>ROUND(I205*H205,2)</f>
        <v>0</v>
      </c>
      <c r="R205" s="216">
        <f>ROUND(J205*H205,2)</f>
        <v>0</v>
      </c>
      <c r="S205" s="75"/>
      <c r="T205" s="217">
        <f>S205*H205</f>
        <v>0</v>
      </c>
      <c r="U205" s="217">
        <v>0.0061</v>
      </c>
      <c r="V205" s="217">
        <f>U205*H205</f>
        <v>0.0061</v>
      </c>
      <c r="W205" s="217">
        <v>0</v>
      </c>
      <c r="X205" s="218">
        <f>W205*H205</f>
        <v>0</v>
      </c>
      <c r="AR205" s="13" t="s">
        <v>161</v>
      </c>
      <c r="AT205" s="13" t="s">
        <v>254</v>
      </c>
      <c r="AU205" s="13" t="s">
        <v>82</v>
      </c>
      <c r="AY205" s="13" t="s">
        <v>128</v>
      </c>
      <c r="BE205" s="219">
        <f>IF(O205="základní",K205,0)</f>
        <v>0</v>
      </c>
      <c r="BF205" s="219">
        <f>IF(O205="snížená",K205,0)</f>
        <v>0</v>
      </c>
      <c r="BG205" s="219">
        <f>IF(O205="zákl. přenesená",K205,0)</f>
        <v>0</v>
      </c>
      <c r="BH205" s="219">
        <f>IF(O205="sníž. přenesená",K205,0)</f>
        <v>0</v>
      </c>
      <c r="BI205" s="219">
        <f>IF(O205="nulová",K205,0)</f>
        <v>0</v>
      </c>
      <c r="BJ205" s="13" t="s">
        <v>80</v>
      </c>
      <c r="BK205" s="219">
        <f>ROUND(P205*H205,2)</f>
        <v>0</v>
      </c>
      <c r="BL205" s="13" t="s">
        <v>146</v>
      </c>
      <c r="BM205" s="13" t="s">
        <v>442</v>
      </c>
    </row>
    <row r="206" spans="2:65" s="1" customFormat="1" ht="16.5" customHeight="1">
      <c r="B206" s="34"/>
      <c r="C206" s="238" t="s">
        <v>443</v>
      </c>
      <c r="D206" s="238" t="s">
        <v>254</v>
      </c>
      <c r="E206" s="239" t="s">
        <v>444</v>
      </c>
      <c r="F206" s="240" t="s">
        <v>445</v>
      </c>
      <c r="G206" s="241" t="s">
        <v>174</v>
      </c>
      <c r="H206" s="242">
        <v>1</v>
      </c>
      <c r="I206" s="243"/>
      <c r="J206" s="244"/>
      <c r="K206" s="245">
        <f>ROUND(P206*H206,2)</f>
        <v>0</v>
      </c>
      <c r="L206" s="240" t="s">
        <v>135</v>
      </c>
      <c r="M206" s="246"/>
      <c r="N206" s="247" t="s">
        <v>1</v>
      </c>
      <c r="O206" s="215" t="s">
        <v>41</v>
      </c>
      <c r="P206" s="216">
        <f>I206+J206</f>
        <v>0</v>
      </c>
      <c r="Q206" s="216">
        <f>ROUND(I206*H206,2)</f>
        <v>0</v>
      </c>
      <c r="R206" s="216">
        <f>ROUND(J206*H206,2)</f>
        <v>0</v>
      </c>
      <c r="S206" s="75"/>
      <c r="T206" s="217">
        <f>S206*H206</f>
        <v>0</v>
      </c>
      <c r="U206" s="217">
        <v>0.003</v>
      </c>
      <c r="V206" s="217">
        <f>U206*H206</f>
        <v>0.003</v>
      </c>
      <c r="W206" s="217">
        <v>0</v>
      </c>
      <c r="X206" s="218">
        <f>W206*H206</f>
        <v>0</v>
      </c>
      <c r="AR206" s="13" t="s">
        <v>161</v>
      </c>
      <c r="AT206" s="13" t="s">
        <v>254</v>
      </c>
      <c r="AU206" s="13" t="s">
        <v>82</v>
      </c>
      <c r="AY206" s="13" t="s">
        <v>128</v>
      </c>
      <c r="BE206" s="219">
        <f>IF(O206="základní",K206,0)</f>
        <v>0</v>
      </c>
      <c r="BF206" s="219">
        <f>IF(O206="snížená",K206,0)</f>
        <v>0</v>
      </c>
      <c r="BG206" s="219">
        <f>IF(O206="zákl. přenesená",K206,0)</f>
        <v>0</v>
      </c>
      <c r="BH206" s="219">
        <f>IF(O206="sníž. přenesená",K206,0)</f>
        <v>0</v>
      </c>
      <c r="BI206" s="219">
        <f>IF(O206="nulová",K206,0)</f>
        <v>0</v>
      </c>
      <c r="BJ206" s="13" t="s">
        <v>80</v>
      </c>
      <c r="BK206" s="219">
        <f>ROUND(P206*H206,2)</f>
        <v>0</v>
      </c>
      <c r="BL206" s="13" t="s">
        <v>146</v>
      </c>
      <c r="BM206" s="13" t="s">
        <v>446</v>
      </c>
    </row>
    <row r="207" spans="2:65" s="1" customFormat="1" ht="16.5" customHeight="1">
      <c r="B207" s="34"/>
      <c r="C207" s="238" t="s">
        <v>447</v>
      </c>
      <c r="D207" s="238" t="s">
        <v>254</v>
      </c>
      <c r="E207" s="239" t="s">
        <v>448</v>
      </c>
      <c r="F207" s="240" t="s">
        <v>449</v>
      </c>
      <c r="G207" s="241" t="s">
        <v>174</v>
      </c>
      <c r="H207" s="242">
        <v>1</v>
      </c>
      <c r="I207" s="243"/>
      <c r="J207" s="244"/>
      <c r="K207" s="245">
        <f>ROUND(P207*H207,2)</f>
        <v>0</v>
      </c>
      <c r="L207" s="240" t="s">
        <v>135</v>
      </c>
      <c r="M207" s="246"/>
      <c r="N207" s="247" t="s">
        <v>1</v>
      </c>
      <c r="O207" s="215" t="s">
        <v>41</v>
      </c>
      <c r="P207" s="216">
        <f>I207+J207</f>
        <v>0</v>
      </c>
      <c r="Q207" s="216">
        <f>ROUND(I207*H207,2)</f>
        <v>0</v>
      </c>
      <c r="R207" s="216">
        <f>ROUND(J207*H207,2)</f>
        <v>0</v>
      </c>
      <c r="S207" s="75"/>
      <c r="T207" s="217">
        <f>S207*H207</f>
        <v>0</v>
      </c>
      <c r="U207" s="217">
        <v>0.0001</v>
      </c>
      <c r="V207" s="217">
        <f>U207*H207</f>
        <v>0.0001</v>
      </c>
      <c r="W207" s="217">
        <v>0</v>
      </c>
      <c r="X207" s="218">
        <f>W207*H207</f>
        <v>0</v>
      </c>
      <c r="AR207" s="13" t="s">
        <v>161</v>
      </c>
      <c r="AT207" s="13" t="s">
        <v>254</v>
      </c>
      <c r="AU207" s="13" t="s">
        <v>82</v>
      </c>
      <c r="AY207" s="13" t="s">
        <v>128</v>
      </c>
      <c r="BE207" s="219">
        <f>IF(O207="základní",K207,0)</f>
        <v>0</v>
      </c>
      <c r="BF207" s="219">
        <f>IF(O207="snížená",K207,0)</f>
        <v>0</v>
      </c>
      <c r="BG207" s="219">
        <f>IF(O207="zákl. přenesená",K207,0)</f>
        <v>0</v>
      </c>
      <c r="BH207" s="219">
        <f>IF(O207="sníž. přenesená",K207,0)</f>
        <v>0</v>
      </c>
      <c r="BI207" s="219">
        <f>IF(O207="nulová",K207,0)</f>
        <v>0</v>
      </c>
      <c r="BJ207" s="13" t="s">
        <v>80</v>
      </c>
      <c r="BK207" s="219">
        <f>ROUND(P207*H207,2)</f>
        <v>0</v>
      </c>
      <c r="BL207" s="13" t="s">
        <v>146</v>
      </c>
      <c r="BM207" s="13" t="s">
        <v>450</v>
      </c>
    </row>
    <row r="208" spans="2:65" s="1" customFormat="1" ht="16.5" customHeight="1">
      <c r="B208" s="34"/>
      <c r="C208" s="238" t="s">
        <v>451</v>
      </c>
      <c r="D208" s="238" t="s">
        <v>254</v>
      </c>
      <c r="E208" s="239" t="s">
        <v>452</v>
      </c>
      <c r="F208" s="240" t="s">
        <v>453</v>
      </c>
      <c r="G208" s="241" t="s">
        <v>174</v>
      </c>
      <c r="H208" s="242">
        <v>2</v>
      </c>
      <c r="I208" s="243"/>
      <c r="J208" s="244"/>
      <c r="K208" s="245">
        <f>ROUND(P208*H208,2)</f>
        <v>0</v>
      </c>
      <c r="L208" s="240" t="s">
        <v>135</v>
      </c>
      <c r="M208" s="246"/>
      <c r="N208" s="247" t="s">
        <v>1</v>
      </c>
      <c r="O208" s="215" t="s">
        <v>41</v>
      </c>
      <c r="P208" s="216">
        <f>I208+J208</f>
        <v>0</v>
      </c>
      <c r="Q208" s="216">
        <f>ROUND(I208*H208,2)</f>
        <v>0</v>
      </c>
      <c r="R208" s="216">
        <f>ROUND(J208*H208,2)</f>
        <v>0</v>
      </c>
      <c r="S208" s="75"/>
      <c r="T208" s="217">
        <f>S208*H208</f>
        <v>0</v>
      </c>
      <c r="U208" s="217">
        <v>0.00035</v>
      </c>
      <c r="V208" s="217">
        <f>U208*H208</f>
        <v>0.0007</v>
      </c>
      <c r="W208" s="217">
        <v>0</v>
      </c>
      <c r="X208" s="218">
        <f>W208*H208</f>
        <v>0</v>
      </c>
      <c r="AR208" s="13" t="s">
        <v>161</v>
      </c>
      <c r="AT208" s="13" t="s">
        <v>254</v>
      </c>
      <c r="AU208" s="13" t="s">
        <v>82</v>
      </c>
      <c r="AY208" s="13" t="s">
        <v>128</v>
      </c>
      <c r="BE208" s="219">
        <f>IF(O208="základní",K208,0)</f>
        <v>0</v>
      </c>
      <c r="BF208" s="219">
        <f>IF(O208="snížená",K208,0)</f>
        <v>0</v>
      </c>
      <c r="BG208" s="219">
        <f>IF(O208="zákl. přenesená",K208,0)</f>
        <v>0</v>
      </c>
      <c r="BH208" s="219">
        <f>IF(O208="sníž. přenesená",K208,0)</f>
        <v>0</v>
      </c>
      <c r="BI208" s="219">
        <f>IF(O208="nulová",K208,0)</f>
        <v>0</v>
      </c>
      <c r="BJ208" s="13" t="s">
        <v>80</v>
      </c>
      <c r="BK208" s="219">
        <f>ROUND(P208*H208,2)</f>
        <v>0</v>
      </c>
      <c r="BL208" s="13" t="s">
        <v>146</v>
      </c>
      <c r="BM208" s="13" t="s">
        <v>454</v>
      </c>
    </row>
    <row r="209" spans="2:65" s="1" customFormat="1" ht="16.5" customHeight="1">
      <c r="B209" s="34"/>
      <c r="C209" s="207" t="s">
        <v>455</v>
      </c>
      <c r="D209" s="207" t="s">
        <v>131</v>
      </c>
      <c r="E209" s="208" t="s">
        <v>456</v>
      </c>
      <c r="F209" s="209" t="s">
        <v>457</v>
      </c>
      <c r="G209" s="210" t="s">
        <v>221</v>
      </c>
      <c r="H209" s="211">
        <v>83</v>
      </c>
      <c r="I209" s="212"/>
      <c r="J209" s="212"/>
      <c r="K209" s="213">
        <f>ROUND(P209*H209,2)</f>
        <v>0</v>
      </c>
      <c r="L209" s="209" t="s">
        <v>251</v>
      </c>
      <c r="M209" s="39"/>
      <c r="N209" s="214" t="s">
        <v>1</v>
      </c>
      <c r="O209" s="215" t="s">
        <v>41</v>
      </c>
      <c r="P209" s="216">
        <f>I209+J209</f>
        <v>0</v>
      </c>
      <c r="Q209" s="216">
        <f>ROUND(I209*H209,2)</f>
        <v>0</v>
      </c>
      <c r="R209" s="216">
        <f>ROUND(J209*H209,2)</f>
        <v>0</v>
      </c>
      <c r="S209" s="75"/>
      <c r="T209" s="217">
        <f>S209*H209</f>
        <v>0</v>
      </c>
      <c r="U209" s="217">
        <v>8E-05</v>
      </c>
      <c r="V209" s="217">
        <f>U209*H209</f>
        <v>0.006640000000000001</v>
      </c>
      <c r="W209" s="217">
        <v>0</v>
      </c>
      <c r="X209" s="218">
        <f>W209*H209</f>
        <v>0</v>
      </c>
      <c r="AR209" s="13" t="s">
        <v>146</v>
      </c>
      <c r="AT209" s="13" t="s">
        <v>131</v>
      </c>
      <c r="AU209" s="13" t="s">
        <v>82</v>
      </c>
      <c r="AY209" s="13" t="s">
        <v>128</v>
      </c>
      <c r="BE209" s="219">
        <f>IF(O209="základní",K209,0)</f>
        <v>0</v>
      </c>
      <c r="BF209" s="219">
        <f>IF(O209="snížená",K209,0)</f>
        <v>0</v>
      </c>
      <c r="BG209" s="219">
        <f>IF(O209="zákl. přenesená",K209,0)</f>
        <v>0</v>
      </c>
      <c r="BH209" s="219">
        <f>IF(O209="sníž. přenesená",K209,0)</f>
        <v>0</v>
      </c>
      <c r="BI209" s="219">
        <f>IF(O209="nulová",K209,0)</f>
        <v>0</v>
      </c>
      <c r="BJ209" s="13" t="s">
        <v>80</v>
      </c>
      <c r="BK209" s="219">
        <f>ROUND(P209*H209,2)</f>
        <v>0</v>
      </c>
      <c r="BL209" s="13" t="s">
        <v>146</v>
      </c>
      <c r="BM209" s="13" t="s">
        <v>458</v>
      </c>
    </row>
    <row r="210" spans="2:65" s="1" customFormat="1" ht="16.5" customHeight="1">
      <c r="B210" s="34"/>
      <c r="C210" s="207" t="s">
        <v>459</v>
      </c>
      <c r="D210" s="207" t="s">
        <v>131</v>
      </c>
      <c r="E210" s="208" t="s">
        <v>460</v>
      </c>
      <c r="F210" s="209" t="s">
        <v>461</v>
      </c>
      <c r="G210" s="210" t="s">
        <v>221</v>
      </c>
      <c r="H210" s="211">
        <v>320</v>
      </c>
      <c r="I210" s="212"/>
      <c r="J210" s="212"/>
      <c r="K210" s="213">
        <f>ROUND(P210*H210,2)</f>
        <v>0</v>
      </c>
      <c r="L210" s="209" t="s">
        <v>164</v>
      </c>
      <c r="M210" s="39"/>
      <c r="N210" s="214" t="s">
        <v>1</v>
      </c>
      <c r="O210" s="215" t="s">
        <v>41</v>
      </c>
      <c r="P210" s="216">
        <f>I210+J210</f>
        <v>0</v>
      </c>
      <c r="Q210" s="216">
        <f>ROUND(I210*H210,2)</f>
        <v>0</v>
      </c>
      <c r="R210" s="216">
        <f>ROUND(J210*H210,2)</f>
        <v>0</v>
      </c>
      <c r="S210" s="75"/>
      <c r="T210" s="217">
        <f>S210*H210</f>
        <v>0</v>
      </c>
      <c r="U210" s="217">
        <v>0.0002</v>
      </c>
      <c r="V210" s="217">
        <f>U210*H210</f>
        <v>0.064</v>
      </c>
      <c r="W210" s="217">
        <v>0</v>
      </c>
      <c r="X210" s="218">
        <f>W210*H210</f>
        <v>0</v>
      </c>
      <c r="AR210" s="13" t="s">
        <v>146</v>
      </c>
      <c r="AT210" s="13" t="s">
        <v>131</v>
      </c>
      <c r="AU210" s="13" t="s">
        <v>82</v>
      </c>
      <c r="AY210" s="13" t="s">
        <v>128</v>
      </c>
      <c r="BE210" s="219">
        <f>IF(O210="základní",K210,0)</f>
        <v>0</v>
      </c>
      <c r="BF210" s="219">
        <f>IF(O210="snížená",K210,0)</f>
        <v>0</v>
      </c>
      <c r="BG210" s="219">
        <f>IF(O210="zákl. přenesená",K210,0)</f>
        <v>0</v>
      </c>
      <c r="BH210" s="219">
        <f>IF(O210="sníž. přenesená",K210,0)</f>
        <v>0</v>
      </c>
      <c r="BI210" s="219">
        <f>IF(O210="nulová",K210,0)</f>
        <v>0</v>
      </c>
      <c r="BJ210" s="13" t="s">
        <v>80</v>
      </c>
      <c r="BK210" s="219">
        <f>ROUND(P210*H210,2)</f>
        <v>0</v>
      </c>
      <c r="BL210" s="13" t="s">
        <v>146</v>
      </c>
      <c r="BM210" s="13" t="s">
        <v>462</v>
      </c>
    </row>
    <row r="211" spans="2:51" s="11" customFormat="1" ht="12">
      <c r="B211" s="226"/>
      <c r="C211" s="227"/>
      <c r="D211" s="228" t="s">
        <v>208</v>
      </c>
      <c r="E211" s="229" t="s">
        <v>1</v>
      </c>
      <c r="F211" s="230" t="s">
        <v>463</v>
      </c>
      <c r="G211" s="227"/>
      <c r="H211" s="231">
        <v>320</v>
      </c>
      <c r="I211" s="232"/>
      <c r="J211" s="232"/>
      <c r="K211" s="227"/>
      <c r="L211" s="227"/>
      <c r="M211" s="233"/>
      <c r="N211" s="234"/>
      <c r="O211" s="235"/>
      <c r="P211" s="235"/>
      <c r="Q211" s="235"/>
      <c r="R211" s="235"/>
      <c r="S211" s="235"/>
      <c r="T211" s="235"/>
      <c r="U211" s="235"/>
      <c r="V211" s="235"/>
      <c r="W211" s="235"/>
      <c r="X211" s="236"/>
      <c r="AT211" s="237" t="s">
        <v>208</v>
      </c>
      <c r="AU211" s="237" t="s">
        <v>82</v>
      </c>
      <c r="AV211" s="11" t="s">
        <v>82</v>
      </c>
      <c r="AW211" s="11" t="s">
        <v>5</v>
      </c>
      <c r="AX211" s="11" t="s">
        <v>80</v>
      </c>
      <c r="AY211" s="237" t="s">
        <v>128</v>
      </c>
    </row>
    <row r="212" spans="2:65" s="1" customFormat="1" ht="16.5" customHeight="1">
      <c r="B212" s="34"/>
      <c r="C212" s="207" t="s">
        <v>464</v>
      </c>
      <c r="D212" s="207" t="s">
        <v>131</v>
      </c>
      <c r="E212" s="208" t="s">
        <v>465</v>
      </c>
      <c r="F212" s="209" t="s">
        <v>466</v>
      </c>
      <c r="G212" s="210" t="s">
        <v>221</v>
      </c>
      <c r="H212" s="211">
        <v>66</v>
      </c>
      <c r="I212" s="212"/>
      <c r="J212" s="212"/>
      <c r="K212" s="213">
        <f>ROUND(P212*H212,2)</f>
        <v>0</v>
      </c>
      <c r="L212" s="209" t="s">
        <v>164</v>
      </c>
      <c r="M212" s="39"/>
      <c r="N212" s="214" t="s">
        <v>1</v>
      </c>
      <c r="O212" s="215" t="s">
        <v>41</v>
      </c>
      <c r="P212" s="216">
        <f>I212+J212</f>
        <v>0</v>
      </c>
      <c r="Q212" s="216">
        <f>ROUND(I212*H212,2)</f>
        <v>0</v>
      </c>
      <c r="R212" s="216">
        <f>ROUND(J212*H212,2)</f>
        <v>0</v>
      </c>
      <c r="S212" s="75"/>
      <c r="T212" s="217">
        <f>S212*H212</f>
        <v>0</v>
      </c>
      <c r="U212" s="217">
        <v>7E-05</v>
      </c>
      <c r="V212" s="217">
        <f>U212*H212</f>
        <v>0.00462</v>
      </c>
      <c r="W212" s="217">
        <v>0</v>
      </c>
      <c r="X212" s="218">
        <f>W212*H212</f>
        <v>0</v>
      </c>
      <c r="AR212" s="13" t="s">
        <v>146</v>
      </c>
      <c r="AT212" s="13" t="s">
        <v>131</v>
      </c>
      <c r="AU212" s="13" t="s">
        <v>82</v>
      </c>
      <c r="AY212" s="13" t="s">
        <v>128</v>
      </c>
      <c r="BE212" s="219">
        <f>IF(O212="základní",K212,0)</f>
        <v>0</v>
      </c>
      <c r="BF212" s="219">
        <f>IF(O212="snížená",K212,0)</f>
        <v>0</v>
      </c>
      <c r="BG212" s="219">
        <f>IF(O212="zákl. přenesená",K212,0)</f>
        <v>0</v>
      </c>
      <c r="BH212" s="219">
        <f>IF(O212="sníž. přenesená",K212,0)</f>
        <v>0</v>
      </c>
      <c r="BI212" s="219">
        <f>IF(O212="nulová",K212,0)</f>
        <v>0</v>
      </c>
      <c r="BJ212" s="13" t="s">
        <v>80</v>
      </c>
      <c r="BK212" s="219">
        <f>ROUND(P212*H212,2)</f>
        <v>0</v>
      </c>
      <c r="BL212" s="13" t="s">
        <v>146</v>
      </c>
      <c r="BM212" s="13" t="s">
        <v>467</v>
      </c>
    </row>
    <row r="213" spans="2:51" s="11" customFormat="1" ht="12">
      <c r="B213" s="226"/>
      <c r="C213" s="227"/>
      <c r="D213" s="228" t="s">
        <v>208</v>
      </c>
      <c r="E213" s="229" t="s">
        <v>1</v>
      </c>
      <c r="F213" s="230" t="s">
        <v>468</v>
      </c>
      <c r="G213" s="227"/>
      <c r="H213" s="231">
        <v>66</v>
      </c>
      <c r="I213" s="232"/>
      <c r="J213" s="232"/>
      <c r="K213" s="227"/>
      <c r="L213" s="227"/>
      <c r="M213" s="233"/>
      <c r="N213" s="234"/>
      <c r="O213" s="235"/>
      <c r="P213" s="235"/>
      <c r="Q213" s="235"/>
      <c r="R213" s="235"/>
      <c r="S213" s="235"/>
      <c r="T213" s="235"/>
      <c r="U213" s="235"/>
      <c r="V213" s="235"/>
      <c r="W213" s="235"/>
      <c r="X213" s="236"/>
      <c r="AT213" s="237" t="s">
        <v>208</v>
      </c>
      <c r="AU213" s="237" t="s">
        <v>82</v>
      </c>
      <c r="AV213" s="11" t="s">
        <v>82</v>
      </c>
      <c r="AW213" s="11" t="s">
        <v>5</v>
      </c>
      <c r="AX213" s="11" t="s">
        <v>80</v>
      </c>
      <c r="AY213" s="237" t="s">
        <v>128</v>
      </c>
    </row>
    <row r="214" spans="2:65" s="1" customFormat="1" ht="16.5" customHeight="1">
      <c r="B214" s="34"/>
      <c r="C214" s="207" t="s">
        <v>469</v>
      </c>
      <c r="D214" s="207" t="s">
        <v>131</v>
      </c>
      <c r="E214" s="208" t="s">
        <v>470</v>
      </c>
      <c r="F214" s="209" t="s">
        <v>471</v>
      </c>
      <c r="G214" s="210" t="s">
        <v>221</v>
      </c>
      <c r="H214" s="211">
        <v>83</v>
      </c>
      <c r="I214" s="212"/>
      <c r="J214" s="212"/>
      <c r="K214" s="213">
        <f>ROUND(P214*H214,2)</f>
        <v>0</v>
      </c>
      <c r="L214" s="209" t="s">
        <v>164</v>
      </c>
      <c r="M214" s="39"/>
      <c r="N214" s="214" t="s">
        <v>1</v>
      </c>
      <c r="O214" s="215" t="s">
        <v>41</v>
      </c>
      <c r="P214" s="216">
        <f>I214+J214</f>
        <v>0</v>
      </c>
      <c r="Q214" s="216">
        <f>ROUND(I214*H214,2)</f>
        <v>0</v>
      </c>
      <c r="R214" s="216">
        <f>ROUND(J214*H214,2)</f>
        <v>0</v>
      </c>
      <c r="S214" s="75"/>
      <c r="T214" s="217">
        <f>S214*H214</f>
        <v>0</v>
      </c>
      <c r="U214" s="217">
        <v>0.00013</v>
      </c>
      <c r="V214" s="217">
        <f>U214*H214</f>
        <v>0.01079</v>
      </c>
      <c r="W214" s="217">
        <v>0</v>
      </c>
      <c r="X214" s="218">
        <f>W214*H214</f>
        <v>0</v>
      </c>
      <c r="AR214" s="13" t="s">
        <v>146</v>
      </c>
      <c r="AT214" s="13" t="s">
        <v>131</v>
      </c>
      <c r="AU214" s="13" t="s">
        <v>82</v>
      </c>
      <c r="AY214" s="13" t="s">
        <v>128</v>
      </c>
      <c r="BE214" s="219">
        <f>IF(O214="základní",K214,0)</f>
        <v>0</v>
      </c>
      <c r="BF214" s="219">
        <f>IF(O214="snížená",K214,0)</f>
        <v>0</v>
      </c>
      <c r="BG214" s="219">
        <f>IF(O214="zákl. přenesená",K214,0)</f>
        <v>0</v>
      </c>
      <c r="BH214" s="219">
        <f>IF(O214="sníž. přenesená",K214,0)</f>
        <v>0</v>
      </c>
      <c r="BI214" s="219">
        <f>IF(O214="nulová",K214,0)</f>
        <v>0</v>
      </c>
      <c r="BJ214" s="13" t="s">
        <v>80</v>
      </c>
      <c r="BK214" s="219">
        <f>ROUND(P214*H214,2)</f>
        <v>0</v>
      </c>
      <c r="BL214" s="13" t="s">
        <v>146</v>
      </c>
      <c r="BM214" s="13" t="s">
        <v>472</v>
      </c>
    </row>
    <row r="215" spans="2:51" s="11" customFormat="1" ht="12">
      <c r="B215" s="226"/>
      <c r="C215" s="227"/>
      <c r="D215" s="228" t="s">
        <v>208</v>
      </c>
      <c r="E215" s="229" t="s">
        <v>1</v>
      </c>
      <c r="F215" s="230" t="s">
        <v>473</v>
      </c>
      <c r="G215" s="227"/>
      <c r="H215" s="231">
        <v>83</v>
      </c>
      <c r="I215" s="232"/>
      <c r="J215" s="232"/>
      <c r="K215" s="227"/>
      <c r="L215" s="227"/>
      <c r="M215" s="233"/>
      <c r="N215" s="234"/>
      <c r="O215" s="235"/>
      <c r="P215" s="235"/>
      <c r="Q215" s="235"/>
      <c r="R215" s="235"/>
      <c r="S215" s="235"/>
      <c r="T215" s="235"/>
      <c r="U215" s="235"/>
      <c r="V215" s="235"/>
      <c r="W215" s="235"/>
      <c r="X215" s="236"/>
      <c r="AT215" s="237" t="s">
        <v>208</v>
      </c>
      <c r="AU215" s="237" t="s">
        <v>82</v>
      </c>
      <c r="AV215" s="11" t="s">
        <v>82</v>
      </c>
      <c r="AW215" s="11" t="s">
        <v>5</v>
      </c>
      <c r="AX215" s="11" t="s">
        <v>80</v>
      </c>
      <c r="AY215" s="237" t="s">
        <v>128</v>
      </c>
    </row>
    <row r="216" spans="2:65" s="1" customFormat="1" ht="16.5" customHeight="1">
      <c r="B216" s="34"/>
      <c r="C216" s="207" t="s">
        <v>474</v>
      </c>
      <c r="D216" s="207" t="s">
        <v>131</v>
      </c>
      <c r="E216" s="208" t="s">
        <v>475</v>
      </c>
      <c r="F216" s="209" t="s">
        <v>476</v>
      </c>
      <c r="G216" s="210" t="s">
        <v>206</v>
      </c>
      <c r="H216" s="211">
        <v>8</v>
      </c>
      <c r="I216" s="212"/>
      <c r="J216" s="212"/>
      <c r="K216" s="213">
        <f>ROUND(P216*H216,2)</f>
        <v>0</v>
      </c>
      <c r="L216" s="209" t="s">
        <v>222</v>
      </c>
      <c r="M216" s="39"/>
      <c r="N216" s="214" t="s">
        <v>1</v>
      </c>
      <c r="O216" s="215" t="s">
        <v>41</v>
      </c>
      <c r="P216" s="216">
        <f>I216+J216</f>
        <v>0</v>
      </c>
      <c r="Q216" s="216">
        <f>ROUND(I216*H216,2)</f>
        <v>0</v>
      </c>
      <c r="R216" s="216">
        <f>ROUND(J216*H216,2)</f>
        <v>0</v>
      </c>
      <c r="S216" s="75"/>
      <c r="T216" s="217">
        <f>S216*H216</f>
        <v>0</v>
      </c>
      <c r="U216" s="217">
        <v>0.0016</v>
      </c>
      <c r="V216" s="217">
        <f>U216*H216</f>
        <v>0.0128</v>
      </c>
      <c r="W216" s="217">
        <v>0</v>
      </c>
      <c r="X216" s="218">
        <f>W216*H216</f>
        <v>0</v>
      </c>
      <c r="AR216" s="13" t="s">
        <v>146</v>
      </c>
      <c r="AT216" s="13" t="s">
        <v>131</v>
      </c>
      <c r="AU216" s="13" t="s">
        <v>82</v>
      </c>
      <c r="AY216" s="13" t="s">
        <v>128</v>
      </c>
      <c r="BE216" s="219">
        <f>IF(O216="základní",K216,0)</f>
        <v>0</v>
      </c>
      <c r="BF216" s="219">
        <f>IF(O216="snížená",K216,0)</f>
        <v>0</v>
      </c>
      <c r="BG216" s="219">
        <f>IF(O216="zákl. přenesená",K216,0)</f>
        <v>0</v>
      </c>
      <c r="BH216" s="219">
        <f>IF(O216="sníž. přenesená",K216,0)</f>
        <v>0</v>
      </c>
      <c r="BI216" s="219">
        <f>IF(O216="nulová",K216,0)</f>
        <v>0</v>
      </c>
      <c r="BJ216" s="13" t="s">
        <v>80</v>
      </c>
      <c r="BK216" s="219">
        <f>ROUND(P216*H216,2)</f>
        <v>0</v>
      </c>
      <c r="BL216" s="13" t="s">
        <v>146</v>
      </c>
      <c r="BM216" s="13" t="s">
        <v>477</v>
      </c>
    </row>
    <row r="217" spans="2:51" s="11" customFormat="1" ht="12">
      <c r="B217" s="226"/>
      <c r="C217" s="227"/>
      <c r="D217" s="228" t="s">
        <v>208</v>
      </c>
      <c r="E217" s="229" t="s">
        <v>1</v>
      </c>
      <c r="F217" s="230" t="s">
        <v>478</v>
      </c>
      <c r="G217" s="227"/>
      <c r="H217" s="231">
        <v>8</v>
      </c>
      <c r="I217" s="232"/>
      <c r="J217" s="232"/>
      <c r="K217" s="227"/>
      <c r="L217" s="227"/>
      <c r="M217" s="233"/>
      <c r="N217" s="234"/>
      <c r="O217" s="235"/>
      <c r="P217" s="235"/>
      <c r="Q217" s="235"/>
      <c r="R217" s="235"/>
      <c r="S217" s="235"/>
      <c r="T217" s="235"/>
      <c r="U217" s="235"/>
      <c r="V217" s="235"/>
      <c r="W217" s="235"/>
      <c r="X217" s="236"/>
      <c r="AT217" s="237" t="s">
        <v>208</v>
      </c>
      <c r="AU217" s="237" t="s">
        <v>82</v>
      </c>
      <c r="AV217" s="11" t="s">
        <v>82</v>
      </c>
      <c r="AW217" s="11" t="s">
        <v>5</v>
      </c>
      <c r="AX217" s="11" t="s">
        <v>80</v>
      </c>
      <c r="AY217" s="237" t="s">
        <v>128</v>
      </c>
    </row>
    <row r="218" spans="2:65" s="1" customFormat="1" ht="16.5" customHeight="1">
      <c r="B218" s="34"/>
      <c r="C218" s="207" t="s">
        <v>479</v>
      </c>
      <c r="D218" s="207" t="s">
        <v>131</v>
      </c>
      <c r="E218" s="208" t="s">
        <v>480</v>
      </c>
      <c r="F218" s="209" t="s">
        <v>481</v>
      </c>
      <c r="G218" s="210" t="s">
        <v>221</v>
      </c>
      <c r="H218" s="211">
        <v>469</v>
      </c>
      <c r="I218" s="212"/>
      <c r="J218" s="212"/>
      <c r="K218" s="213">
        <f>ROUND(P218*H218,2)</f>
        <v>0</v>
      </c>
      <c r="L218" s="209" t="s">
        <v>222</v>
      </c>
      <c r="M218" s="39"/>
      <c r="N218" s="214" t="s">
        <v>1</v>
      </c>
      <c r="O218" s="215" t="s">
        <v>41</v>
      </c>
      <c r="P218" s="216">
        <f>I218+J218</f>
        <v>0</v>
      </c>
      <c r="Q218" s="216">
        <f>ROUND(I218*H218,2)</f>
        <v>0</v>
      </c>
      <c r="R218" s="216">
        <f>ROUND(J218*H218,2)</f>
        <v>0</v>
      </c>
      <c r="S218" s="75"/>
      <c r="T218" s="217">
        <f>S218*H218</f>
        <v>0</v>
      </c>
      <c r="U218" s="217">
        <v>0</v>
      </c>
      <c r="V218" s="217">
        <f>U218*H218</f>
        <v>0</v>
      </c>
      <c r="W218" s="217">
        <v>0</v>
      </c>
      <c r="X218" s="218">
        <f>W218*H218</f>
        <v>0</v>
      </c>
      <c r="AR218" s="13" t="s">
        <v>146</v>
      </c>
      <c r="AT218" s="13" t="s">
        <v>131</v>
      </c>
      <c r="AU218" s="13" t="s">
        <v>82</v>
      </c>
      <c r="AY218" s="13" t="s">
        <v>128</v>
      </c>
      <c r="BE218" s="219">
        <f>IF(O218="základní",K218,0)</f>
        <v>0</v>
      </c>
      <c r="BF218" s="219">
        <f>IF(O218="snížená",K218,0)</f>
        <v>0</v>
      </c>
      <c r="BG218" s="219">
        <f>IF(O218="zákl. přenesená",K218,0)</f>
        <v>0</v>
      </c>
      <c r="BH218" s="219">
        <f>IF(O218="sníž. přenesená",K218,0)</f>
        <v>0</v>
      </c>
      <c r="BI218" s="219">
        <f>IF(O218="nulová",K218,0)</f>
        <v>0</v>
      </c>
      <c r="BJ218" s="13" t="s">
        <v>80</v>
      </c>
      <c r="BK218" s="219">
        <f>ROUND(P218*H218,2)</f>
        <v>0</v>
      </c>
      <c r="BL218" s="13" t="s">
        <v>146</v>
      </c>
      <c r="BM218" s="13" t="s">
        <v>482</v>
      </c>
    </row>
    <row r="219" spans="2:51" s="11" customFormat="1" ht="12">
      <c r="B219" s="226"/>
      <c r="C219" s="227"/>
      <c r="D219" s="228" t="s">
        <v>208</v>
      </c>
      <c r="E219" s="229" t="s">
        <v>1</v>
      </c>
      <c r="F219" s="230" t="s">
        <v>463</v>
      </c>
      <c r="G219" s="227"/>
      <c r="H219" s="231">
        <v>320</v>
      </c>
      <c r="I219" s="232"/>
      <c r="J219" s="232"/>
      <c r="K219" s="227"/>
      <c r="L219" s="227"/>
      <c r="M219" s="233"/>
      <c r="N219" s="234"/>
      <c r="O219" s="235"/>
      <c r="P219" s="235"/>
      <c r="Q219" s="235"/>
      <c r="R219" s="235"/>
      <c r="S219" s="235"/>
      <c r="T219" s="235"/>
      <c r="U219" s="235"/>
      <c r="V219" s="235"/>
      <c r="W219" s="235"/>
      <c r="X219" s="236"/>
      <c r="AT219" s="237" t="s">
        <v>208</v>
      </c>
      <c r="AU219" s="237" t="s">
        <v>82</v>
      </c>
      <c r="AV219" s="11" t="s">
        <v>82</v>
      </c>
      <c r="AW219" s="11" t="s">
        <v>5</v>
      </c>
      <c r="AX219" s="11" t="s">
        <v>72</v>
      </c>
      <c r="AY219" s="237" t="s">
        <v>128</v>
      </c>
    </row>
    <row r="220" spans="2:51" s="11" customFormat="1" ht="12">
      <c r="B220" s="226"/>
      <c r="C220" s="227"/>
      <c r="D220" s="228" t="s">
        <v>208</v>
      </c>
      <c r="E220" s="229" t="s">
        <v>1</v>
      </c>
      <c r="F220" s="230" t="s">
        <v>473</v>
      </c>
      <c r="G220" s="227"/>
      <c r="H220" s="231">
        <v>83</v>
      </c>
      <c r="I220" s="232"/>
      <c r="J220" s="232"/>
      <c r="K220" s="227"/>
      <c r="L220" s="227"/>
      <c r="M220" s="233"/>
      <c r="N220" s="234"/>
      <c r="O220" s="235"/>
      <c r="P220" s="235"/>
      <c r="Q220" s="235"/>
      <c r="R220" s="235"/>
      <c r="S220" s="235"/>
      <c r="T220" s="235"/>
      <c r="U220" s="235"/>
      <c r="V220" s="235"/>
      <c r="W220" s="235"/>
      <c r="X220" s="236"/>
      <c r="AT220" s="237" t="s">
        <v>208</v>
      </c>
      <c r="AU220" s="237" t="s">
        <v>82</v>
      </c>
      <c r="AV220" s="11" t="s">
        <v>82</v>
      </c>
      <c r="AW220" s="11" t="s">
        <v>5</v>
      </c>
      <c r="AX220" s="11" t="s">
        <v>72</v>
      </c>
      <c r="AY220" s="237" t="s">
        <v>128</v>
      </c>
    </row>
    <row r="221" spans="2:51" s="11" customFormat="1" ht="12">
      <c r="B221" s="226"/>
      <c r="C221" s="227"/>
      <c r="D221" s="228" t="s">
        <v>208</v>
      </c>
      <c r="E221" s="229" t="s">
        <v>1</v>
      </c>
      <c r="F221" s="230" t="s">
        <v>468</v>
      </c>
      <c r="G221" s="227"/>
      <c r="H221" s="231">
        <v>66</v>
      </c>
      <c r="I221" s="232"/>
      <c r="J221" s="232"/>
      <c r="K221" s="227"/>
      <c r="L221" s="227"/>
      <c r="M221" s="233"/>
      <c r="N221" s="234"/>
      <c r="O221" s="235"/>
      <c r="P221" s="235"/>
      <c r="Q221" s="235"/>
      <c r="R221" s="235"/>
      <c r="S221" s="235"/>
      <c r="T221" s="235"/>
      <c r="U221" s="235"/>
      <c r="V221" s="235"/>
      <c r="W221" s="235"/>
      <c r="X221" s="236"/>
      <c r="AT221" s="237" t="s">
        <v>208</v>
      </c>
      <c r="AU221" s="237" t="s">
        <v>82</v>
      </c>
      <c r="AV221" s="11" t="s">
        <v>82</v>
      </c>
      <c r="AW221" s="11" t="s">
        <v>5</v>
      </c>
      <c r="AX221" s="11" t="s">
        <v>72</v>
      </c>
      <c r="AY221" s="237" t="s">
        <v>128</v>
      </c>
    </row>
    <row r="222" spans="2:65" s="1" customFormat="1" ht="16.5" customHeight="1">
      <c r="B222" s="34"/>
      <c r="C222" s="207" t="s">
        <v>483</v>
      </c>
      <c r="D222" s="207" t="s">
        <v>131</v>
      </c>
      <c r="E222" s="208" t="s">
        <v>484</v>
      </c>
      <c r="F222" s="209" t="s">
        <v>485</v>
      </c>
      <c r="G222" s="210" t="s">
        <v>206</v>
      </c>
      <c r="H222" s="211">
        <v>8</v>
      </c>
      <c r="I222" s="212"/>
      <c r="J222" s="212"/>
      <c r="K222" s="213">
        <f>ROUND(P222*H222,2)</f>
        <v>0</v>
      </c>
      <c r="L222" s="209" t="s">
        <v>222</v>
      </c>
      <c r="M222" s="39"/>
      <c r="N222" s="214" t="s">
        <v>1</v>
      </c>
      <c r="O222" s="215" t="s">
        <v>41</v>
      </c>
      <c r="P222" s="216">
        <f>I222+J222</f>
        <v>0</v>
      </c>
      <c r="Q222" s="216">
        <f>ROUND(I222*H222,2)</f>
        <v>0</v>
      </c>
      <c r="R222" s="216">
        <f>ROUND(J222*H222,2)</f>
        <v>0</v>
      </c>
      <c r="S222" s="75"/>
      <c r="T222" s="217">
        <f>S222*H222</f>
        <v>0</v>
      </c>
      <c r="U222" s="217">
        <v>1E-05</v>
      </c>
      <c r="V222" s="217">
        <f>U222*H222</f>
        <v>8E-05</v>
      </c>
      <c r="W222" s="217">
        <v>0</v>
      </c>
      <c r="X222" s="218">
        <f>W222*H222</f>
        <v>0</v>
      </c>
      <c r="AR222" s="13" t="s">
        <v>146</v>
      </c>
      <c r="AT222" s="13" t="s">
        <v>131</v>
      </c>
      <c r="AU222" s="13" t="s">
        <v>82</v>
      </c>
      <c r="AY222" s="13" t="s">
        <v>128</v>
      </c>
      <c r="BE222" s="219">
        <f>IF(O222="základní",K222,0)</f>
        <v>0</v>
      </c>
      <c r="BF222" s="219">
        <f>IF(O222="snížená",K222,0)</f>
        <v>0</v>
      </c>
      <c r="BG222" s="219">
        <f>IF(O222="zákl. přenesená",K222,0)</f>
        <v>0</v>
      </c>
      <c r="BH222" s="219">
        <f>IF(O222="sníž. přenesená",K222,0)</f>
        <v>0</v>
      </c>
      <c r="BI222" s="219">
        <f>IF(O222="nulová",K222,0)</f>
        <v>0</v>
      </c>
      <c r="BJ222" s="13" t="s">
        <v>80</v>
      </c>
      <c r="BK222" s="219">
        <f>ROUND(P222*H222,2)</f>
        <v>0</v>
      </c>
      <c r="BL222" s="13" t="s">
        <v>146</v>
      </c>
      <c r="BM222" s="13" t="s">
        <v>486</v>
      </c>
    </row>
    <row r="223" spans="2:51" s="11" customFormat="1" ht="12">
      <c r="B223" s="226"/>
      <c r="C223" s="227"/>
      <c r="D223" s="228" t="s">
        <v>208</v>
      </c>
      <c r="E223" s="229" t="s">
        <v>1</v>
      </c>
      <c r="F223" s="230" t="s">
        <v>478</v>
      </c>
      <c r="G223" s="227"/>
      <c r="H223" s="231">
        <v>8</v>
      </c>
      <c r="I223" s="232"/>
      <c r="J223" s="232"/>
      <c r="K223" s="227"/>
      <c r="L223" s="227"/>
      <c r="M223" s="233"/>
      <c r="N223" s="234"/>
      <c r="O223" s="235"/>
      <c r="P223" s="235"/>
      <c r="Q223" s="235"/>
      <c r="R223" s="235"/>
      <c r="S223" s="235"/>
      <c r="T223" s="235"/>
      <c r="U223" s="235"/>
      <c r="V223" s="235"/>
      <c r="W223" s="235"/>
      <c r="X223" s="236"/>
      <c r="AT223" s="237" t="s">
        <v>208</v>
      </c>
      <c r="AU223" s="237" t="s">
        <v>82</v>
      </c>
      <c r="AV223" s="11" t="s">
        <v>82</v>
      </c>
      <c r="AW223" s="11" t="s">
        <v>5</v>
      </c>
      <c r="AX223" s="11" t="s">
        <v>72</v>
      </c>
      <c r="AY223" s="237" t="s">
        <v>128</v>
      </c>
    </row>
    <row r="224" spans="2:65" s="1" customFormat="1" ht="16.5" customHeight="1">
      <c r="B224" s="34"/>
      <c r="C224" s="207" t="s">
        <v>487</v>
      </c>
      <c r="D224" s="207" t="s">
        <v>131</v>
      </c>
      <c r="E224" s="208" t="s">
        <v>488</v>
      </c>
      <c r="F224" s="209" t="s">
        <v>489</v>
      </c>
      <c r="G224" s="210" t="s">
        <v>221</v>
      </c>
      <c r="H224" s="211">
        <v>865.5</v>
      </c>
      <c r="I224" s="212"/>
      <c r="J224" s="212"/>
      <c r="K224" s="213">
        <f>ROUND(P224*H224,2)</f>
        <v>0</v>
      </c>
      <c r="L224" s="209" t="s">
        <v>164</v>
      </c>
      <c r="M224" s="39"/>
      <c r="N224" s="214" t="s">
        <v>1</v>
      </c>
      <c r="O224" s="215" t="s">
        <v>41</v>
      </c>
      <c r="P224" s="216">
        <f>I224+J224</f>
        <v>0</v>
      </c>
      <c r="Q224" s="216">
        <f>ROUND(I224*H224,2)</f>
        <v>0</v>
      </c>
      <c r="R224" s="216">
        <f>ROUND(J224*H224,2)</f>
        <v>0</v>
      </c>
      <c r="S224" s="75"/>
      <c r="T224" s="217">
        <f>S224*H224</f>
        <v>0</v>
      </c>
      <c r="U224" s="217">
        <v>0.20219</v>
      </c>
      <c r="V224" s="217">
        <f>U224*H224</f>
        <v>174.99544500000002</v>
      </c>
      <c r="W224" s="217">
        <v>0</v>
      </c>
      <c r="X224" s="218">
        <f>W224*H224</f>
        <v>0</v>
      </c>
      <c r="AR224" s="13" t="s">
        <v>146</v>
      </c>
      <c r="AT224" s="13" t="s">
        <v>131</v>
      </c>
      <c r="AU224" s="13" t="s">
        <v>82</v>
      </c>
      <c r="AY224" s="13" t="s">
        <v>128</v>
      </c>
      <c r="BE224" s="219">
        <f>IF(O224="základní",K224,0)</f>
        <v>0</v>
      </c>
      <c r="BF224" s="219">
        <f>IF(O224="snížená",K224,0)</f>
        <v>0</v>
      </c>
      <c r="BG224" s="219">
        <f>IF(O224="zákl. přenesená",K224,0)</f>
        <v>0</v>
      </c>
      <c r="BH224" s="219">
        <f>IF(O224="sníž. přenesená",K224,0)</f>
        <v>0</v>
      </c>
      <c r="BI224" s="219">
        <f>IF(O224="nulová",K224,0)</f>
        <v>0</v>
      </c>
      <c r="BJ224" s="13" t="s">
        <v>80</v>
      </c>
      <c r="BK224" s="219">
        <f>ROUND(P224*H224,2)</f>
        <v>0</v>
      </c>
      <c r="BL224" s="13" t="s">
        <v>146</v>
      </c>
      <c r="BM224" s="13" t="s">
        <v>490</v>
      </c>
    </row>
    <row r="225" spans="2:51" s="11" customFormat="1" ht="12">
      <c r="B225" s="226"/>
      <c r="C225" s="227"/>
      <c r="D225" s="228" t="s">
        <v>208</v>
      </c>
      <c r="E225" s="229" t="s">
        <v>1</v>
      </c>
      <c r="F225" s="230" t="s">
        <v>491</v>
      </c>
      <c r="G225" s="227"/>
      <c r="H225" s="231">
        <v>865.5</v>
      </c>
      <c r="I225" s="232"/>
      <c r="J225" s="232"/>
      <c r="K225" s="227"/>
      <c r="L225" s="227"/>
      <c r="M225" s="233"/>
      <c r="N225" s="234"/>
      <c r="O225" s="235"/>
      <c r="P225" s="235"/>
      <c r="Q225" s="235"/>
      <c r="R225" s="235"/>
      <c r="S225" s="235"/>
      <c r="T225" s="235"/>
      <c r="U225" s="235"/>
      <c r="V225" s="235"/>
      <c r="W225" s="235"/>
      <c r="X225" s="236"/>
      <c r="AT225" s="237" t="s">
        <v>208</v>
      </c>
      <c r="AU225" s="237" t="s">
        <v>82</v>
      </c>
      <c r="AV225" s="11" t="s">
        <v>82</v>
      </c>
      <c r="AW225" s="11" t="s">
        <v>5</v>
      </c>
      <c r="AX225" s="11" t="s">
        <v>80</v>
      </c>
      <c r="AY225" s="237" t="s">
        <v>128</v>
      </c>
    </row>
    <row r="226" spans="2:65" s="1" customFormat="1" ht="16.5" customHeight="1">
      <c r="B226" s="34"/>
      <c r="C226" s="238" t="s">
        <v>492</v>
      </c>
      <c r="D226" s="238" t="s">
        <v>254</v>
      </c>
      <c r="E226" s="239" t="s">
        <v>493</v>
      </c>
      <c r="F226" s="240" t="s">
        <v>494</v>
      </c>
      <c r="G226" s="241" t="s">
        <v>221</v>
      </c>
      <c r="H226" s="242">
        <v>683.405</v>
      </c>
      <c r="I226" s="243"/>
      <c r="J226" s="244"/>
      <c r="K226" s="245">
        <f>ROUND(P226*H226,2)</f>
        <v>0</v>
      </c>
      <c r="L226" s="240" t="s">
        <v>164</v>
      </c>
      <c r="M226" s="246"/>
      <c r="N226" s="247" t="s">
        <v>1</v>
      </c>
      <c r="O226" s="215" t="s">
        <v>41</v>
      </c>
      <c r="P226" s="216">
        <f>I226+J226</f>
        <v>0</v>
      </c>
      <c r="Q226" s="216">
        <f>ROUND(I226*H226,2)</f>
        <v>0</v>
      </c>
      <c r="R226" s="216">
        <f>ROUND(J226*H226,2)</f>
        <v>0</v>
      </c>
      <c r="S226" s="75"/>
      <c r="T226" s="217">
        <f>S226*H226</f>
        <v>0</v>
      </c>
      <c r="U226" s="217">
        <v>0.102</v>
      </c>
      <c r="V226" s="217">
        <f>U226*H226</f>
        <v>69.70730999999999</v>
      </c>
      <c r="W226" s="217">
        <v>0</v>
      </c>
      <c r="X226" s="218">
        <f>W226*H226</f>
        <v>0</v>
      </c>
      <c r="AR226" s="13" t="s">
        <v>161</v>
      </c>
      <c r="AT226" s="13" t="s">
        <v>254</v>
      </c>
      <c r="AU226" s="13" t="s">
        <v>82</v>
      </c>
      <c r="AY226" s="13" t="s">
        <v>128</v>
      </c>
      <c r="BE226" s="219">
        <f>IF(O226="základní",K226,0)</f>
        <v>0</v>
      </c>
      <c r="BF226" s="219">
        <f>IF(O226="snížená",K226,0)</f>
        <v>0</v>
      </c>
      <c r="BG226" s="219">
        <f>IF(O226="zákl. přenesená",K226,0)</f>
        <v>0</v>
      </c>
      <c r="BH226" s="219">
        <f>IF(O226="sníž. přenesená",K226,0)</f>
        <v>0</v>
      </c>
      <c r="BI226" s="219">
        <f>IF(O226="nulová",K226,0)</f>
        <v>0</v>
      </c>
      <c r="BJ226" s="13" t="s">
        <v>80</v>
      </c>
      <c r="BK226" s="219">
        <f>ROUND(P226*H226,2)</f>
        <v>0</v>
      </c>
      <c r="BL226" s="13" t="s">
        <v>146</v>
      </c>
      <c r="BM226" s="13" t="s">
        <v>495</v>
      </c>
    </row>
    <row r="227" spans="2:51" s="11" customFormat="1" ht="12">
      <c r="B227" s="226"/>
      <c r="C227" s="227"/>
      <c r="D227" s="228" t="s">
        <v>208</v>
      </c>
      <c r="E227" s="227"/>
      <c r="F227" s="230" t="s">
        <v>496</v>
      </c>
      <c r="G227" s="227"/>
      <c r="H227" s="231">
        <v>683.405</v>
      </c>
      <c r="I227" s="232"/>
      <c r="J227" s="232"/>
      <c r="K227" s="227"/>
      <c r="L227" s="227"/>
      <c r="M227" s="233"/>
      <c r="N227" s="234"/>
      <c r="O227" s="235"/>
      <c r="P227" s="235"/>
      <c r="Q227" s="235"/>
      <c r="R227" s="235"/>
      <c r="S227" s="235"/>
      <c r="T227" s="235"/>
      <c r="U227" s="235"/>
      <c r="V227" s="235"/>
      <c r="W227" s="235"/>
      <c r="X227" s="236"/>
      <c r="AT227" s="237" t="s">
        <v>208</v>
      </c>
      <c r="AU227" s="237" t="s">
        <v>82</v>
      </c>
      <c r="AV227" s="11" t="s">
        <v>82</v>
      </c>
      <c r="AW227" s="11" t="s">
        <v>4</v>
      </c>
      <c r="AX227" s="11" t="s">
        <v>80</v>
      </c>
      <c r="AY227" s="237" t="s">
        <v>128</v>
      </c>
    </row>
    <row r="228" spans="2:65" s="1" customFormat="1" ht="16.5" customHeight="1">
      <c r="B228" s="34"/>
      <c r="C228" s="238" t="s">
        <v>497</v>
      </c>
      <c r="D228" s="238" t="s">
        <v>254</v>
      </c>
      <c r="E228" s="239" t="s">
        <v>498</v>
      </c>
      <c r="F228" s="240" t="s">
        <v>499</v>
      </c>
      <c r="G228" s="241" t="s">
        <v>221</v>
      </c>
      <c r="H228" s="242">
        <v>162.74</v>
      </c>
      <c r="I228" s="243"/>
      <c r="J228" s="244"/>
      <c r="K228" s="245">
        <f>ROUND(P228*H228,2)</f>
        <v>0</v>
      </c>
      <c r="L228" s="240" t="s">
        <v>164</v>
      </c>
      <c r="M228" s="246"/>
      <c r="N228" s="247" t="s">
        <v>1</v>
      </c>
      <c r="O228" s="215" t="s">
        <v>41</v>
      </c>
      <c r="P228" s="216">
        <f>I228+J228</f>
        <v>0</v>
      </c>
      <c r="Q228" s="216">
        <f>ROUND(I228*H228,2)</f>
        <v>0</v>
      </c>
      <c r="R228" s="216">
        <f>ROUND(J228*H228,2)</f>
        <v>0</v>
      </c>
      <c r="S228" s="75"/>
      <c r="T228" s="217">
        <f>S228*H228</f>
        <v>0</v>
      </c>
      <c r="U228" s="217">
        <v>0.0483</v>
      </c>
      <c r="V228" s="217">
        <f>U228*H228</f>
        <v>7.860342000000001</v>
      </c>
      <c r="W228" s="217">
        <v>0</v>
      </c>
      <c r="X228" s="218">
        <f>W228*H228</f>
        <v>0</v>
      </c>
      <c r="AR228" s="13" t="s">
        <v>161</v>
      </c>
      <c r="AT228" s="13" t="s">
        <v>254</v>
      </c>
      <c r="AU228" s="13" t="s">
        <v>82</v>
      </c>
      <c r="AY228" s="13" t="s">
        <v>128</v>
      </c>
      <c r="BE228" s="219">
        <f>IF(O228="základní",K228,0)</f>
        <v>0</v>
      </c>
      <c r="BF228" s="219">
        <f>IF(O228="snížená",K228,0)</f>
        <v>0</v>
      </c>
      <c r="BG228" s="219">
        <f>IF(O228="zákl. přenesená",K228,0)</f>
        <v>0</v>
      </c>
      <c r="BH228" s="219">
        <f>IF(O228="sníž. přenesená",K228,0)</f>
        <v>0</v>
      </c>
      <c r="BI228" s="219">
        <f>IF(O228="nulová",K228,0)</f>
        <v>0</v>
      </c>
      <c r="BJ228" s="13" t="s">
        <v>80</v>
      </c>
      <c r="BK228" s="219">
        <f>ROUND(P228*H228,2)</f>
        <v>0</v>
      </c>
      <c r="BL228" s="13" t="s">
        <v>146</v>
      </c>
      <c r="BM228" s="13" t="s">
        <v>500</v>
      </c>
    </row>
    <row r="229" spans="2:51" s="11" customFormat="1" ht="12">
      <c r="B229" s="226"/>
      <c r="C229" s="227"/>
      <c r="D229" s="228" t="s">
        <v>208</v>
      </c>
      <c r="E229" s="227"/>
      <c r="F229" s="230" t="s">
        <v>501</v>
      </c>
      <c r="G229" s="227"/>
      <c r="H229" s="231">
        <v>162.74</v>
      </c>
      <c r="I229" s="232"/>
      <c r="J229" s="232"/>
      <c r="K229" s="227"/>
      <c r="L229" s="227"/>
      <c r="M229" s="233"/>
      <c r="N229" s="234"/>
      <c r="O229" s="235"/>
      <c r="P229" s="235"/>
      <c r="Q229" s="235"/>
      <c r="R229" s="235"/>
      <c r="S229" s="235"/>
      <c r="T229" s="235"/>
      <c r="U229" s="235"/>
      <c r="V229" s="235"/>
      <c r="W229" s="235"/>
      <c r="X229" s="236"/>
      <c r="AT229" s="237" t="s">
        <v>208</v>
      </c>
      <c r="AU229" s="237" t="s">
        <v>82</v>
      </c>
      <c r="AV229" s="11" t="s">
        <v>82</v>
      </c>
      <c r="AW229" s="11" t="s">
        <v>4</v>
      </c>
      <c r="AX229" s="11" t="s">
        <v>80</v>
      </c>
      <c r="AY229" s="237" t="s">
        <v>128</v>
      </c>
    </row>
    <row r="230" spans="2:65" s="1" customFormat="1" ht="16.5" customHeight="1">
      <c r="B230" s="34"/>
      <c r="C230" s="238" t="s">
        <v>502</v>
      </c>
      <c r="D230" s="238" t="s">
        <v>254</v>
      </c>
      <c r="E230" s="239" t="s">
        <v>503</v>
      </c>
      <c r="F230" s="240" t="s">
        <v>504</v>
      </c>
      <c r="G230" s="241" t="s">
        <v>221</v>
      </c>
      <c r="H230" s="242">
        <v>15.45</v>
      </c>
      <c r="I230" s="243"/>
      <c r="J230" s="244"/>
      <c r="K230" s="245">
        <f>ROUND(P230*H230,2)</f>
        <v>0</v>
      </c>
      <c r="L230" s="240" t="s">
        <v>164</v>
      </c>
      <c r="M230" s="246"/>
      <c r="N230" s="247" t="s">
        <v>1</v>
      </c>
      <c r="O230" s="215" t="s">
        <v>41</v>
      </c>
      <c r="P230" s="216">
        <f>I230+J230</f>
        <v>0</v>
      </c>
      <c r="Q230" s="216">
        <f>ROUND(I230*H230,2)</f>
        <v>0</v>
      </c>
      <c r="R230" s="216">
        <f>ROUND(J230*H230,2)</f>
        <v>0</v>
      </c>
      <c r="S230" s="75"/>
      <c r="T230" s="217">
        <f>S230*H230</f>
        <v>0</v>
      </c>
      <c r="U230" s="217">
        <v>0.064</v>
      </c>
      <c r="V230" s="217">
        <f>U230*H230</f>
        <v>0.9888</v>
      </c>
      <c r="W230" s="217">
        <v>0</v>
      </c>
      <c r="X230" s="218">
        <f>W230*H230</f>
        <v>0</v>
      </c>
      <c r="AR230" s="13" t="s">
        <v>161</v>
      </c>
      <c r="AT230" s="13" t="s">
        <v>254</v>
      </c>
      <c r="AU230" s="13" t="s">
        <v>82</v>
      </c>
      <c r="AY230" s="13" t="s">
        <v>128</v>
      </c>
      <c r="BE230" s="219">
        <f>IF(O230="základní",K230,0)</f>
        <v>0</v>
      </c>
      <c r="BF230" s="219">
        <f>IF(O230="snížená",K230,0)</f>
        <v>0</v>
      </c>
      <c r="BG230" s="219">
        <f>IF(O230="zákl. přenesená",K230,0)</f>
        <v>0</v>
      </c>
      <c r="BH230" s="219">
        <f>IF(O230="sníž. přenesená",K230,0)</f>
        <v>0</v>
      </c>
      <c r="BI230" s="219">
        <f>IF(O230="nulová",K230,0)</f>
        <v>0</v>
      </c>
      <c r="BJ230" s="13" t="s">
        <v>80</v>
      </c>
      <c r="BK230" s="219">
        <f>ROUND(P230*H230,2)</f>
        <v>0</v>
      </c>
      <c r="BL230" s="13" t="s">
        <v>146</v>
      </c>
      <c r="BM230" s="13" t="s">
        <v>505</v>
      </c>
    </row>
    <row r="231" spans="2:51" s="11" customFormat="1" ht="12">
      <c r="B231" s="226"/>
      <c r="C231" s="227"/>
      <c r="D231" s="228" t="s">
        <v>208</v>
      </c>
      <c r="E231" s="227"/>
      <c r="F231" s="230" t="s">
        <v>506</v>
      </c>
      <c r="G231" s="227"/>
      <c r="H231" s="231">
        <v>15.45</v>
      </c>
      <c r="I231" s="232"/>
      <c r="J231" s="232"/>
      <c r="K231" s="227"/>
      <c r="L231" s="227"/>
      <c r="M231" s="233"/>
      <c r="N231" s="234"/>
      <c r="O231" s="235"/>
      <c r="P231" s="235"/>
      <c r="Q231" s="235"/>
      <c r="R231" s="235"/>
      <c r="S231" s="235"/>
      <c r="T231" s="235"/>
      <c r="U231" s="235"/>
      <c r="V231" s="235"/>
      <c r="W231" s="235"/>
      <c r="X231" s="236"/>
      <c r="AT231" s="237" t="s">
        <v>208</v>
      </c>
      <c r="AU231" s="237" t="s">
        <v>82</v>
      </c>
      <c r="AV231" s="11" t="s">
        <v>82</v>
      </c>
      <c r="AW231" s="11" t="s">
        <v>4</v>
      </c>
      <c r="AX231" s="11" t="s">
        <v>80</v>
      </c>
      <c r="AY231" s="237" t="s">
        <v>128</v>
      </c>
    </row>
    <row r="232" spans="2:65" s="1" customFormat="1" ht="16.5" customHeight="1">
      <c r="B232" s="34"/>
      <c r="C232" s="238" t="s">
        <v>507</v>
      </c>
      <c r="D232" s="238" t="s">
        <v>254</v>
      </c>
      <c r="E232" s="239" t="s">
        <v>508</v>
      </c>
      <c r="F232" s="240" t="s">
        <v>509</v>
      </c>
      <c r="G232" s="241" t="s">
        <v>221</v>
      </c>
      <c r="H232" s="242">
        <v>29.87</v>
      </c>
      <c r="I232" s="243"/>
      <c r="J232" s="244"/>
      <c r="K232" s="245">
        <f>ROUND(P232*H232,2)</f>
        <v>0</v>
      </c>
      <c r="L232" s="240" t="s">
        <v>164</v>
      </c>
      <c r="M232" s="246"/>
      <c r="N232" s="247" t="s">
        <v>1</v>
      </c>
      <c r="O232" s="215" t="s">
        <v>41</v>
      </c>
      <c r="P232" s="216">
        <f>I232+J232</f>
        <v>0</v>
      </c>
      <c r="Q232" s="216">
        <f>ROUND(I232*H232,2)</f>
        <v>0</v>
      </c>
      <c r="R232" s="216">
        <f>ROUND(J232*H232,2)</f>
        <v>0</v>
      </c>
      <c r="S232" s="75"/>
      <c r="T232" s="217">
        <f>S232*H232</f>
        <v>0</v>
      </c>
      <c r="U232" s="217">
        <v>0.0782</v>
      </c>
      <c r="V232" s="217">
        <f>U232*H232</f>
        <v>2.335834</v>
      </c>
      <c r="W232" s="217">
        <v>0</v>
      </c>
      <c r="X232" s="218">
        <f>W232*H232</f>
        <v>0</v>
      </c>
      <c r="AR232" s="13" t="s">
        <v>161</v>
      </c>
      <c r="AT232" s="13" t="s">
        <v>254</v>
      </c>
      <c r="AU232" s="13" t="s">
        <v>82</v>
      </c>
      <c r="AY232" s="13" t="s">
        <v>128</v>
      </c>
      <c r="BE232" s="219">
        <f>IF(O232="základní",K232,0)</f>
        <v>0</v>
      </c>
      <c r="BF232" s="219">
        <f>IF(O232="snížená",K232,0)</f>
        <v>0</v>
      </c>
      <c r="BG232" s="219">
        <f>IF(O232="zákl. přenesená",K232,0)</f>
        <v>0</v>
      </c>
      <c r="BH232" s="219">
        <f>IF(O232="sníž. přenesená",K232,0)</f>
        <v>0</v>
      </c>
      <c r="BI232" s="219">
        <f>IF(O232="nulová",K232,0)</f>
        <v>0</v>
      </c>
      <c r="BJ232" s="13" t="s">
        <v>80</v>
      </c>
      <c r="BK232" s="219">
        <f>ROUND(P232*H232,2)</f>
        <v>0</v>
      </c>
      <c r="BL232" s="13" t="s">
        <v>146</v>
      </c>
      <c r="BM232" s="13" t="s">
        <v>510</v>
      </c>
    </row>
    <row r="233" spans="2:51" s="11" customFormat="1" ht="12">
      <c r="B233" s="226"/>
      <c r="C233" s="227"/>
      <c r="D233" s="228" t="s">
        <v>208</v>
      </c>
      <c r="E233" s="229" t="s">
        <v>1</v>
      </c>
      <c r="F233" s="230" t="s">
        <v>511</v>
      </c>
      <c r="G233" s="227"/>
      <c r="H233" s="231">
        <v>29</v>
      </c>
      <c r="I233" s="232"/>
      <c r="J233" s="232"/>
      <c r="K233" s="227"/>
      <c r="L233" s="227"/>
      <c r="M233" s="233"/>
      <c r="N233" s="234"/>
      <c r="O233" s="235"/>
      <c r="P233" s="235"/>
      <c r="Q233" s="235"/>
      <c r="R233" s="235"/>
      <c r="S233" s="235"/>
      <c r="T233" s="235"/>
      <c r="U233" s="235"/>
      <c r="V233" s="235"/>
      <c r="W233" s="235"/>
      <c r="X233" s="236"/>
      <c r="AT233" s="237" t="s">
        <v>208</v>
      </c>
      <c r="AU233" s="237" t="s">
        <v>82</v>
      </c>
      <c r="AV233" s="11" t="s">
        <v>82</v>
      </c>
      <c r="AW233" s="11" t="s">
        <v>5</v>
      </c>
      <c r="AX233" s="11" t="s">
        <v>80</v>
      </c>
      <c r="AY233" s="237" t="s">
        <v>128</v>
      </c>
    </row>
    <row r="234" spans="2:51" s="11" customFormat="1" ht="12">
      <c r="B234" s="226"/>
      <c r="C234" s="227"/>
      <c r="D234" s="228" t="s">
        <v>208</v>
      </c>
      <c r="E234" s="227"/>
      <c r="F234" s="230" t="s">
        <v>512</v>
      </c>
      <c r="G234" s="227"/>
      <c r="H234" s="231">
        <v>29.87</v>
      </c>
      <c r="I234" s="232"/>
      <c r="J234" s="232"/>
      <c r="K234" s="227"/>
      <c r="L234" s="227"/>
      <c r="M234" s="233"/>
      <c r="N234" s="234"/>
      <c r="O234" s="235"/>
      <c r="P234" s="235"/>
      <c r="Q234" s="235"/>
      <c r="R234" s="235"/>
      <c r="S234" s="235"/>
      <c r="T234" s="235"/>
      <c r="U234" s="235"/>
      <c r="V234" s="235"/>
      <c r="W234" s="235"/>
      <c r="X234" s="236"/>
      <c r="AT234" s="237" t="s">
        <v>208</v>
      </c>
      <c r="AU234" s="237" t="s">
        <v>82</v>
      </c>
      <c r="AV234" s="11" t="s">
        <v>82</v>
      </c>
      <c r="AW234" s="11" t="s">
        <v>4</v>
      </c>
      <c r="AX234" s="11" t="s">
        <v>80</v>
      </c>
      <c r="AY234" s="237" t="s">
        <v>128</v>
      </c>
    </row>
    <row r="235" spans="2:65" s="1" customFormat="1" ht="16.5" customHeight="1">
      <c r="B235" s="34"/>
      <c r="C235" s="207" t="s">
        <v>513</v>
      </c>
      <c r="D235" s="207" t="s">
        <v>131</v>
      </c>
      <c r="E235" s="208" t="s">
        <v>514</v>
      </c>
      <c r="F235" s="209" t="s">
        <v>515</v>
      </c>
      <c r="G235" s="210" t="s">
        <v>221</v>
      </c>
      <c r="H235" s="211">
        <v>778</v>
      </c>
      <c r="I235" s="212"/>
      <c r="J235" s="212"/>
      <c r="K235" s="213">
        <f>ROUND(P235*H235,2)</f>
        <v>0</v>
      </c>
      <c r="L235" s="209" t="s">
        <v>164</v>
      </c>
      <c r="M235" s="39"/>
      <c r="N235" s="214" t="s">
        <v>1</v>
      </c>
      <c r="O235" s="215" t="s">
        <v>41</v>
      </c>
      <c r="P235" s="216">
        <f>I235+J235</f>
        <v>0</v>
      </c>
      <c r="Q235" s="216">
        <f>ROUND(I235*H235,2)</f>
        <v>0</v>
      </c>
      <c r="R235" s="216">
        <f>ROUND(J235*H235,2)</f>
        <v>0</v>
      </c>
      <c r="S235" s="75"/>
      <c r="T235" s="217">
        <f>S235*H235</f>
        <v>0</v>
      </c>
      <c r="U235" s="217">
        <v>0.1295</v>
      </c>
      <c r="V235" s="217">
        <f>U235*H235</f>
        <v>100.751</v>
      </c>
      <c r="W235" s="217">
        <v>0</v>
      </c>
      <c r="X235" s="218">
        <f>W235*H235</f>
        <v>0</v>
      </c>
      <c r="AR235" s="13" t="s">
        <v>146</v>
      </c>
      <c r="AT235" s="13" t="s">
        <v>131</v>
      </c>
      <c r="AU235" s="13" t="s">
        <v>82</v>
      </c>
      <c r="AY235" s="13" t="s">
        <v>128</v>
      </c>
      <c r="BE235" s="219">
        <f>IF(O235="základní",K235,0)</f>
        <v>0</v>
      </c>
      <c r="BF235" s="219">
        <f>IF(O235="snížená",K235,0)</f>
        <v>0</v>
      </c>
      <c r="BG235" s="219">
        <f>IF(O235="zákl. přenesená",K235,0)</f>
        <v>0</v>
      </c>
      <c r="BH235" s="219">
        <f>IF(O235="sníž. přenesená",K235,0)</f>
        <v>0</v>
      </c>
      <c r="BI235" s="219">
        <f>IF(O235="nulová",K235,0)</f>
        <v>0</v>
      </c>
      <c r="BJ235" s="13" t="s">
        <v>80</v>
      </c>
      <c r="BK235" s="219">
        <f>ROUND(P235*H235,2)</f>
        <v>0</v>
      </c>
      <c r="BL235" s="13" t="s">
        <v>146</v>
      </c>
      <c r="BM235" s="13" t="s">
        <v>516</v>
      </c>
    </row>
    <row r="236" spans="2:51" s="11" customFormat="1" ht="12">
      <c r="B236" s="226"/>
      <c r="C236" s="227"/>
      <c r="D236" s="228" t="s">
        <v>208</v>
      </c>
      <c r="E236" s="229" t="s">
        <v>1</v>
      </c>
      <c r="F236" s="230" t="s">
        <v>517</v>
      </c>
      <c r="G236" s="227"/>
      <c r="H236" s="231">
        <v>778</v>
      </c>
      <c r="I236" s="232"/>
      <c r="J236" s="232"/>
      <c r="K236" s="227"/>
      <c r="L236" s="227"/>
      <c r="M236" s="233"/>
      <c r="N236" s="234"/>
      <c r="O236" s="235"/>
      <c r="P236" s="235"/>
      <c r="Q236" s="235"/>
      <c r="R236" s="235"/>
      <c r="S236" s="235"/>
      <c r="T236" s="235"/>
      <c r="U236" s="235"/>
      <c r="V236" s="235"/>
      <c r="W236" s="235"/>
      <c r="X236" s="236"/>
      <c r="AT236" s="237" t="s">
        <v>208</v>
      </c>
      <c r="AU236" s="237" t="s">
        <v>82</v>
      </c>
      <c r="AV236" s="11" t="s">
        <v>82</v>
      </c>
      <c r="AW236" s="11" t="s">
        <v>5</v>
      </c>
      <c r="AX236" s="11" t="s">
        <v>80</v>
      </c>
      <c r="AY236" s="237" t="s">
        <v>128</v>
      </c>
    </row>
    <row r="237" spans="2:65" s="1" customFormat="1" ht="16.5" customHeight="1">
      <c r="B237" s="34"/>
      <c r="C237" s="238" t="s">
        <v>518</v>
      </c>
      <c r="D237" s="238" t="s">
        <v>254</v>
      </c>
      <c r="E237" s="239" t="s">
        <v>519</v>
      </c>
      <c r="F237" s="240" t="s">
        <v>520</v>
      </c>
      <c r="G237" s="241" t="s">
        <v>221</v>
      </c>
      <c r="H237" s="242">
        <v>801.34</v>
      </c>
      <c r="I237" s="243"/>
      <c r="J237" s="244"/>
      <c r="K237" s="245">
        <f>ROUND(P237*H237,2)</f>
        <v>0</v>
      </c>
      <c r="L237" s="240" t="s">
        <v>164</v>
      </c>
      <c r="M237" s="246"/>
      <c r="N237" s="247" t="s">
        <v>1</v>
      </c>
      <c r="O237" s="215" t="s">
        <v>41</v>
      </c>
      <c r="P237" s="216">
        <f>I237+J237</f>
        <v>0</v>
      </c>
      <c r="Q237" s="216">
        <f>ROUND(I237*H237,2)</f>
        <v>0</v>
      </c>
      <c r="R237" s="216">
        <f>ROUND(J237*H237,2)</f>
        <v>0</v>
      </c>
      <c r="S237" s="75"/>
      <c r="T237" s="217">
        <f>S237*H237</f>
        <v>0</v>
      </c>
      <c r="U237" s="217">
        <v>0.0336</v>
      </c>
      <c r="V237" s="217">
        <f>U237*H237</f>
        <v>26.925024</v>
      </c>
      <c r="W237" s="217">
        <v>0</v>
      </c>
      <c r="X237" s="218">
        <f>W237*H237</f>
        <v>0</v>
      </c>
      <c r="AR237" s="13" t="s">
        <v>161</v>
      </c>
      <c r="AT237" s="13" t="s">
        <v>254</v>
      </c>
      <c r="AU237" s="13" t="s">
        <v>82</v>
      </c>
      <c r="AY237" s="13" t="s">
        <v>128</v>
      </c>
      <c r="BE237" s="219">
        <f>IF(O237="základní",K237,0)</f>
        <v>0</v>
      </c>
      <c r="BF237" s="219">
        <f>IF(O237="snížená",K237,0)</f>
        <v>0</v>
      </c>
      <c r="BG237" s="219">
        <f>IF(O237="zákl. přenesená",K237,0)</f>
        <v>0</v>
      </c>
      <c r="BH237" s="219">
        <f>IF(O237="sníž. přenesená",K237,0)</f>
        <v>0</v>
      </c>
      <c r="BI237" s="219">
        <f>IF(O237="nulová",K237,0)</f>
        <v>0</v>
      </c>
      <c r="BJ237" s="13" t="s">
        <v>80</v>
      </c>
      <c r="BK237" s="219">
        <f>ROUND(P237*H237,2)</f>
        <v>0</v>
      </c>
      <c r="BL237" s="13" t="s">
        <v>146</v>
      </c>
      <c r="BM237" s="13" t="s">
        <v>521</v>
      </c>
    </row>
    <row r="238" spans="2:51" s="11" customFormat="1" ht="12">
      <c r="B238" s="226"/>
      <c r="C238" s="227"/>
      <c r="D238" s="228" t="s">
        <v>208</v>
      </c>
      <c r="E238" s="227"/>
      <c r="F238" s="230" t="s">
        <v>522</v>
      </c>
      <c r="G238" s="227"/>
      <c r="H238" s="231">
        <v>801.34</v>
      </c>
      <c r="I238" s="232"/>
      <c r="J238" s="232"/>
      <c r="K238" s="227"/>
      <c r="L238" s="227"/>
      <c r="M238" s="233"/>
      <c r="N238" s="234"/>
      <c r="O238" s="235"/>
      <c r="P238" s="235"/>
      <c r="Q238" s="235"/>
      <c r="R238" s="235"/>
      <c r="S238" s="235"/>
      <c r="T238" s="235"/>
      <c r="U238" s="235"/>
      <c r="V238" s="235"/>
      <c r="W238" s="235"/>
      <c r="X238" s="236"/>
      <c r="AT238" s="237" t="s">
        <v>208</v>
      </c>
      <c r="AU238" s="237" t="s">
        <v>82</v>
      </c>
      <c r="AV238" s="11" t="s">
        <v>82</v>
      </c>
      <c r="AW238" s="11" t="s">
        <v>4</v>
      </c>
      <c r="AX238" s="11" t="s">
        <v>80</v>
      </c>
      <c r="AY238" s="237" t="s">
        <v>128</v>
      </c>
    </row>
    <row r="239" spans="2:65" s="1" customFormat="1" ht="16.5" customHeight="1">
      <c r="B239" s="34"/>
      <c r="C239" s="207" t="s">
        <v>523</v>
      </c>
      <c r="D239" s="207" t="s">
        <v>131</v>
      </c>
      <c r="E239" s="208" t="s">
        <v>524</v>
      </c>
      <c r="F239" s="209" t="s">
        <v>525</v>
      </c>
      <c r="G239" s="210" t="s">
        <v>221</v>
      </c>
      <c r="H239" s="211">
        <v>56.85</v>
      </c>
      <c r="I239" s="212"/>
      <c r="J239" s="212"/>
      <c r="K239" s="213">
        <f>ROUND(P239*H239,2)</f>
        <v>0</v>
      </c>
      <c r="L239" s="209" t="s">
        <v>164</v>
      </c>
      <c r="M239" s="39"/>
      <c r="N239" s="214" t="s">
        <v>1</v>
      </c>
      <c r="O239" s="215" t="s">
        <v>41</v>
      </c>
      <c r="P239" s="216">
        <f>I239+J239</f>
        <v>0</v>
      </c>
      <c r="Q239" s="216">
        <f>ROUND(I239*H239,2)</f>
        <v>0</v>
      </c>
      <c r="R239" s="216">
        <f>ROUND(J239*H239,2)</f>
        <v>0</v>
      </c>
      <c r="S239" s="75"/>
      <c r="T239" s="217">
        <f>S239*H239</f>
        <v>0</v>
      </c>
      <c r="U239" s="217">
        <v>0.00061</v>
      </c>
      <c r="V239" s="217">
        <f>U239*H239</f>
        <v>0.0346785</v>
      </c>
      <c r="W239" s="217">
        <v>0</v>
      </c>
      <c r="X239" s="218">
        <f>W239*H239</f>
        <v>0</v>
      </c>
      <c r="AR239" s="13" t="s">
        <v>146</v>
      </c>
      <c r="AT239" s="13" t="s">
        <v>131</v>
      </c>
      <c r="AU239" s="13" t="s">
        <v>82</v>
      </c>
      <c r="AY239" s="13" t="s">
        <v>128</v>
      </c>
      <c r="BE239" s="219">
        <f>IF(O239="základní",K239,0)</f>
        <v>0</v>
      </c>
      <c r="BF239" s="219">
        <f>IF(O239="snížená",K239,0)</f>
        <v>0</v>
      </c>
      <c r="BG239" s="219">
        <f>IF(O239="zákl. přenesená",K239,0)</f>
        <v>0</v>
      </c>
      <c r="BH239" s="219">
        <f>IF(O239="sníž. přenesená",K239,0)</f>
        <v>0</v>
      </c>
      <c r="BI239" s="219">
        <f>IF(O239="nulová",K239,0)</f>
        <v>0</v>
      </c>
      <c r="BJ239" s="13" t="s">
        <v>80</v>
      </c>
      <c r="BK239" s="219">
        <f>ROUND(P239*H239,2)</f>
        <v>0</v>
      </c>
      <c r="BL239" s="13" t="s">
        <v>146</v>
      </c>
      <c r="BM239" s="13" t="s">
        <v>526</v>
      </c>
    </row>
    <row r="240" spans="2:51" s="11" customFormat="1" ht="12">
      <c r="B240" s="226"/>
      <c r="C240" s="227"/>
      <c r="D240" s="228" t="s">
        <v>208</v>
      </c>
      <c r="E240" s="229" t="s">
        <v>1</v>
      </c>
      <c r="F240" s="230" t="s">
        <v>422</v>
      </c>
      <c r="G240" s="227"/>
      <c r="H240" s="231">
        <v>56.85</v>
      </c>
      <c r="I240" s="232"/>
      <c r="J240" s="232"/>
      <c r="K240" s="227"/>
      <c r="L240" s="227"/>
      <c r="M240" s="233"/>
      <c r="N240" s="234"/>
      <c r="O240" s="235"/>
      <c r="P240" s="235"/>
      <c r="Q240" s="235"/>
      <c r="R240" s="235"/>
      <c r="S240" s="235"/>
      <c r="T240" s="235"/>
      <c r="U240" s="235"/>
      <c r="V240" s="235"/>
      <c r="W240" s="235"/>
      <c r="X240" s="236"/>
      <c r="AT240" s="237" t="s">
        <v>208</v>
      </c>
      <c r="AU240" s="237" t="s">
        <v>82</v>
      </c>
      <c r="AV240" s="11" t="s">
        <v>82</v>
      </c>
      <c r="AW240" s="11" t="s">
        <v>5</v>
      </c>
      <c r="AX240" s="11" t="s">
        <v>80</v>
      </c>
      <c r="AY240" s="237" t="s">
        <v>128</v>
      </c>
    </row>
    <row r="241" spans="2:65" s="1" customFormat="1" ht="16.5" customHeight="1">
      <c r="B241" s="34"/>
      <c r="C241" s="207" t="s">
        <v>527</v>
      </c>
      <c r="D241" s="207" t="s">
        <v>131</v>
      </c>
      <c r="E241" s="208" t="s">
        <v>528</v>
      </c>
      <c r="F241" s="209" t="s">
        <v>529</v>
      </c>
      <c r="G241" s="210" t="s">
        <v>174</v>
      </c>
      <c r="H241" s="211">
        <v>4</v>
      </c>
      <c r="I241" s="212"/>
      <c r="J241" s="212"/>
      <c r="K241" s="213">
        <f>ROUND(P241*H241,2)</f>
        <v>0</v>
      </c>
      <c r="L241" s="209" t="s">
        <v>251</v>
      </c>
      <c r="M241" s="39"/>
      <c r="N241" s="214" t="s">
        <v>1</v>
      </c>
      <c r="O241" s="215" t="s">
        <v>41</v>
      </c>
      <c r="P241" s="216">
        <f>I241+J241</f>
        <v>0</v>
      </c>
      <c r="Q241" s="216">
        <f>ROUND(I241*H241,2)</f>
        <v>0</v>
      </c>
      <c r="R241" s="216">
        <f>ROUND(J241*H241,2)</f>
        <v>0</v>
      </c>
      <c r="S241" s="75"/>
      <c r="T241" s="217">
        <f>S241*H241</f>
        <v>0</v>
      </c>
      <c r="U241" s="217">
        <v>0</v>
      </c>
      <c r="V241" s="217">
        <f>U241*H241</f>
        <v>0</v>
      </c>
      <c r="W241" s="217">
        <v>0.004</v>
      </c>
      <c r="X241" s="218">
        <f>W241*H241</f>
        <v>0.016</v>
      </c>
      <c r="AR241" s="13" t="s">
        <v>146</v>
      </c>
      <c r="AT241" s="13" t="s">
        <v>131</v>
      </c>
      <c r="AU241" s="13" t="s">
        <v>82</v>
      </c>
      <c r="AY241" s="13" t="s">
        <v>128</v>
      </c>
      <c r="BE241" s="219">
        <f>IF(O241="základní",K241,0)</f>
        <v>0</v>
      </c>
      <c r="BF241" s="219">
        <f>IF(O241="snížená",K241,0)</f>
        <v>0</v>
      </c>
      <c r="BG241" s="219">
        <f>IF(O241="zákl. přenesená",K241,0)</f>
        <v>0</v>
      </c>
      <c r="BH241" s="219">
        <f>IF(O241="sníž. přenesená",K241,0)</f>
        <v>0</v>
      </c>
      <c r="BI241" s="219">
        <f>IF(O241="nulová",K241,0)</f>
        <v>0</v>
      </c>
      <c r="BJ241" s="13" t="s">
        <v>80</v>
      </c>
      <c r="BK241" s="219">
        <f>ROUND(P241*H241,2)</f>
        <v>0</v>
      </c>
      <c r="BL241" s="13" t="s">
        <v>146</v>
      </c>
      <c r="BM241" s="13" t="s">
        <v>530</v>
      </c>
    </row>
    <row r="242" spans="2:65" s="1" customFormat="1" ht="16.5" customHeight="1">
      <c r="B242" s="34"/>
      <c r="C242" s="207" t="s">
        <v>531</v>
      </c>
      <c r="D242" s="207" t="s">
        <v>131</v>
      </c>
      <c r="E242" s="208" t="s">
        <v>532</v>
      </c>
      <c r="F242" s="209" t="s">
        <v>533</v>
      </c>
      <c r="G242" s="210" t="s">
        <v>174</v>
      </c>
      <c r="H242" s="211">
        <v>4</v>
      </c>
      <c r="I242" s="212"/>
      <c r="J242" s="212"/>
      <c r="K242" s="213">
        <f>ROUND(P242*H242,2)</f>
        <v>0</v>
      </c>
      <c r="L242" s="209" t="s">
        <v>164</v>
      </c>
      <c r="M242" s="39"/>
      <c r="N242" s="214" t="s">
        <v>1</v>
      </c>
      <c r="O242" s="215" t="s">
        <v>41</v>
      </c>
      <c r="P242" s="216">
        <f>I242+J242</f>
        <v>0</v>
      </c>
      <c r="Q242" s="216">
        <f>ROUND(I242*H242,2)</f>
        <v>0</v>
      </c>
      <c r="R242" s="216">
        <f>ROUND(J242*H242,2)</f>
        <v>0</v>
      </c>
      <c r="S242" s="75"/>
      <c r="T242" s="217">
        <f>S242*H242</f>
        <v>0</v>
      </c>
      <c r="U242" s="217">
        <v>0</v>
      </c>
      <c r="V242" s="217">
        <f>U242*H242</f>
        <v>0</v>
      </c>
      <c r="W242" s="217">
        <v>0.0657</v>
      </c>
      <c r="X242" s="218">
        <f>W242*H242</f>
        <v>0.2628</v>
      </c>
      <c r="AR242" s="13" t="s">
        <v>146</v>
      </c>
      <c r="AT242" s="13" t="s">
        <v>131</v>
      </c>
      <c r="AU242" s="13" t="s">
        <v>82</v>
      </c>
      <c r="AY242" s="13" t="s">
        <v>128</v>
      </c>
      <c r="BE242" s="219">
        <f>IF(O242="základní",K242,0)</f>
        <v>0</v>
      </c>
      <c r="BF242" s="219">
        <f>IF(O242="snížená",K242,0)</f>
        <v>0</v>
      </c>
      <c r="BG242" s="219">
        <f>IF(O242="zákl. přenesená",K242,0)</f>
        <v>0</v>
      </c>
      <c r="BH242" s="219">
        <f>IF(O242="sníž. přenesená",K242,0)</f>
        <v>0</v>
      </c>
      <c r="BI242" s="219">
        <f>IF(O242="nulová",K242,0)</f>
        <v>0</v>
      </c>
      <c r="BJ242" s="13" t="s">
        <v>80</v>
      </c>
      <c r="BK242" s="219">
        <f>ROUND(P242*H242,2)</f>
        <v>0</v>
      </c>
      <c r="BL242" s="13" t="s">
        <v>146</v>
      </c>
      <c r="BM242" s="13" t="s">
        <v>534</v>
      </c>
    </row>
    <row r="243" spans="2:65" s="1" customFormat="1" ht="16.5" customHeight="1">
      <c r="B243" s="34"/>
      <c r="C243" s="207" t="s">
        <v>535</v>
      </c>
      <c r="D243" s="207" t="s">
        <v>131</v>
      </c>
      <c r="E243" s="208" t="s">
        <v>536</v>
      </c>
      <c r="F243" s="209" t="s">
        <v>537</v>
      </c>
      <c r="G243" s="210" t="s">
        <v>538</v>
      </c>
      <c r="H243" s="211">
        <v>1</v>
      </c>
      <c r="I243" s="212"/>
      <c r="J243" s="212"/>
      <c r="K243" s="213">
        <f>ROUND(P243*H243,2)</f>
        <v>0</v>
      </c>
      <c r="L243" s="209" t="s">
        <v>1</v>
      </c>
      <c r="M243" s="39"/>
      <c r="N243" s="214" t="s">
        <v>1</v>
      </c>
      <c r="O243" s="215" t="s">
        <v>41</v>
      </c>
      <c r="P243" s="216">
        <f>I243+J243</f>
        <v>0</v>
      </c>
      <c r="Q243" s="216">
        <f>ROUND(I243*H243,2)</f>
        <v>0</v>
      </c>
      <c r="R243" s="216">
        <f>ROUND(J243*H243,2)</f>
        <v>0</v>
      </c>
      <c r="S243" s="75"/>
      <c r="T243" s="217">
        <f>S243*H243</f>
        <v>0</v>
      </c>
      <c r="U243" s="217">
        <v>0</v>
      </c>
      <c r="V243" s="217">
        <f>U243*H243</f>
        <v>0</v>
      </c>
      <c r="W243" s="217">
        <v>0</v>
      </c>
      <c r="X243" s="218">
        <f>W243*H243</f>
        <v>0</v>
      </c>
      <c r="AR243" s="13" t="s">
        <v>146</v>
      </c>
      <c r="AT243" s="13" t="s">
        <v>131</v>
      </c>
      <c r="AU243" s="13" t="s">
        <v>82</v>
      </c>
      <c r="AY243" s="13" t="s">
        <v>128</v>
      </c>
      <c r="BE243" s="219">
        <f>IF(O243="základní",K243,0)</f>
        <v>0</v>
      </c>
      <c r="BF243" s="219">
        <f>IF(O243="snížená",K243,0)</f>
        <v>0</v>
      </c>
      <c r="BG243" s="219">
        <f>IF(O243="zákl. přenesená",K243,0)</f>
        <v>0</v>
      </c>
      <c r="BH243" s="219">
        <f>IF(O243="sníž. přenesená",K243,0)</f>
        <v>0</v>
      </c>
      <c r="BI243" s="219">
        <f>IF(O243="nulová",K243,0)</f>
        <v>0</v>
      </c>
      <c r="BJ243" s="13" t="s">
        <v>80</v>
      </c>
      <c r="BK243" s="219">
        <f>ROUND(P243*H243,2)</f>
        <v>0</v>
      </c>
      <c r="BL243" s="13" t="s">
        <v>146</v>
      </c>
      <c r="BM243" s="13" t="s">
        <v>539</v>
      </c>
    </row>
    <row r="244" spans="2:65" s="1" customFormat="1" ht="16.5" customHeight="1">
      <c r="B244" s="34"/>
      <c r="C244" s="207" t="s">
        <v>540</v>
      </c>
      <c r="D244" s="207" t="s">
        <v>131</v>
      </c>
      <c r="E244" s="208" t="s">
        <v>541</v>
      </c>
      <c r="F244" s="209" t="s">
        <v>542</v>
      </c>
      <c r="G244" s="210" t="s">
        <v>538</v>
      </c>
      <c r="H244" s="211">
        <v>1</v>
      </c>
      <c r="I244" s="212"/>
      <c r="J244" s="212"/>
      <c r="K244" s="213">
        <f>ROUND(P244*H244,2)</f>
        <v>0</v>
      </c>
      <c r="L244" s="209" t="s">
        <v>1</v>
      </c>
      <c r="M244" s="39"/>
      <c r="N244" s="214" t="s">
        <v>1</v>
      </c>
      <c r="O244" s="215" t="s">
        <v>41</v>
      </c>
      <c r="P244" s="216">
        <f>I244+J244</f>
        <v>0</v>
      </c>
      <c r="Q244" s="216">
        <f>ROUND(I244*H244,2)</f>
        <v>0</v>
      </c>
      <c r="R244" s="216">
        <f>ROUND(J244*H244,2)</f>
        <v>0</v>
      </c>
      <c r="S244" s="75"/>
      <c r="T244" s="217">
        <f>S244*H244</f>
        <v>0</v>
      </c>
      <c r="U244" s="217">
        <v>0</v>
      </c>
      <c r="V244" s="217">
        <f>U244*H244</f>
        <v>0</v>
      </c>
      <c r="W244" s="217">
        <v>0</v>
      </c>
      <c r="X244" s="218">
        <f>W244*H244</f>
        <v>0</v>
      </c>
      <c r="AR244" s="13" t="s">
        <v>146</v>
      </c>
      <c r="AT244" s="13" t="s">
        <v>131</v>
      </c>
      <c r="AU244" s="13" t="s">
        <v>82</v>
      </c>
      <c r="AY244" s="13" t="s">
        <v>128</v>
      </c>
      <c r="BE244" s="219">
        <f>IF(O244="základní",K244,0)</f>
        <v>0</v>
      </c>
      <c r="BF244" s="219">
        <f>IF(O244="snížená",K244,0)</f>
        <v>0</v>
      </c>
      <c r="BG244" s="219">
        <f>IF(O244="zákl. přenesená",K244,0)</f>
        <v>0</v>
      </c>
      <c r="BH244" s="219">
        <f>IF(O244="sníž. přenesená",K244,0)</f>
        <v>0</v>
      </c>
      <c r="BI244" s="219">
        <f>IF(O244="nulová",K244,0)</f>
        <v>0</v>
      </c>
      <c r="BJ244" s="13" t="s">
        <v>80</v>
      </c>
      <c r="BK244" s="219">
        <f>ROUND(P244*H244,2)</f>
        <v>0</v>
      </c>
      <c r="BL244" s="13" t="s">
        <v>146</v>
      </c>
      <c r="BM244" s="13" t="s">
        <v>543</v>
      </c>
    </row>
    <row r="245" spans="2:63" s="10" customFormat="1" ht="22.8" customHeight="1">
      <c r="B245" s="190"/>
      <c r="C245" s="191"/>
      <c r="D245" s="192" t="s">
        <v>71</v>
      </c>
      <c r="E245" s="205" t="s">
        <v>544</v>
      </c>
      <c r="F245" s="205" t="s">
        <v>545</v>
      </c>
      <c r="G245" s="191"/>
      <c r="H245" s="191"/>
      <c r="I245" s="194"/>
      <c r="J245" s="194"/>
      <c r="K245" s="206">
        <f>BK245</f>
        <v>0</v>
      </c>
      <c r="L245" s="191"/>
      <c r="M245" s="196"/>
      <c r="N245" s="197"/>
      <c r="O245" s="198"/>
      <c r="P245" s="198"/>
      <c r="Q245" s="199">
        <f>SUM(Q246:Q250)</f>
        <v>0</v>
      </c>
      <c r="R245" s="199">
        <f>SUM(R246:R250)</f>
        <v>0</v>
      </c>
      <c r="S245" s="198"/>
      <c r="T245" s="200">
        <f>SUM(T246:T250)</f>
        <v>0</v>
      </c>
      <c r="U245" s="198"/>
      <c r="V245" s="200">
        <f>SUM(V246:V250)</f>
        <v>0</v>
      </c>
      <c r="W245" s="198"/>
      <c r="X245" s="201">
        <f>SUM(X246:X250)</f>
        <v>0</v>
      </c>
      <c r="AR245" s="202" t="s">
        <v>80</v>
      </c>
      <c r="AT245" s="203" t="s">
        <v>71</v>
      </c>
      <c r="AU245" s="203" t="s">
        <v>80</v>
      </c>
      <c r="AY245" s="202" t="s">
        <v>128</v>
      </c>
      <c r="BK245" s="204">
        <f>SUM(BK246:BK250)</f>
        <v>0</v>
      </c>
    </row>
    <row r="246" spans="2:65" s="1" customFormat="1" ht="16.5" customHeight="1">
      <c r="B246" s="34"/>
      <c r="C246" s="207" t="s">
        <v>546</v>
      </c>
      <c r="D246" s="207" t="s">
        <v>131</v>
      </c>
      <c r="E246" s="208" t="s">
        <v>547</v>
      </c>
      <c r="F246" s="209" t="s">
        <v>548</v>
      </c>
      <c r="G246" s="210" t="s">
        <v>246</v>
      </c>
      <c r="H246" s="211">
        <v>3693.868</v>
      </c>
      <c r="I246" s="212"/>
      <c r="J246" s="212"/>
      <c r="K246" s="213">
        <f>ROUND(P246*H246,2)</f>
        <v>0</v>
      </c>
      <c r="L246" s="209" t="s">
        <v>135</v>
      </c>
      <c r="M246" s="39"/>
      <c r="N246" s="214" t="s">
        <v>1</v>
      </c>
      <c r="O246" s="215" t="s">
        <v>41</v>
      </c>
      <c r="P246" s="216">
        <f>I246+J246</f>
        <v>0</v>
      </c>
      <c r="Q246" s="216">
        <f>ROUND(I246*H246,2)</f>
        <v>0</v>
      </c>
      <c r="R246" s="216">
        <f>ROUND(J246*H246,2)</f>
        <v>0</v>
      </c>
      <c r="S246" s="75"/>
      <c r="T246" s="217">
        <f>S246*H246</f>
        <v>0</v>
      </c>
      <c r="U246" s="217">
        <v>0</v>
      </c>
      <c r="V246" s="217">
        <f>U246*H246</f>
        <v>0</v>
      </c>
      <c r="W246" s="217">
        <v>0</v>
      </c>
      <c r="X246" s="218">
        <f>W246*H246</f>
        <v>0</v>
      </c>
      <c r="AR246" s="13" t="s">
        <v>146</v>
      </c>
      <c r="AT246" s="13" t="s">
        <v>131</v>
      </c>
      <c r="AU246" s="13" t="s">
        <v>82</v>
      </c>
      <c r="AY246" s="13" t="s">
        <v>128</v>
      </c>
      <c r="BE246" s="219">
        <f>IF(O246="základní",K246,0)</f>
        <v>0</v>
      </c>
      <c r="BF246" s="219">
        <f>IF(O246="snížená",K246,0)</f>
        <v>0</v>
      </c>
      <c r="BG246" s="219">
        <f>IF(O246="zákl. přenesená",K246,0)</f>
        <v>0</v>
      </c>
      <c r="BH246" s="219">
        <f>IF(O246="sníž. přenesená",K246,0)</f>
        <v>0</v>
      </c>
      <c r="BI246" s="219">
        <f>IF(O246="nulová",K246,0)</f>
        <v>0</v>
      </c>
      <c r="BJ246" s="13" t="s">
        <v>80</v>
      </c>
      <c r="BK246" s="219">
        <f>ROUND(P246*H246,2)</f>
        <v>0</v>
      </c>
      <c r="BL246" s="13" t="s">
        <v>146</v>
      </c>
      <c r="BM246" s="13" t="s">
        <v>549</v>
      </c>
    </row>
    <row r="247" spans="2:65" s="1" customFormat="1" ht="16.5" customHeight="1">
      <c r="B247" s="34"/>
      <c r="C247" s="207" t="s">
        <v>550</v>
      </c>
      <c r="D247" s="207" t="s">
        <v>131</v>
      </c>
      <c r="E247" s="208" t="s">
        <v>551</v>
      </c>
      <c r="F247" s="209" t="s">
        <v>552</v>
      </c>
      <c r="G247" s="210" t="s">
        <v>246</v>
      </c>
      <c r="H247" s="211">
        <v>33244.812</v>
      </c>
      <c r="I247" s="212"/>
      <c r="J247" s="212"/>
      <c r="K247" s="213">
        <f>ROUND(P247*H247,2)</f>
        <v>0</v>
      </c>
      <c r="L247" s="209" t="s">
        <v>135</v>
      </c>
      <c r="M247" s="39"/>
      <c r="N247" s="214" t="s">
        <v>1</v>
      </c>
      <c r="O247" s="215" t="s">
        <v>41</v>
      </c>
      <c r="P247" s="216">
        <f>I247+J247</f>
        <v>0</v>
      </c>
      <c r="Q247" s="216">
        <f>ROUND(I247*H247,2)</f>
        <v>0</v>
      </c>
      <c r="R247" s="216">
        <f>ROUND(J247*H247,2)</f>
        <v>0</v>
      </c>
      <c r="S247" s="75"/>
      <c r="T247" s="217">
        <f>S247*H247</f>
        <v>0</v>
      </c>
      <c r="U247" s="217">
        <v>0</v>
      </c>
      <c r="V247" s="217">
        <f>U247*H247</f>
        <v>0</v>
      </c>
      <c r="W247" s="217">
        <v>0</v>
      </c>
      <c r="X247" s="218">
        <f>W247*H247</f>
        <v>0</v>
      </c>
      <c r="AR247" s="13" t="s">
        <v>146</v>
      </c>
      <c r="AT247" s="13" t="s">
        <v>131</v>
      </c>
      <c r="AU247" s="13" t="s">
        <v>82</v>
      </c>
      <c r="AY247" s="13" t="s">
        <v>128</v>
      </c>
      <c r="BE247" s="219">
        <f>IF(O247="základní",K247,0)</f>
        <v>0</v>
      </c>
      <c r="BF247" s="219">
        <f>IF(O247="snížená",K247,0)</f>
        <v>0</v>
      </c>
      <c r="BG247" s="219">
        <f>IF(O247="zákl. přenesená",K247,0)</f>
        <v>0</v>
      </c>
      <c r="BH247" s="219">
        <f>IF(O247="sníž. přenesená",K247,0)</f>
        <v>0</v>
      </c>
      <c r="BI247" s="219">
        <f>IF(O247="nulová",K247,0)</f>
        <v>0</v>
      </c>
      <c r="BJ247" s="13" t="s">
        <v>80</v>
      </c>
      <c r="BK247" s="219">
        <f>ROUND(P247*H247,2)</f>
        <v>0</v>
      </c>
      <c r="BL247" s="13" t="s">
        <v>146</v>
      </c>
      <c r="BM247" s="13" t="s">
        <v>553</v>
      </c>
    </row>
    <row r="248" spans="2:51" s="11" customFormat="1" ht="12">
      <c r="B248" s="226"/>
      <c r="C248" s="227"/>
      <c r="D248" s="228" t="s">
        <v>208</v>
      </c>
      <c r="E248" s="227"/>
      <c r="F248" s="230" t="s">
        <v>554</v>
      </c>
      <c r="G248" s="227"/>
      <c r="H248" s="231">
        <v>33244.812</v>
      </c>
      <c r="I248" s="232"/>
      <c r="J248" s="232"/>
      <c r="K248" s="227"/>
      <c r="L248" s="227"/>
      <c r="M248" s="233"/>
      <c r="N248" s="234"/>
      <c r="O248" s="235"/>
      <c r="P248" s="235"/>
      <c r="Q248" s="235"/>
      <c r="R248" s="235"/>
      <c r="S248" s="235"/>
      <c r="T248" s="235"/>
      <c r="U248" s="235"/>
      <c r="V248" s="235"/>
      <c r="W248" s="235"/>
      <c r="X248" s="236"/>
      <c r="AT248" s="237" t="s">
        <v>208</v>
      </c>
      <c r="AU248" s="237" t="s">
        <v>82</v>
      </c>
      <c r="AV248" s="11" t="s">
        <v>82</v>
      </c>
      <c r="AW248" s="11" t="s">
        <v>4</v>
      </c>
      <c r="AX248" s="11" t="s">
        <v>80</v>
      </c>
      <c r="AY248" s="237" t="s">
        <v>128</v>
      </c>
    </row>
    <row r="249" spans="2:65" s="1" customFormat="1" ht="16.5" customHeight="1">
      <c r="B249" s="34"/>
      <c r="C249" s="207" t="s">
        <v>555</v>
      </c>
      <c r="D249" s="207" t="s">
        <v>131</v>
      </c>
      <c r="E249" s="208" t="s">
        <v>556</v>
      </c>
      <c r="F249" s="209" t="s">
        <v>557</v>
      </c>
      <c r="G249" s="210" t="s">
        <v>246</v>
      </c>
      <c r="H249" s="211">
        <v>30.72</v>
      </c>
      <c r="I249" s="212"/>
      <c r="J249" s="212"/>
      <c r="K249" s="213">
        <f>ROUND(P249*H249,2)</f>
        <v>0</v>
      </c>
      <c r="L249" s="209" t="s">
        <v>164</v>
      </c>
      <c r="M249" s="39"/>
      <c r="N249" s="214" t="s">
        <v>1</v>
      </c>
      <c r="O249" s="215" t="s">
        <v>41</v>
      </c>
      <c r="P249" s="216">
        <f>I249+J249</f>
        <v>0</v>
      </c>
      <c r="Q249" s="216">
        <f>ROUND(I249*H249,2)</f>
        <v>0</v>
      </c>
      <c r="R249" s="216">
        <f>ROUND(J249*H249,2)</f>
        <v>0</v>
      </c>
      <c r="S249" s="75"/>
      <c r="T249" s="217">
        <f>S249*H249</f>
        <v>0</v>
      </c>
      <c r="U249" s="217">
        <v>0</v>
      </c>
      <c r="V249" s="217">
        <f>U249*H249</f>
        <v>0</v>
      </c>
      <c r="W249" s="217">
        <v>0</v>
      </c>
      <c r="X249" s="218">
        <f>W249*H249</f>
        <v>0</v>
      </c>
      <c r="AR249" s="13" t="s">
        <v>146</v>
      </c>
      <c r="AT249" s="13" t="s">
        <v>131</v>
      </c>
      <c r="AU249" s="13" t="s">
        <v>82</v>
      </c>
      <c r="AY249" s="13" t="s">
        <v>128</v>
      </c>
      <c r="BE249" s="219">
        <f>IF(O249="základní",K249,0)</f>
        <v>0</v>
      </c>
      <c r="BF249" s="219">
        <f>IF(O249="snížená",K249,0)</f>
        <v>0</v>
      </c>
      <c r="BG249" s="219">
        <f>IF(O249="zákl. přenesená",K249,0)</f>
        <v>0</v>
      </c>
      <c r="BH249" s="219">
        <f>IF(O249="sníž. přenesená",K249,0)</f>
        <v>0</v>
      </c>
      <c r="BI249" s="219">
        <f>IF(O249="nulová",K249,0)</f>
        <v>0</v>
      </c>
      <c r="BJ249" s="13" t="s">
        <v>80</v>
      </c>
      <c r="BK249" s="219">
        <f>ROUND(P249*H249,2)</f>
        <v>0</v>
      </c>
      <c r="BL249" s="13" t="s">
        <v>146</v>
      </c>
      <c r="BM249" s="13" t="s">
        <v>558</v>
      </c>
    </row>
    <row r="250" spans="2:65" s="1" customFormat="1" ht="16.5" customHeight="1">
      <c r="B250" s="34"/>
      <c r="C250" s="207" t="s">
        <v>559</v>
      </c>
      <c r="D250" s="207" t="s">
        <v>131</v>
      </c>
      <c r="E250" s="208" t="s">
        <v>560</v>
      </c>
      <c r="F250" s="209" t="s">
        <v>561</v>
      </c>
      <c r="G250" s="210" t="s">
        <v>246</v>
      </c>
      <c r="H250" s="211">
        <v>3663.148</v>
      </c>
      <c r="I250" s="212"/>
      <c r="J250" s="212"/>
      <c r="K250" s="213">
        <f>ROUND(P250*H250,2)</f>
        <v>0</v>
      </c>
      <c r="L250" s="209" t="s">
        <v>164</v>
      </c>
      <c r="M250" s="39"/>
      <c r="N250" s="214" t="s">
        <v>1</v>
      </c>
      <c r="O250" s="215" t="s">
        <v>41</v>
      </c>
      <c r="P250" s="216">
        <f>I250+J250</f>
        <v>0</v>
      </c>
      <c r="Q250" s="216">
        <f>ROUND(I250*H250,2)</f>
        <v>0</v>
      </c>
      <c r="R250" s="216">
        <f>ROUND(J250*H250,2)</f>
        <v>0</v>
      </c>
      <c r="S250" s="75"/>
      <c r="T250" s="217">
        <f>S250*H250</f>
        <v>0</v>
      </c>
      <c r="U250" s="217">
        <v>0</v>
      </c>
      <c r="V250" s="217">
        <f>U250*H250</f>
        <v>0</v>
      </c>
      <c r="W250" s="217">
        <v>0</v>
      </c>
      <c r="X250" s="218">
        <f>W250*H250</f>
        <v>0</v>
      </c>
      <c r="AR250" s="13" t="s">
        <v>146</v>
      </c>
      <c r="AT250" s="13" t="s">
        <v>131</v>
      </c>
      <c r="AU250" s="13" t="s">
        <v>82</v>
      </c>
      <c r="AY250" s="13" t="s">
        <v>128</v>
      </c>
      <c r="BE250" s="219">
        <f>IF(O250="základní",K250,0)</f>
        <v>0</v>
      </c>
      <c r="BF250" s="219">
        <f>IF(O250="snížená",K250,0)</f>
        <v>0</v>
      </c>
      <c r="BG250" s="219">
        <f>IF(O250="zákl. přenesená",K250,0)</f>
        <v>0</v>
      </c>
      <c r="BH250" s="219">
        <f>IF(O250="sníž. přenesená",K250,0)</f>
        <v>0</v>
      </c>
      <c r="BI250" s="219">
        <f>IF(O250="nulová",K250,0)</f>
        <v>0</v>
      </c>
      <c r="BJ250" s="13" t="s">
        <v>80</v>
      </c>
      <c r="BK250" s="219">
        <f>ROUND(P250*H250,2)</f>
        <v>0</v>
      </c>
      <c r="BL250" s="13" t="s">
        <v>146</v>
      </c>
      <c r="BM250" s="13" t="s">
        <v>562</v>
      </c>
    </row>
    <row r="251" spans="2:63" s="10" customFormat="1" ht="22.8" customHeight="1">
      <c r="B251" s="190"/>
      <c r="C251" s="191"/>
      <c r="D251" s="192" t="s">
        <v>71</v>
      </c>
      <c r="E251" s="205" t="s">
        <v>563</v>
      </c>
      <c r="F251" s="205" t="s">
        <v>564</v>
      </c>
      <c r="G251" s="191"/>
      <c r="H251" s="191"/>
      <c r="I251" s="194"/>
      <c r="J251" s="194"/>
      <c r="K251" s="206">
        <f>BK251</f>
        <v>0</v>
      </c>
      <c r="L251" s="191"/>
      <c r="M251" s="196"/>
      <c r="N251" s="197"/>
      <c r="O251" s="198"/>
      <c r="P251" s="198"/>
      <c r="Q251" s="199">
        <f>Q252</f>
        <v>0</v>
      </c>
      <c r="R251" s="199">
        <f>R252</f>
        <v>0</v>
      </c>
      <c r="S251" s="198"/>
      <c r="T251" s="200">
        <f>T252</f>
        <v>0</v>
      </c>
      <c r="U251" s="198"/>
      <c r="V251" s="200">
        <f>V252</f>
        <v>0</v>
      </c>
      <c r="W251" s="198"/>
      <c r="X251" s="201">
        <f>X252</f>
        <v>0</v>
      </c>
      <c r="AR251" s="202" t="s">
        <v>80</v>
      </c>
      <c r="AT251" s="203" t="s">
        <v>71</v>
      </c>
      <c r="AU251" s="203" t="s">
        <v>80</v>
      </c>
      <c r="AY251" s="202" t="s">
        <v>128</v>
      </c>
      <c r="BK251" s="204">
        <f>BK252</f>
        <v>0</v>
      </c>
    </row>
    <row r="252" spans="2:65" s="1" customFormat="1" ht="16.5" customHeight="1">
      <c r="B252" s="34"/>
      <c r="C252" s="207" t="s">
        <v>565</v>
      </c>
      <c r="D252" s="207" t="s">
        <v>131</v>
      </c>
      <c r="E252" s="208" t="s">
        <v>566</v>
      </c>
      <c r="F252" s="209" t="s">
        <v>567</v>
      </c>
      <c r="G252" s="210" t="s">
        <v>246</v>
      </c>
      <c r="H252" s="211">
        <v>4434.228</v>
      </c>
      <c r="I252" s="212"/>
      <c r="J252" s="212"/>
      <c r="K252" s="213">
        <f>ROUND(P252*H252,2)</f>
        <v>0</v>
      </c>
      <c r="L252" s="209" t="s">
        <v>164</v>
      </c>
      <c r="M252" s="39"/>
      <c r="N252" s="214" t="s">
        <v>1</v>
      </c>
      <c r="O252" s="215" t="s">
        <v>41</v>
      </c>
      <c r="P252" s="216">
        <f>I252+J252</f>
        <v>0</v>
      </c>
      <c r="Q252" s="216">
        <f>ROUND(I252*H252,2)</f>
        <v>0</v>
      </c>
      <c r="R252" s="216">
        <f>ROUND(J252*H252,2)</f>
        <v>0</v>
      </c>
      <c r="S252" s="75"/>
      <c r="T252" s="217">
        <f>S252*H252</f>
        <v>0</v>
      </c>
      <c r="U252" s="217">
        <v>0</v>
      </c>
      <c r="V252" s="217">
        <f>U252*H252</f>
        <v>0</v>
      </c>
      <c r="W252" s="217">
        <v>0</v>
      </c>
      <c r="X252" s="218">
        <f>W252*H252</f>
        <v>0</v>
      </c>
      <c r="AR252" s="13" t="s">
        <v>146</v>
      </c>
      <c r="AT252" s="13" t="s">
        <v>131</v>
      </c>
      <c r="AU252" s="13" t="s">
        <v>82</v>
      </c>
      <c r="AY252" s="13" t="s">
        <v>128</v>
      </c>
      <c r="BE252" s="219">
        <f>IF(O252="základní",K252,0)</f>
        <v>0</v>
      </c>
      <c r="BF252" s="219">
        <f>IF(O252="snížená",K252,0)</f>
        <v>0</v>
      </c>
      <c r="BG252" s="219">
        <f>IF(O252="zákl. přenesená",K252,0)</f>
        <v>0</v>
      </c>
      <c r="BH252" s="219">
        <f>IF(O252="sníž. přenesená",K252,0)</f>
        <v>0</v>
      </c>
      <c r="BI252" s="219">
        <f>IF(O252="nulová",K252,0)</f>
        <v>0</v>
      </c>
      <c r="BJ252" s="13" t="s">
        <v>80</v>
      </c>
      <c r="BK252" s="219">
        <f>ROUND(P252*H252,2)</f>
        <v>0</v>
      </c>
      <c r="BL252" s="13" t="s">
        <v>146</v>
      </c>
      <c r="BM252" s="13" t="s">
        <v>568</v>
      </c>
    </row>
    <row r="253" spans="2:63" s="10" customFormat="1" ht="25.9" customHeight="1">
      <c r="B253" s="190"/>
      <c r="C253" s="191"/>
      <c r="D253" s="192" t="s">
        <v>71</v>
      </c>
      <c r="E253" s="193" t="s">
        <v>569</v>
      </c>
      <c r="F253" s="193" t="s">
        <v>570</v>
      </c>
      <c r="G253" s="191"/>
      <c r="H253" s="191"/>
      <c r="I253" s="194"/>
      <c r="J253" s="194"/>
      <c r="K253" s="195">
        <f>BK253</f>
        <v>0</v>
      </c>
      <c r="L253" s="191"/>
      <c r="M253" s="196"/>
      <c r="N253" s="197"/>
      <c r="O253" s="198"/>
      <c r="P253" s="198"/>
      <c r="Q253" s="199">
        <f>Q254</f>
        <v>0</v>
      </c>
      <c r="R253" s="199">
        <f>R254</f>
        <v>0</v>
      </c>
      <c r="S253" s="198"/>
      <c r="T253" s="200">
        <f>T254</f>
        <v>0</v>
      </c>
      <c r="U253" s="198"/>
      <c r="V253" s="200">
        <f>V254</f>
        <v>0.00126</v>
      </c>
      <c r="W253" s="198"/>
      <c r="X253" s="201">
        <f>X254</f>
        <v>0</v>
      </c>
      <c r="AR253" s="202" t="s">
        <v>82</v>
      </c>
      <c r="AT253" s="203" t="s">
        <v>71</v>
      </c>
      <c r="AU253" s="203" t="s">
        <v>72</v>
      </c>
      <c r="AY253" s="202" t="s">
        <v>128</v>
      </c>
      <c r="BK253" s="204">
        <f>BK254</f>
        <v>0</v>
      </c>
    </row>
    <row r="254" spans="2:63" s="10" customFormat="1" ht="22.8" customHeight="1">
      <c r="B254" s="190"/>
      <c r="C254" s="191"/>
      <c r="D254" s="192" t="s">
        <v>71</v>
      </c>
      <c r="E254" s="205" t="s">
        <v>571</v>
      </c>
      <c r="F254" s="205" t="s">
        <v>572</v>
      </c>
      <c r="G254" s="191"/>
      <c r="H254" s="191"/>
      <c r="I254" s="194"/>
      <c r="J254" s="194"/>
      <c r="K254" s="206">
        <f>BK254</f>
        <v>0</v>
      </c>
      <c r="L254" s="191"/>
      <c r="M254" s="196"/>
      <c r="N254" s="197"/>
      <c r="O254" s="198"/>
      <c r="P254" s="198"/>
      <c r="Q254" s="199">
        <f>SUM(Q255:Q256)</f>
        <v>0</v>
      </c>
      <c r="R254" s="199">
        <f>SUM(R255:R256)</f>
        <v>0</v>
      </c>
      <c r="S254" s="198"/>
      <c r="T254" s="200">
        <f>SUM(T255:T256)</f>
        <v>0</v>
      </c>
      <c r="U254" s="198"/>
      <c r="V254" s="200">
        <f>SUM(V255:V256)</f>
        <v>0.00126</v>
      </c>
      <c r="W254" s="198"/>
      <c r="X254" s="201">
        <f>SUM(X255:X256)</f>
        <v>0</v>
      </c>
      <c r="AR254" s="202" t="s">
        <v>82</v>
      </c>
      <c r="AT254" s="203" t="s">
        <v>71</v>
      </c>
      <c r="AU254" s="203" t="s">
        <v>80</v>
      </c>
      <c r="AY254" s="202" t="s">
        <v>128</v>
      </c>
      <c r="BK254" s="204">
        <f>SUM(BK255:BK256)</f>
        <v>0</v>
      </c>
    </row>
    <row r="255" spans="2:65" s="1" customFormat="1" ht="16.5" customHeight="1">
      <c r="B255" s="34"/>
      <c r="C255" s="207" t="s">
        <v>573</v>
      </c>
      <c r="D255" s="207" t="s">
        <v>131</v>
      </c>
      <c r="E255" s="208" t="s">
        <v>574</v>
      </c>
      <c r="F255" s="209" t="s">
        <v>575</v>
      </c>
      <c r="G255" s="210" t="s">
        <v>221</v>
      </c>
      <c r="H255" s="211">
        <v>21</v>
      </c>
      <c r="I255" s="212"/>
      <c r="J255" s="212"/>
      <c r="K255" s="213">
        <f>ROUND(P255*H255,2)</f>
        <v>0</v>
      </c>
      <c r="L255" s="209" t="s">
        <v>164</v>
      </c>
      <c r="M255" s="39"/>
      <c r="N255" s="214" t="s">
        <v>1</v>
      </c>
      <c r="O255" s="215" t="s">
        <v>41</v>
      </c>
      <c r="P255" s="216">
        <f>I255+J255</f>
        <v>0</v>
      </c>
      <c r="Q255" s="216">
        <f>ROUND(I255*H255,2)</f>
        <v>0</v>
      </c>
      <c r="R255" s="216">
        <f>ROUND(J255*H255,2)</f>
        <v>0</v>
      </c>
      <c r="S255" s="75"/>
      <c r="T255" s="217">
        <f>S255*H255</f>
        <v>0</v>
      </c>
      <c r="U255" s="217">
        <v>6E-05</v>
      </c>
      <c r="V255" s="217">
        <f>U255*H255</f>
        <v>0.00126</v>
      </c>
      <c r="W255" s="217">
        <v>0</v>
      </c>
      <c r="X255" s="218">
        <f>W255*H255</f>
        <v>0</v>
      </c>
      <c r="AR255" s="13" t="s">
        <v>277</v>
      </c>
      <c r="AT255" s="13" t="s">
        <v>131</v>
      </c>
      <c r="AU255" s="13" t="s">
        <v>82</v>
      </c>
      <c r="AY255" s="13" t="s">
        <v>128</v>
      </c>
      <c r="BE255" s="219">
        <f>IF(O255="základní",K255,0)</f>
        <v>0</v>
      </c>
      <c r="BF255" s="219">
        <f>IF(O255="snížená",K255,0)</f>
        <v>0</v>
      </c>
      <c r="BG255" s="219">
        <f>IF(O255="zákl. přenesená",K255,0)</f>
        <v>0</v>
      </c>
      <c r="BH255" s="219">
        <f>IF(O255="sníž. přenesená",K255,0)</f>
        <v>0</v>
      </c>
      <c r="BI255" s="219">
        <f>IF(O255="nulová",K255,0)</f>
        <v>0</v>
      </c>
      <c r="BJ255" s="13" t="s">
        <v>80</v>
      </c>
      <c r="BK255" s="219">
        <f>ROUND(P255*H255,2)</f>
        <v>0</v>
      </c>
      <c r="BL255" s="13" t="s">
        <v>277</v>
      </c>
      <c r="BM255" s="13" t="s">
        <v>576</v>
      </c>
    </row>
    <row r="256" spans="2:65" s="1" customFormat="1" ht="16.5" customHeight="1">
      <c r="B256" s="34"/>
      <c r="C256" s="238" t="s">
        <v>577</v>
      </c>
      <c r="D256" s="238" t="s">
        <v>254</v>
      </c>
      <c r="E256" s="239" t="s">
        <v>578</v>
      </c>
      <c r="F256" s="240" t="s">
        <v>579</v>
      </c>
      <c r="G256" s="241" t="s">
        <v>221</v>
      </c>
      <c r="H256" s="242">
        <v>21</v>
      </c>
      <c r="I256" s="243"/>
      <c r="J256" s="244"/>
      <c r="K256" s="245">
        <f>ROUND(P256*H256,2)</f>
        <v>0</v>
      </c>
      <c r="L256" s="240" t="s">
        <v>1</v>
      </c>
      <c r="M256" s="246"/>
      <c r="N256" s="248" t="s">
        <v>1</v>
      </c>
      <c r="O256" s="221" t="s">
        <v>41</v>
      </c>
      <c r="P256" s="222">
        <f>I256+J256</f>
        <v>0</v>
      </c>
      <c r="Q256" s="222">
        <f>ROUND(I256*H256,2)</f>
        <v>0</v>
      </c>
      <c r="R256" s="222">
        <f>ROUND(J256*H256,2)</f>
        <v>0</v>
      </c>
      <c r="S256" s="223"/>
      <c r="T256" s="224">
        <f>S256*H256</f>
        <v>0</v>
      </c>
      <c r="U256" s="224">
        <v>0</v>
      </c>
      <c r="V256" s="224">
        <f>U256*H256</f>
        <v>0</v>
      </c>
      <c r="W256" s="224">
        <v>0</v>
      </c>
      <c r="X256" s="225">
        <f>W256*H256</f>
        <v>0</v>
      </c>
      <c r="AR256" s="13" t="s">
        <v>351</v>
      </c>
      <c r="AT256" s="13" t="s">
        <v>254</v>
      </c>
      <c r="AU256" s="13" t="s">
        <v>82</v>
      </c>
      <c r="AY256" s="13" t="s">
        <v>128</v>
      </c>
      <c r="BE256" s="219">
        <f>IF(O256="základní",K256,0)</f>
        <v>0</v>
      </c>
      <c r="BF256" s="219">
        <f>IF(O256="snížená",K256,0)</f>
        <v>0</v>
      </c>
      <c r="BG256" s="219">
        <f>IF(O256="zákl. přenesená",K256,0)</f>
        <v>0</v>
      </c>
      <c r="BH256" s="219">
        <f>IF(O256="sníž. přenesená",K256,0)</f>
        <v>0</v>
      </c>
      <c r="BI256" s="219">
        <f>IF(O256="nulová",K256,0)</f>
        <v>0</v>
      </c>
      <c r="BJ256" s="13" t="s">
        <v>80</v>
      </c>
      <c r="BK256" s="219">
        <f>ROUND(P256*H256,2)</f>
        <v>0</v>
      </c>
      <c r="BL256" s="13" t="s">
        <v>277</v>
      </c>
      <c r="BM256" s="13" t="s">
        <v>580</v>
      </c>
    </row>
    <row r="257" spans="2:13" s="1" customFormat="1" ht="6.95" customHeight="1">
      <c r="B257" s="53"/>
      <c r="C257" s="54"/>
      <c r="D257" s="54"/>
      <c r="E257" s="54"/>
      <c r="F257" s="54"/>
      <c r="G257" s="54"/>
      <c r="H257" s="54"/>
      <c r="I257" s="153"/>
      <c r="J257" s="153"/>
      <c r="K257" s="54"/>
      <c r="L257" s="54"/>
      <c r="M257" s="39"/>
    </row>
  </sheetData>
  <sheetProtection password="CC35" sheet="1" objects="1" scenarios="1" formatColumns="0" formatRows="0" autoFilter="0"/>
  <autoFilter ref="C89:L256"/>
  <mergeCells count="9">
    <mergeCell ref="E7:H7"/>
    <mergeCell ref="E9:H9"/>
    <mergeCell ref="E18:H18"/>
    <mergeCell ref="E27:H27"/>
    <mergeCell ref="E50:H50"/>
    <mergeCell ref="E52:H52"/>
    <mergeCell ref="E80:H80"/>
    <mergeCell ref="E82:H82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121" customWidth="1"/>
    <col min="11" max="11" width="23.42187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AT2" s="13" t="s">
        <v>88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4"/>
      <c r="K3" s="123"/>
      <c r="L3" s="123"/>
      <c r="M3" s="16"/>
      <c r="AT3" s="13" t="s">
        <v>82</v>
      </c>
    </row>
    <row r="4" spans="2:46" ht="24.95" customHeight="1">
      <c r="B4" s="16"/>
      <c r="D4" s="125" t="s">
        <v>92</v>
      </c>
      <c r="M4" s="16"/>
      <c r="N4" s="20" t="s">
        <v>11</v>
      </c>
      <c r="AT4" s="13" t="s">
        <v>4</v>
      </c>
    </row>
    <row r="5" spans="2:13" ht="6.95" customHeight="1">
      <c r="B5" s="16"/>
      <c r="M5" s="16"/>
    </row>
    <row r="6" spans="2:13" ht="12" customHeight="1">
      <c r="B6" s="16"/>
      <c r="D6" s="126" t="s">
        <v>17</v>
      </c>
      <c r="M6" s="16"/>
    </row>
    <row r="7" spans="2:13" ht="16.5" customHeight="1">
      <c r="B7" s="16"/>
      <c r="E7" s="127" t="str">
        <f>'Rekapitulace stavby'!K6</f>
        <v>Stavební úpravy komunikace v ul.Slovenská - Sokolov - I.etapa</v>
      </c>
      <c r="F7" s="126"/>
      <c r="G7" s="126"/>
      <c r="H7" s="126"/>
      <c r="M7" s="16"/>
    </row>
    <row r="8" spans="2:13" s="1" customFormat="1" ht="12" customHeight="1">
      <c r="B8" s="39"/>
      <c r="D8" s="126" t="s">
        <v>93</v>
      </c>
      <c r="I8" s="128"/>
      <c r="J8" s="128"/>
      <c r="M8" s="39"/>
    </row>
    <row r="9" spans="2:13" s="1" customFormat="1" ht="36.95" customHeight="1">
      <c r="B9" s="39"/>
      <c r="E9" s="129" t="s">
        <v>581</v>
      </c>
      <c r="F9" s="1"/>
      <c r="G9" s="1"/>
      <c r="H9" s="1"/>
      <c r="I9" s="128"/>
      <c r="J9" s="128"/>
      <c r="M9" s="39"/>
    </row>
    <row r="10" spans="2:13" s="1" customFormat="1" ht="12">
      <c r="B10" s="39"/>
      <c r="I10" s="128"/>
      <c r="J10" s="128"/>
      <c r="M10" s="39"/>
    </row>
    <row r="11" spans="2:13" s="1" customFormat="1" ht="12" customHeight="1">
      <c r="B11" s="39"/>
      <c r="D11" s="126" t="s">
        <v>19</v>
      </c>
      <c r="F11" s="13" t="s">
        <v>1</v>
      </c>
      <c r="I11" s="130" t="s">
        <v>20</v>
      </c>
      <c r="J11" s="131" t="s">
        <v>1</v>
      </c>
      <c r="M11" s="39"/>
    </row>
    <row r="12" spans="2:13" s="1" customFormat="1" ht="12" customHeight="1">
      <c r="B12" s="39"/>
      <c r="D12" s="126" t="s">
        <v>21</v>
      </c>
      <c r="F12" s="13" t="s">
        <v>22</v>
      </c>
      <c r="I12" s="130" t="s">
        <v>23</v>
      </c>
      <c r="J12" s="132" t="str">
        <f>'Rekapitulace stavby'!AN8</f>
        <v>6. 12. 2019</v>
      </c>
      <c r="M12" s="39"/>
    </row>
    <row r="13" spans="2:13" s="1" customFormat="1" ht="10.8" customHeight="1">
      <c r="B13" s="39"/>
      <c r="I13" s="128"/>
      <c r="J13" s="128"/>
      <c r="M13" s="39"/>
    </row>
    <row r="14" spans="2:13" s="1" customFormat="1" ht="12" customHeight="1">
      <c r="B14" s="39"/>
      <c r="D14" s="126" t="s">
        <v>25</v>
      </c>
      <c r="I14" s="130" t="s">
        <v>26</v>
      </c>
      <c r="J14" s="131" t="s">
        <v>1</v>
      </c>
      <c r="M14" s="39"/>
    </row>
    <row r="15" spans="2:13" s="1" customFormat="1" ht="18" customHeight="1">
      <c r="B15" s="39"/>
      <c r="E15" s="13" t="s">
        <v>27</v>
      </c>
      <c r="I15" s="130" t="s">
        <v>28</v>
      </c>
      <c r="J15" s="131" t="s">
        <v>1</v>
      </c>
      <c r="M15" s="39"/>
    </row>
    <row r="16" spans="2:13" s="1" customFormat="1" ht="6.95" customHeight="1">
      <c r="B16" s="39"/>
      <c r="I16" s="128"/>
      <c r="J16" s="128"/>
      <c r="M16" s="39"/>
    </row>
    <row r="17" spans="2:13" s="1" customFormat="1" ht="12" customHeight="1">
      <c r="B17" s="39"/>
      <c r="D17" s="126" t="s">
        <v>29</v>
      </c>
      <c r="I17" s="130" t="s">
        <v>26</v>
      </c>
      <c r="J17" s="29" t="str">
        <f>'Rekapitulace stavby'!AN13</f>
        <v>Vyplň údaj</v>
      </c>
      <c r="M17" s="39"/>
    </row>
    <row r="18" spans="2:13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30" t="s">
        <v>28</v>
      </c>
      <c r="J18" s="29" t="str">
        <f>'Rekapitulace stavby'!AN14</f>
        <v>Vyplň údaj</v>
      </c>
      <c r="M18" s="39"/>
    </row>
    <row r="19" spans="2:13" s="1" customFormat="1" ht="6.95" customHeight="1">
      <c r="B19" s="39"/>
      <c r="I19" s="128"/>
      <c r="J19" s="128"/>
      <c r="M19" s="39"/>
    </row>
    <row r="20" spans="2:13" s="1" customFormat="1" ht="12" customHeight="1">
      <c r="B20" s="39"/>
      <c r="D20" s="126" t="s">
        <v>31</v>
      </c>
      <c r="I20" s="130" t="s">
        <v>26</v>
      </c>
      <c r="J20" s="131" t="s">
        <v>1</v>
      </c>
      <c r="M20" s="39"/>
    </row>
    <row r="21" spans="2:13" s="1" customFormat="1" ht="18" customHeight="1">
      <c r="B21" s="39"/>
      <c r="E21" s="13" t="s">
        <v>32</v>
      </c>
      <c r="I21" s="130" t="s">
        <v>28</v>
      </c>
      <c r="J21" s="131" t="s">
        <v>1</v>
      </c>
      <c r="M21" s="39"/>
    </row>
    <row r="22" spans="2:13" s="1" customFormat="1" ht="6.95" customHeight="1">
      <c r="B22" s="39"/>
      <c r="I22" s="128"/>
      <c r="J22" s="128"/>
      <c r="M22" s="39"/>
    </row>
    <row r="23" spans="2:13" s="1" customFormat="1" ht="12" customHeight="1">
      <c r="B23" s="39"/>
      <c r="D23" s="126" t="s">
        <v>33</v>
      </c>
      <c r="I23" s="130" t="s">
        <v>26</v>
      </c>
      <c r="J23" s="131" t="s">
        <v>1</v>
      </c>
      <c r="M23" s="39"/>
    </row>
    <row r="24" spans="2:13" s="1" customFormat="1" ht="18" customHeight="1">
      <c r="B24" s="39"/>
      <c r="E24" s="13" t="s">
        <v>34</v>
      </c>
      <c r="I24" s="130" t="s">
        <v>28</v>
      </c>
      <c r="J24" s="131" t="s">
        <v>1</v>
      </c>
      <c r="M24" s="39"/>
    </row>
    <row r="25" spans="2:13" s="1" customFormat="1" ht="6.95" customHeight="1">
      <c r="B25" s="39"/>
      <c r="I25" s="128"/>
      <c r="J25" s="128"/>
      <c r="M25" s="39"/>
    </row>
    <row r="26" spans="2:13" s="1" customFormat="1" ht="12" customHeight="1">
      <c r="B26" s="39"/>
      <c r="D26" s="126" t="s">
        <v>35</v>
      </c>
      <c r="I26" s="128"/>
      <c r="J26" s="128"/>
      <c r="M26" s="39"/>
    </row>
    <row r="27" spans="2:13" s="6" customFormat="1" ht="16.5" customHeight="1">
      <c r="B27" s="133"/>
      <c r="E27" s="134" t="s">
        <v>1</v>
      </c>
      <c r="F27" s="134"/>
      <c r="G27" s="134"/>
      <c r="H27" s="134"/>
      <c r="I27" s="135"/>
      <c r="J27" s="135"/>
      <c r="M27" s="133"/>
    </row>
    <row r="28" spans="2:13" s="1" customFormat="1" ht="6.95" customHeight="1">
      <c r="B28" s="39"/>
      <c r="I28" s="128"/>
      <c r="J28" s="128"/>
      <c r="M28" s="39"/>
    </row>
    <row r="29" spans="2:13" s="1" customFormat="1" ht="6.95" customHeight="1">
      <c r="B29" s="39"/>
      <c r="D29" s="67"/>
      <c r="E29" s="67"/>
      <c r="F29" s="67"/>
      <c r="G29" s="67"/>
      <c r="H29" s="67"/>
      <c r="I29" s="136"/>
      <c r="J29" s="136"/>
      <c r="K29" s="67"/>
      <c r="L29" s="67"/>
      <c r="M29" s="39"/>
    </row>
    <row r="30" spans="2:13" s="1" customFormat="1" ht="12">
      <c r="B30" s="39"/>
      <c r="E30" s="126" t="s">
        <v>95</v>
      </c>
      <c r="I30" s="128"/>
      <c r="J30" s="128"/>
      <c r="K30" s="137">
        <f>I61</f>
        <v>0</v>
      </c>
      <c r="M30" s="39"/>
    </row>
    <row r="31" spans="2:13" s="1" customFormat="1" ht="12">
      <c r="B31" s="39"/>
      <c r="E31" s="126" t="s">
        <v>96</v>
      </c>
      <c r="I31" s="128"/>
      <c r="J31" s="128"/>
      <c r="K31" s="137">
        <f>J61</f>
        <v>0</v>
      </c>
      <c r="M31" s="39"/>
    </row>
    <row r="32" spans="2:13" s="1" customFormat="1" ht="25.4" customHeight="1">
      <c r="B32" s="39"/>
      <c r="D32" s="138" t="s">
        <v>36</v>
      </c>
      <c r="I32" s="128"/>
      <c r="J32" s="128"/>
      <c r="K32" s="139">
        <f>ROUND(K88,2)</f>
        <v>0</v>
      </c>
      <c r="M32" s="39"/>
    </row>
    <row r="33" spans="2:13" s="1" customFormat="1" ht="6.95" customHeight="1">
      <c r="B33" s="39"/>
      <c r="D33" s="67"/>
      <c r="E33" s="67"/>
      <c r="F33" s="67"/>
      <c r="G33" s="67"/>
      <c r="H33" s="67"/>
      <c r="I33" s="136"/>
      <c r="J33" s="136"/>
      <c r="K33" s="67"/>
      <c r="L33" s="67"/>
      <c r="M33" s="39"/>
    </row>
    <row r="34" spans="2:13" s="1" customFormat="1" ht="14.4" customHeight="1">
      <c r="B34" s="39"/>
      <c r="F34" s="140" t="s">
        <v>38</v>
      </c>
      <c r="I34" s="141" t="s">
        <v>37</v>
      </c>
      <c r="J34" s="128"/>
      <c r="K34" s="140" t="s">
        <v>39</v>
      </c>
      <c r="M34" s="39"/>
    </row>
    <row r="35" spans="2:13" s="1" customFormat="1" ht="14.4" customHeight="1">
      <c r="B35" s="39"/>
      <c r="D35" s="126" t="s">
        <v>40</v>
      </c>
      <c r="E35" s="126" t="s">
        <v>41</v>
      </c>
      <c r="F35" s="137">
        <f>ROUND((SUM(BE88:BE204)),2)</f>
        <v>0</v>
      </c>
      <c r="I35" s="142">
        <v>0.21</v>
      </c>
      <c r="J35" s="128"/>
      <c r="K35" s="137">
        <f>ROUND(((SUM(BE88:BE204))*I35),2)</f>
        <v>0</v>
      </c>
      <c r="M35" s="39"/>
    </row>
    <row r="36" spans="2:13" s="1" customFormat="1" ht="14.4" customHeight="1">
      <c r="B36" s="39"/>
      <c r="E36" s="126" t="s">
        <v>42</v>
      </c>
      <c r="F36" s="137">
        <f>ROUND((SUM(BF88:BF204)),2)</f>
        <v>0</v>
      </c>
      <c r="I36" s="142">
        <v>0.15</v>
      </c>
      <c r="J36" s="128"/>
      <c r="K36" s="137">
        <f>ROUND(((SUM(BF88:BF204))*I36),2)</f>
        <v>0</v>
      </c>
      <c r="M36" s="39"/>
    </row>
    <row r="37" spans="2:13" s="1" customFormat="1" ht="14.4" customHeight="1" hidden="1">
      <c r="B37" s="39"/>
      <c r="E37" s="126" t="s">
        <v>43</v>
      </c>
      <c r="F37" s="137">
        <f>ROUND((SUM(BG88:BG204)),2)</f>
        <v>0</v>
      </c>
      <c r="I37" s="142">
        <v>0.21</v>
      </c>
      <c r="J37" s="128"/>
      <c r="K37" s="137">
        <f>0</f>
        <v>0</v>
      </c>
      <c r="M37" s="39"/>
    </row>
    <row r="38" spans="2:13" s="1" customFormat="1" ht="14.4" customHeight="1" hidden="1">
      <c r="B38" s="39"/>
      <c r="E38" s="126" t="s">
        <v>44</v>
      </c>
      <c r="F38" s="137">
        <f>ROUND((SUM(BH88:BH204)),2)</f>
        <v>0</v>
      </c>
      <c r="I38" s="142">
        <v>0.15</v>
      </c>
      <c r="J38" s="128"/>
      <c r="K38" s="137">
        <f>0</f>
        <v>0</v>
      </c>
      <c r="M38" s="39"/>
    </row>
    <row r="39" spans="2:13" s="1" customFormat="1" ht="14.4" customHeight="1" hidden="1">
      <c r="B39" s="39"/>
      <c r="E39" s="126" t="s">
        <v>45</v>
      </c>
      <c r="F39" s="137">
        <f>ROUND((SUM(BI88:BI204)),2)</f>
        <v>0</v>
      </c>
      <c r="I39" s="142">
        <v>0</v>
      </c>
      <c r="J39" s="128"/>
      <c r="K39" s="137">
        <f>0</f>
        <v>0</v>
      </c>
      <c r="M39" s="39"/>
    </row>
    <row r="40" spans="2:13" s="1" customFormat="1" ht="6.95" customHeight="1">
      <c r="B40" s="39"/>
      <c r="I40" s="128"/>
      <c r="J40" s="128"/>
      <c r="M40" s="39"/>
    </row>
    <row r="41" spans="2:13" s="1" customFormat="1" ht="25.4" customHeight="1">
      <c r="B41" s="39"/>
      <c r="C41" s="143"/>
      <c r="D41" s="144" t="s">
        <v>46</v>
      </c>
      <c r="E41" s="145"/>
      <c r="F41" s="145"/>
      <c r="G41" s="146" t="s">
        <v>47</v>
      </c>
      <c r="H41" s="147" t="s">
        <v>48</v>
      </c>
      <c r="I41" s="148"/>
      <c r="J41" s="148"/>
      <c r="K41" s="149">
        <f>SUM(K32:K39)</f>
        <v>0</v>
      </c>
      <c r="L41" s="150"/>
      <c r="M41" s="39"/>
    </row>
    <row r="42" spans="2:13" s="1" customFormat="1" ht="14.4" customHeight="1">
      <c r="B42" s="151"/>
      <c r="C42" s="152"/>
      <c r="D42" s="152"/>
      <c r="E42" s="152"/>
      <c r="F42" s="152"/>
      <c r="G42" s="152"/>
      <c r="H42" s="152"/>
      <c r="I42" s="153"/>
      <c r="J42" s="153"/>
      <c r="K42" s="152"/>
      <c r="L42" s="152"/>
      <c r="M42" s="39"/>
    </row>
    <row r="46" spans="2:13" s="1" customFormat="1" ht="6.95" customHeight="1">
      <c r="B46" s="154"/>
      <c r="C46" s="155"/>
      <c r="D46" s="155"/>
      <c r="E46" s="155"/>
      <c r="F46" s="155"/>
      <c r="G46" s="155"/>
      <c r="H46" s="155"/>
      <c r="I46" s="156"/>
      <c r="J46" s="156"/>
      <c r="K46" s="155"/>
      <c r="L46" s="155"/>
      <c r="M46" s="39"/>
    </row>
    <row r="47" spans="2:13" s="1" customFormat="1" ht="24.95" customHeight="1">
      <c r="B47" s="34"/>
      <c r="C47" s="19" t="s">
        <v>97</v>
      </c>
      <c r="D47" s="35"/>
      <c r="E47" s="35"/>
      <c r="F47" s="35"/>
      <c r="G47" s="35"/>
      <c r="H47" s="35"/>
      <c r="I47" s="128"/>
      <c r="J47" s="128"/>
      <c r="K47" s="35"/>
      <c r="L47" s="35"/>
      <c r="M47" s="39"/>
    </row>
    <row r="48" spans="2:13" s="1" customFormat="1" ht="6.95" customHeight="1">
      <c r="B48" s="34"/>
      <c r="C48" s="35"/>
      <c r="D48" s="35"/>
      <c r="E48" s="35"/>
      <c r="F48" s="35"/>
      <c r="G48" s="35"/>
      <c r="H48" s="35"/>
      <c r="I48" s="128"/>
      <c r="J48" s="128"/>
      <c r="K48" s="35"/>
      <c r="L48" s="35"/>
      <c r="M48" s="39"/>
    </row>
    <row r="49" spans="2:13" s="1" customFormat="1" ht="12" customHeight="1">
      <c r="B49" s="34"/>
      <c r="C49" s="28" t="s">
        <v>17</v>
      </c>
      <c r="D49" s="35"/>
      <c r="E49" s="35"/>
      <c r="F49" s="35"/>
      <c r="G49" s="35"/>
      <c r="H49" s="35"/>
      <c r="I49" s="128"/>
      <c r="J49" s="128"/>
      <c r="K49" s="35"/>
      <c r="L49" s="35"/>
      <c r="M49" s="39"/>
    </row>
    <row r="50" spans="2:13" s="1" customFormat="1" ht="16.5" customHeight="1">
      <c r="B50" s="34"/>
      <c r="C50" s="35"/>
      <c r="D50" s="35"/>
      <c r="E50" s="157" t="str">
        <f>E7</f>
        <v>Stavební úpravy komunikace v ul.Slovenská - Sokolov - I.etapa</v>
      </c>
      <c r="F50" s="28"/>
      <c r="G50" s="28"/>
      <c r="H50" s="28"/>
      <c r="I50" s="128"/>
      <c r="J50" s="128"/>
      <c r="K50" s="35"/>
      <c r="L50" s="35"/>
      <c r="M50" s="39"/>
    </row>
    <row r="51" spans="2:13" s="1" customFormat="1" ht="12" customHeight="1">
      <c r="B51" s="34"/>
      <c r="C51" s="28" t="s">
        <v>93</v>
      </c>
      <c r="D51" s="35"/>
      <c r="E51" s="35"/>
      <c r="F51" s="35"/>
      <c r="G51" s="35"/>
      <c r="H51" s="35"/>
      <c r="I51" s="128"/>
      <c r="J51" s="128"/>
      <c r="K51" s="35"/>
      <c r="L51" s="35"/>
      <c r="M51" s="39"/>
    </row>
    <row r="52" spans="2:13" s="1" customFormat="1" ht="16.5" customHeight="1">
      <c r="B52" s="34"/>
      <c r="C52" s="35"/>
      <c r="D52" s="35"/>
      <c r="E52" s="60" t="str">
        <f>E9</f>
        <v>20 - Vodohospodářské objekty</v>
      </c>
      <c r="F52" s="35"/>
      <c r="G52" s="35"/>
      <c r="H52" s="35"/>
      <c r="I52" s="128"/>
      <c r="J52" s="128"/>
      <c r="K52" s="35"/>
      <c r="L52" s="35"/>
      <c r="M52" s="39"/>
    </row>
    <row r="53" spans="2:13" s="1" customFormat="1" ht="6.95" customHeight="1">
      <c r="B53" s="34"/>
      <c r="C53" s="35"/>
      <c r="D53" s="35"/>
      <c r="E53" s="35"/>
      <c r="F53" s="35"/>
      <c r="G53" s="35"/>
      <c r="H53" s="35"/>
      <c r="I53" s="128"/>
      <c r="J53" s="128"/>
      <c r="K53" s="35"/>
      <c r="L53" s="35"/>
      <c r="M53" s="39"/>
    </row>
    <row r="54" spans="2:13" s="1" customFormat="1" ht="12" customHeight="1">
      <c r="B54" s="34"/>
      <c r="C54" s="28" t="s">
        <v>21</v>
      </c>
      <c r="D54" s="35"/>
      <c r="E54" s="35"/>
      <c r="F54" s="23" t="str">
        <f>F12</f>
        <v>Sokolov</v>
      </c>
      <c r="G54" s="35"/>
      <c r="H54" s="35"/>
      <c r="I54" s="130" t="s">
        <v>23</v>
      </c>
      <c r="J54" s="132" t="str">
        <f>IF(J12="","",J12)</f>
        <v>6. 12. 2019</v>
      </c>
      <c r="K54" s="35"/>
      <c r="L54" s="35"/>
      <c r="M54" s="39"/>
    </row>
    <row r="55" spans="2:13" s="1" customFormat="1" ht="6.95" customHeight="1">
      <c r="B55" s="34"/>
      <c r="C55" s="35"/>
      <c r="D55" s="35"/>
      <c r="E55" s="35"/>
      <c r="F55" s="35"/>
      <c r="G55" s="35"/>
      <c r="H55" s="35"/>
      <c r="I55" s="128"/>
      <c r="J55" s="128"/>
      <c r="K55" s="35"/>
      <c r="L55" s="35"/>
      <c r="M55" s="39"/>
    </row>
    <row r="56" spans="2:13" s="1" customFormat="1" ht="24.9" customHeight="1">
      <c r="B56" s="34"/>
      <c r="C56" s="28" t="s">
        <v>25</v>
      </c>
      <c r="D56" s="35"/>
      <c r="E56" s="35"/>
      <c r="F56" s="23" t="str">
        <f>E15</f>
        <v>Město Sokolov</v>
      </c>
      <c r="G56" s="35"/>
      <c r="H56" s="35"/>
      <c r="I56" s="130" t="s">
        <v>31</v>
      </c>
      <c r="J56" s="158" t="str">
        <f>E21</f>
        <v>Ing.Volný Martin - Projektstav</v>
      </c>
      <c r="K56" s="35"/>
      <c r="L56" s="35"/>
      <c r="M56" s="39"/>
    </row>
    <row r="57" spans="2:13" s="1" customFormat="1" ht="13.65" customHeight="1">
      <c r="B57" s="34"/>
      <c r="C57" s="28" t="s">
        <v>29</v>
      </c>
      <c r="D57" s="35"/>
      <c r="E57" s="35"/>
      <c r="F57" s="23" t="str">
        <f>IF(E18="","",E18)</f>
        <v>Vyplň údaj</v>
      </c>
      <c r="G57" s="35"/>
      <c r="H57" s="35"/>
      <c r="I57" s="130" t="s">
        <v>33</v>
      </c>
      <c r="J57" s="158" t="str">
        <f>E24</f>
        <v>Milan Hájek</v>
      </c>
      <c r="K57" s="35"/>
      <c r="L57" s="35"/>
      <c r="M57" s="39"/>
    </row>
    <row r="58" spans="2:13" s="1" customFormat="1" ht="10.3" customHeight="1">
      <c r="B58" s="34"/>
      <c r="C58" s="35"/>
      <c r="D58" s="35"/>
      <c r="E58" s="35"/>
      <c r="F58" s="35"/>
      <c r="G58" s="35"/>
      <c r="H58" s="35"/>
      <c r="I58" s="128"/>
      <c r="J58" s="128"/>
      <c r="K58" s="35"/>
      <c r="L58" s="35"/>
      <c r="M58" s="39"/>
    </row>
    <row r="59" spans="2:13" s="1" customFormat="1" ht="29.25" customHeight="1">
      <c r="B59" s="34"/>
      <c r="C59" s="159" t="s">
        <v>98</v>
      </c>
      <c r="D59" s="160"/>
      <c r="E59" s="160"/>
      <c r="F59" s="160"/>
      <c r="G59" s="160"/>
      <c r="H59" s="160"/>
      <c r="I59" s="161" t="s">
        <v>99</v>
      </c>
      <c r="J59" s="161" t="s">
        <v>100</v>
      </c>
      <c r="K59" s="162" t="s">
        <v>101</v>
      </c>
      <c r="L59" s="160"/>
      <c r="M59" s="39"/>
    </row>
    <row r="60" spans="2:13" s="1" customFormat="1" ht="10.3" customHeight="1">
      <c r="B60" s="34"/>
      <c r="C60" s="35"/>
      <c r="D60" s="35"/>
      <c r="E60" s="35"/>
      <c r="F60" s="35"/>
      <c r="G60" s="35"/>
      <c r="H60" s="35"/>
      <c r="I60" s="128"/>
      <c r="J60" s="128"/>
      <c r="K60" s="35"/>
      <c r="L60" s="35"/>
      <c r="M60" s="39"/>
    </row>
    <row r="61" spans="2:47" s="1" customFormat="1" ht="22.8" customHeight="1">
      <c r="B61" s="34"/>
      <c r="C61" s="163" t="s">
        <v>102</v>
      </c>
      <c r="D61" s="35"/>
      <c r="E61" s="35"/>
      <c r="F61" s="35"/>
      <c r="G61" s="35"/>
      <c r="H61" s="35"/>
      <c r="I61" s="164">
        <f>Q88</f>
        <v>0</v>
      </c>
      <c r="J61" s="164">
        <f>R88</f>
        <v>0</v>
      </c>
      <c r="K61" s="94">
        <f>K88</f>
        <v>0</v>
      </c>
      <c r="L61" s="35"/>
      <c r="M61" s="39"/>
      <c r="AU61" s="13" t="s">
        <v>103</v>
      </c>
    </row>
    <row r="62" spans="2:13" s="7" customFormat="1" ht="24.95" customHeight="1">
      <c r="B62" s="165"/>
      <c r="C62" s="166"/>
      <c r="D62" s="167" t="s">
        <v>189</v>
      </c>
      <c r="E62" s="168"/>
      <c r="F62" s="168"/>
      <c r="G62" s="168"/>
      <c r="H62" s="168"/>
      <c r="I62" s="169">
        <f>Q89</f>
        <v>0</v>
      </c>
      <c r="J62" s="169">
        <f>R89</f>
        <v>0</v>
      </c>
      <c r="K62" s="170">
        <f>K89</f>
        <v>0</v>
      </c>
      <c r="L62" s="166"/>
      <c r="M62" s="171"/>
    </row>
    <row r="63" spans="2:13" s="8" customFormat="1" ht="19.9" customHeight="1">
      <c r="B63" s="172"/>
      <c r="C63" s="173"/>
      <c r="D63" s="174" t="s">
        <v>190</v>
      </c>
      <c r="E63" s="175"/>
      <c r="F63" s="175"/>
      <c r="G63" s="175"/>
      <c r="H63" s="175"/>
      <c r="I63" s="176">
        <f>Q90</f>
        <v>0</v>
      </c>
      <c r="J63" s="176">
        <f>R90</f>
        <v>0</v>
      </c>
      <c r="K63" s="177">
        <f>K90</f>
        <v>0</v>
      </c>
      <c r="L63" s="173"/>
      <c r="M63" s="178"/>
    </row>
    <row r="64" spans="2:13" s="8" customFormat="1" ht="19.9" customHeight="1">
      <c r="B64" s="172"/>
      <c r="C64" s="173"/>
      <c r="D64" s="174" t="s">
        <v>582</v>
      </c>
      <c r="E64" s="175"/>
      <c r="F64" s="175"/>
      <c r="G64" s="175"/>
      <c r="H64" s="175"/>
      <c r="I64" s="176">
        <f>Q143</f>
        <v>0</v>
      </c>
      <c r="J64" s="176">
        <f>R143</f>
        <v>0</v>
      </c>
      <c r="K64" s="177">
        <f>K143</f>
        <v>0</v>
      </c>
      <c r="L64" s="173"/>
      <c r="M64" s="178"/>
    </row>
    <row r="65" spans="2:13" s="8" customFormat="1" ht="19.9" customHeight="1">
      <c r="B65" s="172"/>
      <c r="C65" s="173"/>
      <c r="D65" s="174" t="s">
        <v>191</v>
      </c>
      <c r="E65" s="175"/>
      <c r="F65" s="175"/>
      <c r="G65" s="175"/>
      <c r="H65" s="175"/>
      <c r="I65" s="176">
        <f>Q154</f>
        <v>0</v>
      </c>
      <c r="J65" s="176">
        <f>R154</f>
        <v>0</v>
      </c>
      <c r="K65" s="177">
        <f>K154</f>
        <v>0</v>
      </c>
      <c r="L65" s="173"/>
      <c r="M65" s="178"/>
    </row>
    <row r="66" spans="2:13" s="8" customFormat="1" ht="19.9" customHeight="1">
      <c r="B66" s="172"/>
      <c r="C66" s="173"/>
      <c r="D66" s="174" t="s">
        <v>192</v>
      </c>
      <c r="E66" s="175"/>
      <c r="F66" s="175"/>
      <c r="G66" s="175"/>
      <c r="H66" s="175"/>
      <c r="I66" s="176">
        <f>Q157</f>
        <v>0</v>
      </c>
      <c r="J66" s="176">
        <f>R157</f>
        <v>0</v>
      </c>
      <c r="K66" s="177">
        <f>K157</f>
        <v>0</v>
      </c>
      <c r="L66" s="173"/>
      <c r="M66" s="178"/>
    </row>
    <row r="67" spans="2:13" s="8" customFormat="1" ht="19.9" customHeight="1">
      <c r="B67" s="172"/>
      <c r="C67" s="173"/>
      <c r="D67" s="174" t="s">
        <v>195</v>
      </c>
      <c r="E67" s="175"/>
      <c r="F67" s="175"/>
      <c r="G67" s="175"/>
      <c r="H67" s="175"/>
      <c r="I67" s="176">
        <f>Q200</f>
        <v>0</v>
      </c>
      <c r="J67" s="176">
        <f>R200</f>
        <v>0</v>
      </c>
      <c r="K67" s="177">
        <f>K200</f>
        <v>0</v>
      </c>
      <c r="L67" s="173"/>
      <c r="M67" s="178"/>
    </row>
    <row r="68" spans="2:13" s="7" customFormat="1" ht="24.95" customHeight="1">
      <c r="B68" s="165"/>
      <c r="C68" s="166"/>
      <c r="D68" s="167" t="s">
        <v>583</v>
      </c>
      <c r="E68" s="168"/>
      <c r="F68" s="168"/>
      <c r="G68" s="168"/>
      <c r="H68" s="168"/>
      <c r="I68" s="169">
        <f>Q202</f>
        <v>0</v>
      </c>
      <c r="J68" s="169">
        <f>R202</f>
        <v>0</v>
      </c>
      <c r="K68" s="170">
        <f>K202</f>
        <v>0</v>
      </c>
      <c r="L68" s="166"/>
      <c r="M68" s="171"/>
    </row>
    <row r="69" spans="2:13" s="1" customFormat="1" ht="21.8" customHeight="1">
      <c r="B69" s="34"/>
      <c r="C69" s="35"/>
      <c r="D69" s="35"/>
      <c r="E69" s="35"/>
      <c r="F69" s="35"/>
      <c r="G69" s="35"/>
      <c r="H69" s="35"/>
      <c r="I69" s="128"/>
      <c r="J69" s="128"/>
      <c r="K69" s="35"/>
      <c r="L69" s="35"/>
      <c r="M69" s="39"/>
    </row>
    <row r="70" spans="2:13" s="1" customFormat="1" ht="6.95" customHeight="1">
      <c r="B70" s="53"/>
      <c r="C70" s="54"/>
      <c r="D70" s="54"/>
      <c r="E70" s="54"/>
      <c r="F70" s="54"/>
      <c r="G70" s="54"/>
      <c r="H70" s="54"/>
      <c r="I70" s="153"/>
      <c r="J70" s="153"/>
      <c r="K70" s="54"/>
      <c r="L70" s="54"/>
      <c r="M70" s="39"/>
    </row>
    <row r="74" spans="2:13" s="1" customFormat="1" ht="6.95" customHeight="1">
      <c r="B74" s="55"/>
      <c r="C74" s="56"/>
      <c r="D74" s="56"/>
      <c r="E74" s="56"/>
      <c r="F74" s="56"/>
      <c r="G74" s="56"/>
      <c r="H74" s="56"/>
      <c r="I74" s="156"/>
      <c r="J74" s="156"/>
      <c r="K74" s="56"/>
      <c r="L74" s="56"/>
      <c r="M74" s="39"/>
    </row>
    <row r="75" spans="2:13" s="1" customFormat="1" ht="24.95" customHeight="1">
      <c r="B75" s="34"/>
      <c r="C75" s="19" t="s">
        <v>108</v>
      </c>
      <c r="D75" s="35"/>
      <c r="E75" s="35"/>
      <c r="F75" s="35"/>
      <c r="G75" s="35"/>
      <c r="H75" s="35"/>
      <c r="I75" s="128"/>
      <c r="J75" s="128"/>
      <c r="K75" s="35"/>
      <c r="L75" s="35"/>
      <c r="M75" s="39"/>
    </row>
    <row r="76" spans="2:13" s="1" customFormat="1" ht="6.95" customHeight="1">
      <c r="B76" s="34"/>
      <c r="C76" s="35"/>
      <c r="D76" s="35"/>
      <c r="E76" s="35"/>
      <c r="F76" s="35"/>
      <c r="G76" s="35"/>
      <c r="H76" s="35"/>
      <c r="I76" s="128"/>
      <c r="J76" s="128"/>
      <c r="K76" s="35"/>
      <c r="L76" s="35"/>
      <c r="M76" s="39"/>
    </row>
    <row r="77" spans="2:13" s="1" customFormat="1" ht="12" customHeight="1">
      <c r="B77" s="34"/>
      <c r="C77" s="28" t="s">
        <v>17</v>
      </c>
      <c r="D77" s="35"/>
      <c r="E77" s="35"/>
      <c r="F77" s="35"/>
      <c r="G77" s="35"/>
      <c r="H77" s="35"/>
      <c r="I77" s="128"/>
      <c r="J77" s="128"/>
      <c r="K77" s="35"/>
      <c r="L77" s="35"/>
      <c r="M77" s="39"/>
    </row>
    <row r="78" spans="2:13" s="1" customFormat="1" ht="16.5" customHeight="1">
      <c r="B78" s="34"/>
      <c r="C78" s="35"/>
      <c r="D78" s="35"/>
      <c r="E78" s="157" t="str">
        <f>E7</f>
        <v>Stavební úpravy komunikace v ul.Slovenská - Sokolov - I.etapa</v>
      </c>
      <c r="F78" s="28"/>
      <c r="G78" s="28"/>
      <c r="H78" s="28"/>
      <c r="I78" s="128"/>
      <c r="J78" s="128"/>
      <c r="K78" s="35"/>
      <c r="L78" s="35"/>
      <c r="M78" s="39"/>
    </row>
    <row r="79" spans="2:13" s="1" customFormat="1" ht="12" customHeight="1">
      <c r="B79" s="34"/>
      <c r="C79" s="28" t="s">
        <v>93</v>
      </c>
      <c r="D79" s="35"/>
      <c r="E79" s="35"/>
      <c r="F79" s="35"/>
      <c r="G79" s="35"/>
      <c r="H79" s="35"/>
      <c r="I79" s="128"/>
      <c r="J79" s="128"/>
      <c r="K79" s="35"/>
      <c r="L79" s="35"/>
      <c r="M79" s="39"/>
    </row>
    <row r="80" spans="2:13" s="1" customFormat="1" ht="16.5" customHeight="1">
      <c r="B80" s="34"/>
      <c r="C80" s="35"/>
      <c r="D80" s="35"/>
      <c r="E80" s="60" t="str">
        <f>E9</f>
        <v>20 - Vodohospodářské objekty</v>
      </c>
      <c r="F80" s="35"/>
      <c r="G80" s="35"/>
      <c r="H80" s="35"/>
      <c r="I80" s="128"/>
      <c r="J80" s="128"/>
      <c r="K80" s="35"/>
      <c r="L80" s="35"/>
      <c r="M80" s="39"/>
    </row>
    <row r="81" spans="2:13" s="1" customFormat="1" ht="6.95" customHeight="1">
      <c r="B81" s="34"/>
      <c r="C81" s="35"/>
      <c r="D81" s="35"/>
      <c r="E81" s="35"/>
      <c r="F81" s="35"/>
      <c r="G81" s="35"/>
      <c r="H81" s="35"/>
      <c r="I81" s="128"/>
      <c r="J81" s="128"/>
      <c r="K81" s="35"/>
      <c r="L81" s="35"/>
      <c r="M81" s="39"/>
    </row>
    <row r="82" spans="2:13" s="1" customFormat="1" ht="12" customHeight="1">
      <c r="B82" s="34"/>
      <c r="C82" s="28" t="s">
        <v>21</v>
      </c>
      <c r="D82" s="35"/>
      <c r="E82" s="35"/>
      <c r="F82" s="23" t="str">
        <f>F12</f>
        <v>Sokolov</v>
      </c>
      <c r="G82" s="35"/>
      <c r="H82" s="35"/>
      <c r="I82" s="130" t="s">
        <v>23</v>
      </c>
      <c r="J82" s="132" t="str">
        <f>IF(J12="","",J12)</f>
        <v>6. 12. 2019</v>
      </c>
      <c r="K82" s="35"/>
      <c r="L82" s="35"/>
      <c r="M82" s="39"/>
    </row>
    <row r="83" spans="2:13" s="1" customFormat="1" ht="6.95" customHeight="1">
      <c r="B83" s="34"/>
      <c r="C83" s="35"/>
      <c r="D83" s="35"/>
      <c r="E83" s="35"/>
      <c r="F83" s="35"/>
      <c r="G83" s="35"/>
      <c r="H83" s="35"/>
      <c r="I83" s="128"/>
      <c r="J83" s="128"/>
      <c r="K83" s="35"/>
      <c r="L83" s="35"/>
      <c r="M83" s="39"/>
    </row>
    <row r="84" spans="2:13" s="1" customFormat="1" ht="24.9" customHeight="1">
      <c r="B84" s="34"/>
      <c r="C84" s="28" t="s">
        <v>25</v>
      </c>
      <c r="D84" s="35"/>
      <c r="E84" s="35"/>
      <c r="F84" s="23" t="str">
        <f>E15</f>
        <v>Město Sokolov</v>
      </c>
      <c r="G84" s="35"/>
      <c r="H84" s="35"/>
      <c r="I84" s="130" t="s">
        <v>31</v>
      </c>
      <c r="J84" s="158" t="str">
        <f>E21</f>
        <v>Ing.Volný Martin - Projektstav</v>
      </c>
      <c r="K84" s="35"/>
      <c r="L84" s="35"/>
      <c r="M84" s="39"/>
    </row>
    <row r="85" spans="2:13" s="1" customFormat="1" ht="13.65" customHeight="1">
      <c r="B85" s="34"/>
      <c r="C85" s="28" t="s">
        <v>29</v>
      </c>
      <c r="D85" s="35"/>
      <c r="E85" s="35"/>
      <c r="F85" s="23" t="str">
        <f>IF(E18="","",E18)</f>
        <v>Vyplň údaj</v>
      </c>
      <c r="G85" s="35"/>
      <c r="H85" s="35"/>
      <c r="I85" s="130" t="s">
        <v>33</v>
      </c>
      <c r="J85" s="158" t="str">
        <f>E24</f>
        <v>Milan Hájek</v>
      </c>
      <c r="K85" s="35"/>
      <c r="L85" s="35"/>
      <c r="M85" s="39"/>
    </row>
    <row r="86" spans="2:13" s="1" customFormat="1" ht="10.3" customHeight="1">
      <c r="B86" s="34"/>
      <c r="C86" s="35"/>
      <c r="D86" s="35"/>
      <c r="E86" s="35"/>
      <c r="F86" s="35"/>
      <c r="G86" s="35"/>
      <c r="H86" s="35"/>
      <c r="I86" s="128"/>
      <c r="J86" s="128"/>
      <c r="K86" s="35"/>
      <c r="L86" s="35"/>
      <c r="M86" s="39"/>
    </row>
    <row r="87" spans="2:24" s="9" customFormat="1" ht="29.25" customHeight="1">
      <c r="B87" s="179"/>
      <c r="C87" s="180" t="s">
        <v>109</v>
      </c>
      <c r="D87" s="181" t="s">
        <v>55</v>
      </c>
      <c r="E87" s="181" t="s">
        <v>51</v>
      </c>
      <c r="F87" s="181" t="s">
        <v>52</v>
      </c>
      <c r="G87" s="181" t="s">
        <v>110</v>
      </c>
      <c r="H87" s="181" t="s">
        <v>111</v>
      </c>
      <c r="I87" s="182" t="s">
        <v>112</v>
      </c>
      <c r="J87" s="182" t="s">
        <v>113</v>
      </c>
      <c r="K87" s="181" t="s">
        <v>101</v>
      </c>
      <c r="L87" s="183" t="s">
        <v>114</v>
      </c>
      <c r="M87" s="184"/>
      <c r="N87" s="84" t="s">
        <v>1</v>
      </c>
      <c r="O87" s="85" t="s">
        <v>40</v>
      </c>
      <c r="P87" s="85" t="s">
        <v>115</v>
      </c>
      <c r="Q87" s="85" t="s">
        <v>116</v>
      </c>
      <c r="R87" s="85" t="s">
        <v>117</v>
      </c>
      <c r="S87" s="85" t="s">
        <v>118</v>
      </c>
      <c r="T87" s="85" t="s">
        <v>119</v>
      </c>
      <c r="U87" s="85" t="s">
        <v>120</v>
      </c>
      <c r="V87" s="85" t="s">
        <v>121</v>
      </c>
      <c r="W87" s="85" t="s">
        <v>122</v>
      </c>
      <c r="X87" s="86" t="s">
        <v>123</v>
      </c>
    </row>
    <row r="88" spans="2:63" s="1" customFormat="1" ht="22.8" customHeight="1">
      <c r="B88" s="34"/>
      <c r="C88" s="91" t="s">
        <v>124</v>
      </c>
      <c r="D88" s="35"/>
      <c r="E88" s="35"/>
      <c r="F88" s="35"/>
      <c r="G88" s="35"/>
      <c r="H88" s="35"/>
      <c r="I88" s="128"/>
      <c r="J88" s="128"/>
      <c r="K88" s="185">
        <f>BK88</f>
        <v>0</v>
      </c>
      <c r="L88" s="35"/>
      <c r="M88" s="39"/>
      <c r="N88" s="87"/>
      <c r="O88" s="88"/>
      <c r="P88" s="88"/>
      <c r="Q88" s="186">
        <f>Q89+Q202</f>
        <v>0</v>
      </c>
      <c r="R88" s="186">
        <f>R89+R202</f>
        <v>0</v>
      </c>
      <c r="S88" s="88"/>
      <c r="T88" s="187">
        <f>T89+T202</f>
        <v>0</v>
      </c>
      <c r="U88" s="88"/>
      <c r="V88" s="187">
        <f>V89+V202</f>
        <v>102.97408624</v>
      </c>
      <c r="W88" s="88"/>
      <c r="X88" s="188">
        <f>X89+X202</f>
        <v>0</v>
      </c>
      <c r="AT88" s="13" t="s">
        <v>71</v>
      </c>
      <c r="AU88" s="13" t="s">
        <v>103</v>
      </c>
      <c r="BK88" s="189">
        <f>BK89+BK202</f>
        <v>0</v>
      </c>
    </row>
    <row r="89" spans="2:63" s="10" customFormat="1" ht="25.9" customHeight="1">
      <c r="B89" s="190"/>
      <c r="C89" s="191"/>
      <c r="D89" s="192" t="s">
        <v>71</v>
      </c>
      <c r="E89" s="193" t="s">
        <v>198</v>
      </c>
      <c r="F89" s="193" t="s">
        <v>199</v>
      </c>
      <c r="G89" s="191"/>
      <c r="H89" s="191"/>
      <c r="I89" s="194"/>
      <c r="J89" s="194"/>
      <c r="K89" s="195">
        <f>BK89</f>
        <v>0</v>
      </c>
      <c r="L89" s="191"/>
      <c r="M89" s="196"/>
      <c r="N89" s="197"/>
      <c r="O89" s="198"/>
      <c r="P89" s="198"/>
      <c r="Q89" s="199">
        <f>Q90+Q143+Q154+Q157+Q200</f>
        <v>0</v>
      </c>
      <c r="R89" s="199">
        <f>R90+R143+R154+R157+R200</f>
        <v>0</v>
      </c>
      <c r="S89" s="198"/>
      <c r="T89" s="200">
        <f>T90+T143+T154+T157+T200</f>
        <v>0</v>
      </c>
      <c r="U89" s="198"/>
      <c r="V89" s="200">
        <f>V90+V143+V154+V157+V200</f>
        <v>102.97408624</v>
      </c>
      <c r="W89" s="198"/>
      <c r="X89" s="201">
        <f>X90+X143+X154+X157+X200</f>
        <v>0</v>
      </c>
      <c r="AR89" s="202" t="s">
        <v>80</v>
      </c>
      <c r="AT89" s="203" t="s">
        <v>71</v>
      </c>
      <c r="AU89" s="203" t="s">
        <v>72</v>
      </c>
      <c r="AY89" s="202" t="s">
        <v>128</v>
      </c>
      <c r="BK89" s="204">
        <f>BK90+BK143+BK154+BK157+BK200</f>
        <v>0</v>
      </c>
    </row>
    <row r="90" spans="2:63" s="10" customFormat="1" ht="22.8" customHeight="1">
      <c r="B90" s="190"/>
      <c r="C90" s="191"/>
      <c r="D90" s="192" t="s">
        <v>71</v>
      </c>
      <c r="E90" s="205" t="s">
        <v>80</v>
      </c>
      <c r="F90" s="205" t="s">
        <v>200</v>
      </c>
      <c r="G90" s="191"/>
      <c r="H90" s="191"/>
      <c r="I90" s="194"/>
      <c r="J90" s="194"/>
      <c r="K90" s="206">
        <f>BK90</f>
        <v>0</v>
      </c>
      <c r="L90" s="191"/>
      <c r="M90" s="196"/>
      <c r="N90" s="197"/>
      <c r="O90" s="198"/>
      <c r="P90" s="198"/>
      <c r="Q90" s="199">
        <f>SUM(Q91:Q142)</f>
        <v>0</v>
      </c>
      <c r="R90" s="199">
        <f>SUM(R91:R142)</f>
        <v>0</v>
      </c>
      <c r="S90" s="198"/>
      <c r="T90" s="200">
        <f>SUM(T91:T142)</f>
        <v>0</v>
      </c>
      <c r="U90" s="198"/>
      <c r="V90" s="200">
        <f>SUM(V91:V142)</f>
        <v>1.4448504</v>
      </c>
      <c r="W90" s="198"/>
      <c r="X90" s="201">
        <f>SUM(X91:X142)</f>
        <v>0</v>
      </c>
      <c r="AR90" s="202" t="s">
        <v>80</v>
      </c>
      <c r="AT90" s="203" t="s">
        <v>71</v>
      </c>
      <c r="AU90" s="203" t="s">
        <v>80</v>
      </c>
      <c r="AY90" s="202" t="s">
        <v>128</v>
      </c>
      <c r="BK90" s="204">
        <f>SUM(BK91:BK142)</f>
        <v>0</v>
      </c>
    </row>
    <row r="91" spans="2:65" s="1" customFormat="1" ht="16.5" customHeight="1">
      <c r="B91" s="34"/>
      <c r="C91" s="207" t="s">
        <v>80</v>
      </c>
      <c r="D91" s="207" t="s">
        <v>131</v>
      </c>
      <c r="E91" s="208" t="s">
        <v>584</v>
      </c>
      <c r="F91" s="209" t="s">
        <v>585</v>
      </c>
      <c r="G91" s="210" t="s">
        <v>227</v>
      </c>
      <c r="H91" s="211">
        <v>271.665</v>
      </c>
      <c r="I91" s="212"/>
      <c r="J91" s="212"/>
      <c r="K91" s="213">
        <f>ROUND(P91*H91,2)</f>
        <v>0</v>
      </c>
      <c r="L91" s="209" t="s">
        <v>164</v>
      </c>
      <c r="M91" s="39"/>
      <c r="N91" s="214" t="s">
        <v>1</v>
      </c>
      <c r="O91" s="215" t="s">
        <v>41</v>
      </c>
      <c r="P91" s="216">
        <f>I91+J91</f>
        <v>0</v>
      </c>
      <c r="Q91" s="216">
        <f>ROUND(I91*H91,2)</f>
        <v>0</v>
      </c>
      <c r="R91" s="216">
        <f>ROUND(J91*H91,2)</f>
        <v>0</v>
      </c>
      <c r="S91" s="75"/>
      <c r="T91" s="217">
        <f>S91*H91</f>
        <v>0</v>
      </c>
      <c r="U91" s="217">
        <v>0</v>
      </c>
      <c r="V91" s="217">
        <f>U91*H91</f>
        <v>0</v>
      </c>
      <c r="W91" s="217">
        <v>0</v>
      </c>
      <c r="X91" s="218">
        <f>W91*H91</f>
        <v>0</v>
      </c>
      <c r="AR91" s="13" t="s">
        <v>146</v>
      </c>
      <c r="AT91" s="13" t="s">
        <v>131</v>
      </c>
      <c r="AU91" s="13" t="s">
        <v>82</v>
      </c>
      <c r="AY91" s="13" t="s">
        <v>128</v>
      </c>
      <c r="BE91" s="219">
        <f>IF(O91="základní",K91,0)</f>
        <v>0</v>
      </c>
      <c r="BF91" s="219">
        <f>IF(O91="snížená",K91,0)</f>
        <v>0</v>
      </c>
      <c r="BG91" s="219">
        <f>IF(O91="zákl. přenesená",K91,0)</f>
        <v>0</v>
      </c>
      <c r="BH91" s="219">
        <f>IF(O91="sníž. přenesená",K91,0)</f>
        <v>0</v>
      </c>
      <c r="BI91" s="219">
        <f>IF(O91="nulová",K91,0)</f>
        <v>0</v>
      </c>
      <c r="BJ91" s="13" t="s">
        <v>80</v>
      </c>
      <c r="BK91" s="219">
        <f>ROUND(P91*H91,2)</f>
        <v>0</v>
      </c>
      <c r="BL91" s="13" t="s">
        <v>146</v>
      </c>
      <c r="BM91" s="13" t="s">
        <v>586</v>
      </c>
    </row>
    <row r="92" spans="2:51" s="11" customFormat="1" ht="12">
      <c r="B92" s="226"/>
      <c r="C92" s="227"/>
      <c r="D92" s="228" t="s">
        <v>208</v>
      </c>
      <c r="E92" s="229" t="s">
        <v>1</v>
      </c>
      <c r="F92" s="230" t="s">
        <v>587</v>
      </c>
      <c r="G92" s="227"/>
      <c r="H92" s="231">
        <v>271.665</v>
      </c>
      <c r="I92" s="232"/>
      <c r="J92" s="232"/>
      <c r="K92" s="227"/>
      <c r="L92" s="227"/>
      <c r="M92" s="233"/>
      <c r="N92" s="234"/>
      <c r="O92" s="235"/>
      <c r="P92" s="235"/>
      <c r="Q92" s="235"/>
      <c r="R92" s="235"/>
      <c r="S92" s="235"/>
      <c r="T92" s="235"/>
      <c r="U92" s="235"/>
      <c r="V92" s="235"/>
      <c r="W92" s="235"/>
      <c r="X92" s="236"/>
      <c r="AT92" s="237" t="s">
        <v>208</v>
      </c>
      <c r="AU92" s="237" t="s">
        <v>82</v>
      </c>
      <c r="AV92" s="11" t="s">
        <v>82</v>
      </c>
      <c r="AW92" s="11" t="s">
        <v>5</v>
      </c>
      <c r="AX92" s="11" t="s">
        <v>80</v>
      </c>
      <c r="AY92" s="237" t="s">
        <v>128</v>
      </c>
    </row>
    <row r="93" spans="2:65" s="1" customFormat="1" ht="16.5" customHeight="1">
      <c r="B93" s="34"/>
      <c r="C93" s="207" t="s">
        <v>82</v>
      </c>
      <c r="D93" s="207" t="s">
        <v>131</v>
      </c>
      <c r="E93" s="208" t="s">
        <v>588</v>
      </c>
      <c r="F93" s="209" t="s">
        <v>589</v>
      </c>
      <c r="G93" s="210" t="s">
        <v>227</v>
      </c>
      <c r="H93" s="211">
        <v>37.71</v>
      </c>
      <c r="I93" s="212"/>
      <c r="J93" s="212"/>
      <c r="K93" s="213">
        <f>ROUND(P93*H93,2)</f>
        <v>0</v>
      </c>
      <c r="L93" s="209" t="s">
        <v>164</v>
      </c>
      <c r="M93" s="39"/>
      <c r="N93" s="214" t="s">
        <v>1</v>
      </c>
      <c r="O93" s="215" t="s">
        <v>41</v>
      </c>
      <c r="P93" s="216">
        <f>I93+J93</f>
        <v>0</v>
      </c>
      <c r="Q93" s="216">
        <f>ROUND(I93*H93,2)</f>
        <v>0</v>
      </c>
      <c r="R93" s="216">
        <f>ROUND(J93*H93,2)</f>
        <v>0</v>
      </c>
      <c r="S93" s="75"/>
      <c r="T93" s="217">
        <f>S93*H93</f>
        <v>0</v>
      </c>
      <c r="U93" s="217">
        <v>0</v>
      </c>
      <c r="V93" s="217">
        <f>U93*H93</f>
        <v>0</v>
      </c>
      <c r="W93" s="217">
        <v>0</v>
      </c>
      <c r="X93" s="218">
        <f>W93*H93</f>
        <v>0</v>
      </c>
      <c r="AR93" s="13" t="s">
        <v>146</v>
      </c>
      <c r="AT93" s="13" t="s">
        <v>131</v>
      </c>
      <c r="AU93" s="13" t="s">
        <v>82</v>
      </c>
      <c r="AY93" s="13" t="s">
        <v>128</v>
      </c>
      <c r="BE93" s="219">
        <f>IF(O93="základní",K93,0)</f>
        <v>0</v>
      </c>
      <c r="BF93" s="219">
        <f>IF(O93="snížená",K93,0)</f>
        <v>0</v>
      </c>
      <c r="BG93" s="219">
        <f>IF(O93="zákl. přenesená",K93,0)</f>
        <v>0</v>
      </c>
      <c r="BH93" s="219">
        <f>IF(O93="sníž. přenesená",K93,0)</f>
        <v>0</v>
      </c>
      <c r="BI93" s="219">
        <f>IF(O93="nulová",K93,0)</f>
        <v>0</v>
      </c>
      <c r="BJ93" s="13" t="s">
        <v>80</v>
      </c>
      <c r="BK93" s="219">
        <f>ROUND(P93*H93,2)</f>
        <v>0</v>
      </c>
      <c r="BL93" s="13" t="s">
        <v>146</v>
      </c>
      <c r="BM93" s="13" t="s">
        <v>590</v>
      </c>
    </row>
    <row r="94" spans="2:51" s="11" customFormat="1" ht="12">
      <c r="B94" s="226"/>
      <c r="C94" s="227"/>
      <c r="D94" s="228" t="s">
        <v>208</v>
      </c>
      <c r="E94" s="229" t="s">
        <v>1</v>
      </c>
      <c r="F94" s="230" t="s">
        <v>591</v>
      </c>
      <c r="G94" s="227"/>
      <c r="H94" s="231">
        <v>37.71</v>
      </c>
      <c r="I94" s="232"/>
      <c r="J94" s="232"/>
      <c r="K94" s="227"/>
      <c r="L94" s="227"/>
      <c r="M94" s="233"/>
      <c r="N94" s="234"/>
      <c r="O94" s="235"/>
      <c r="P94" s="235"/>
      <c r="Q94" s="235"/>
      <c r="R94" s="235"/>
      <c r="S94" s="235"/>
      <c r="T94" s="235"/>
      <c r="U94" s="235"/>
      <c r="V94" s="235"/>
      <c r="W94" s="235"/>
      <c r="X94" s="236"/>
      <c r="AT94" s="237" t="s">
        <v>208</v>
      </c>
      <c r="AU94" s="237" t="s">
        <v>82</v>
      </c>
      <c r="AV94" s="11" t="s">
        <v>82</v>
      </c>
      <c r="AW94" s="11" t="s">
        <v>5</v>
      </c>
      <c r="AX94" s="11" t="s">
        <v>80</v>
      </c>
      <c r="AY94" s="237" t="s">
        <v>128</v>
      </c>
    </row>
    <row r="95" spans="2:65" s="1" customFormat="1" ht="16.5" customHeight="1">
      <c r="B95" s="34"/>
      <c r="C95" s="207" t="s">
        <v>142</v>
      </c>
      <c r="D95" s="207" t="s">
        <v>131</v>
      </c>
      <c r="E95" s="208" t="s">
        <v>592</v>
      </c>
      <c r="F95" s="209" t="s">
        <v>593</v>
      </c>
      <c r="G95" s="210" t="s">
        <v>227</v>
      </c>
      <c r="H95" s="211">
        <v>867.84</v>
      </c>
      <c r="I95" s="212"/>
      <c r="J95" s="212"/>
      <c r="K95" s="213">
        <f>ROUND(P95*H95,2)</f>
        <v>0</v>
      </c>
      <c r="L95" s="209" t="s">
        <v>164</v>
      </c>
      <c r="M95" s="39"/>
      <c r="N95" s="214" t="s">
        <v>1</v>
      </c>
      <c r="O95" s="215" t="s">
        <v>41</v>
      </c>
      <c r="P95" s="216">
        <f>I95+J95</f>
        <v>0</v>
      </c>
      <c r="Q95" s="216">
        <f>ROUND(I95*H95,2)</f>
        <v>0</v>
      </c>
      <c r="R95" s="216">
        <f>ROUND(J95*H95,2)</f>
        <v>0</v>
      </c>
      <c r="S95" s="75"/>
      <c r="T95" s="217">
        <f>S95*H95</f>
        <v>0</v>
      </c>
      <c r="U95" s="217">
        <v>0</v>
      </c>
      <c r="V95" s="217">
        <f>U95*H95</f>
        <v>0</v>
      </c>
      <c r="W95" s="217">
        <v>0</v>
      </c>
      <c r="X95" s="218">
        <f>W95*H95</f>
        <v>0</v>
      </c>
      <c r="AR95" s="13" t="s">
        <v>146</v>
      </c>
      <c r="AT95" s="13" t="s">
        <v>131</v>
      </c>
      <c r="AU95" s="13" t="s">
        <v>82</v>
      </c>
      <c r="AY95" s="13" t="s">
        <v>128</v>
      </c>
      <c r="BE95" s="219">
        <f>IF(O95="základní",K95,0)</f>
        <v>0</v>
      </c>
      <c r="BF95" s="219">
        <f>IF(O95="snížená",K95,0)</f>
        <v>0</v>
      </c>
      <c r="BG95" s="219">
        <f>IF(O95="zákl. přenesená",K95,0)</f>
        <v>0</v>
      </c>
      <c r="BH95" s="219">
        <f>IF(O95="sníž. přenesená",K95,0)</f>
        <v>0</v>
      </c>
      <c r="BI95" s="219">
        <f>IF(O95="nulová",K95,0)</f>
        <v>0</v>
      </c>
      <c r="BJ95" s="13" t="s">
        <v>80</v>
      </c>
      <c r="BK95" s="219">
        <f>ROUND(P95*H95,2)</f>
        <v>0</v>
      </c>
      <c r="BL95" s="13" t="s">
        <v>146</v>
      </c>
      <c r="BM95" s="13" t="s">
        <v>594</v>
      </c>
    </row>
    <row r="96" spans="2:51" s="11" customFormat="1" ht="12">
      <c r="B96" s="226"/>
      <c r="C96" s="227"/>
      <c r="D96" s="228" t="s">
        <v>208</v>
      </c>
      <c r="E96" s="229" t="s">
        <v>1</v>
      </c>
      <c r="F96" s="230" t="s">
        <v>595</v>
      </c>
      <c r="G96" s="227"/>
      <c r="H96" s="231">
        <v>203.28</v>
      </c>
      <c r="I96" s="232"/>
      <c r="J96" s="232"/>
      <c r="K96" s="227"/>
      <c r="L96" s="227"/>
      <c r="M96" s="233"/>
      <c r="N96" s="234"/>
      <c r="O96" s="235"/>
      <c r="P96" s="235"/>
      <c r="Q96" s="235"/>
      <c r="R96" s="235"/>
      <c r="S96" s="235"/>
      <c r="T96" s="235"/>
      <c r="U96" s="235"/>
      <c r="V96" s="235"/>
      <c r="W96" s="235"/>
      <c r="X96" s="236"/>
      <c r="AT96" s="237" t="s">
        <v>208</v>
      </c>
      <c r="AU96" s="237" t="s">
        <v>82</v>
      </c>
      <c r="AV96" s="11" t="s">
        <v>82</v>
      </c>
      <c r="AW96" s="11" t="s">
        <v>5</v>
      </c>
      <c r="AX96" s="11" t="s">
        <v>72</v>
      </c>
      <c r="AY96" s="237" t="s">
        <v>128</v>
      </c>
    </row>
    <row r="97" spans="2:51" s="11" customFormat="1" ht="12">
      <c r="B97" s="226"/>
      <c r="C97" s="227"/>
      <c r="D97" s="228" t="s">
        <v>208</v>
      </c>
      <c r="E97" s="229" t="s">
        <v>1</v>
      </c>
      <c r="F97" s="230" t="s">
        <v>596</v>
      </c>
      <c r="G97" s="227"/>
      <c r="H97" s="231">
        <v>78.12</v>
      </c>
      <c r="I97" s="232"/>
      <c r="J97" s="232"/>
      <c r="K97" s="227"/>
      <c r="L97" s="227"/>
      <c r="M97" s="233"/>
      <c r="N97" s="234"/>
      <c r="O97" s="235"/>
      <c r="P97" s="235"/>
      <c r="Q97" s="235"/>
      <c r="R97" s="235"/>
      <c r="S97" s="235"/>
      <c r="T97" s="235"/>
      <c r="U97" s="235"/>
      <c r="V97" s="235"/>
      <c r="W97" s="235"/>
      <c r="X97" s="236"/>
      <c r="AT97" s="237" t="s">
        <v>208</v>
      </c>
      <c r="AU97" s="237" t="s">
        <v>82</v>
      </c>
      <c r="AV97" s="11" t="s">
        <v>82</v>
      </c>
      <c r="AW97" s="11" t="s">
        <v>5</v>
      </c>
      <c r="AX97" s="11" t="s">
        <v>72</v>
      </c>
      <c r="AY97" s="237" t="s">
        <v>128</v>
      </c>
    </row>
    <row r="98" spans="2:51" s="11" customFormat="1" ht="12">
      <c r="B98" s="226"/>
      <c r="C98" s="227"/>
      <c r="D98" s="228" t="s">
        <v>208</v>
      </c>
      <c r="E98" s="229" t="s">
        <v>1</v>
      </c>
      <c r="F98" s="230" t="s">
        <v>597</v>
      </c>
      <c r="G98" s="227"/>
      <c r="H98" s="231">
        <v>209.664</v>
      </c>
      <c r="I98" s="232"/>
      <c r="J98" s="232"/>
      <c r="K98" s="227"/>
      <c r="L98" s="227"/>
      <c r="M98" s="233"/>
      <c r="N98" s="234"/>
      <c r="O98" s="235"/>
      <c r="P98" s="235"/>
      <c r="Q98" s="235"/>
      <c r="R98" s="235"/>
      <c r="S98" s="235"/>
      <c r="T98" s="235"/>
      <c r="U98" s="235"/>
      <c r="V98" s="235"/>
      <c r="W98" s="235"/>
      <c r="X98" s="236"/>
      <c r="AT98" s="237" t="s">
        <v>208</v>
      </c>
      <c r="AU98" s="237" t="s">
        <v>82</v>
      </c>
      <c r="AV98" s="11" t="s">
        <v>82</v>
      </c>
      <c r="AW98" s="11" t="s">
        <v>5</v>
      </c>
      <c r="AX98" s="11" t="s">
        <v>72</v>
      </c>
      <c r="AY98" s="237" t="s">
        <v>128</v>
      </c>
    </row>
    <row r="99" spans="2:51" s="11" customFormat="1" ht="12">
      <c r="B99" s="226"/>
      <c r="C99" s="227"/>
      <c r="D99" s="228" t="s">
        <v>208</v>
      </c>
      <c r="E99" s="229" t="s">
        <v>1</v>
      </c>
      <c r="F99" s="230" t="s">
        <v>598</v>
      </c>
      <c r="G99" s="227"/>
      <c r="H99" s="231">
        <v>46.992</v>
      </c>
      <c r="I99" s="232"/>
      <c r="J99" s="232"/>
      <c r="K99" s="227"/>
      <c r="L99" s="227"/>
      <c r="M99" s="233"/>
      <c r="N99" s="234"/>
      <c r="O99" s="235"/>
      <c r="P99" s="235"/>
      <c r="Q99" s="235"/>
      <c r="R99" s="235"/>
      <c r="S99" s="235"/>
      <c r="T99" s="235"/>
      <c r="U99" s="235"/>
      <c r="V99" s="235"/>
      <c r="W99" s="235"/>
      <c r="X99" s="236"/>
      <c r="AT99" s="237" t="s">
        <v>208</v>
      </c>
      <c r="AU99" s="237" t="s">
        <v>82</v>
      </c>
      <c r="AV99" s="11" t="s">
        <v>82</v>
      </c>
      <c r="AW99" s="11" t="s">
        <v>5</v>
      </c>
      <c r="AX99" s="11" t="s">
        <v>72</v>
      </c>
      <c r="AY99" s="237" t="s">
        <v>128</v>
      </c>
    </row>
    <row r="100" spans="2:51" s="11" customFormat="1" ht="12">
      <c r="B100" s="226"/>
      <c r="C100" s="227"/>
      <c r="D100" s="228" t="s">
        <v>208</v>
      </c>
      <c r="E100" s="229" t="s">
        <v>1</v>
      </c>
      <c r="F100" s="230" t="s">
        <v>599</v>
      </c>
      <c r="G100" s="227"/>
      <c r="H100" s="231">
        <v>299.64</v>
      </c>
      <c r="I100" s="232"/>
      <c r="J100" s="232"/>
      <c r="K100" s="227"/>
      <c r="L100" s="227"/>
      <c r="M100" s="233"/>
      <c r="N100" s="234"/>
      <c r="O100" s="235"/>
      <c r="P100" s="235"/>
      <c r="Q100" s="235"/>
      <c r="R100" s="235"/>
      <c r="S100" s="235"/>
      <c r="T100" s="235"/>
      <c r="U100" s="235"/>
      <c r="V100" s="235"/>
      <c r="W100" s="235"/>
      <c r="X100" s="236"/>
      <c r="AT100" s="237" t="s">
        <v>208</v>
      </c>
      <c r="AU100" s="237" t="s">
        <v>82</v>
      </c>
      <c r="AV100" s="11" t="s">
        <v>82</v>
      </c>
      <c r="AW100" s="11" t="s">
        <v>5</v>
      </c>
      <c r="AX100" s="11" t="s">
        <v>72</v>
      </c>
      <c r="AY100" s="237" t="s">
        <v>128</v>
      </c>
    </row>
    <row r="101" spans="2:51" s="11" customFormat="1" ht="12">
      <c r="B101" s="226"/>
      <c r="C101" s="227"/>
      <c r="D101" s="228" t="s">
        <v>208</v>
      </c>
      <c r="E101" s="229" t="s">
        <v>1</v>
      </c>
      <c r="F101" s="230" t="s">
        <v>600</v>
      </c>
      <c r="G101" s="227"/>
      <c r="H101" s="231">
        <v>30.144</v>
      </c>
      <c r="I101" s="232"/>
      <c r="J101" s="232"/>
      <c r="K101" s="227"/>
      <c r="L101" s="227"/>
      <c r="M101" s="233"/>
      <c r="N101" s="234"/>
      <c r="O101" s="235"/>
      <c r="P101" s="235"/>
      <c r="Q101" s="235"/>
      <c r="R101" s="235"/>
      <c r="S101" s="235"/>
      <c r="T101" s="235"/>
      <c r="U101" s="235"/>
      <c r="V101" s="235"/>
      <c r="W101" s="235"/>
      <c r="X101" s="236"/>
      <c r="AT101" s="237" t="s">
        <v>208</v>
      </c>
      <c r="AU101" s="237" t="s">
        <v>82</v>
      </c>
      <c r="AV101" s="11" t="s">
        <v>82</v>
      </c>
      <c r="AW101" s="11" t="s">
        <v>5</v>
      </c>
      <c r="AX101" s="11" t="s">
        <v>72</v>
      </c>
      <c r="AY101" s="237" t="s">
        <v>128</v>
      </c>
    </row>
    <row r="102" spans="2:65" s="1" customFormat="1" ht="16.5" customHeight="1">
      <c r="B102" s="34"/>
      <c r="C102" s="207" t="s">
        <v>146</v>
      </c>
      <c r="D102" s="207" t="s">
        <v>131</v>
      </c>
      <c r="E102" s="208" t="s">
        <v>601</v>
      </c>
      <c r="F102" s="209" t="s">
        <v>602</v>
      </c>
      <c r="G102" s="210" t="s">
        <v>206</v>
      </c>
      <c r="H102" s="211">
        <v>1720.06</v>
      </c>
      <c r="I102" s="212"/>
      <c r="J102" s="212"/>
      <c r="K102" s="213">
        <f>ROUND(P102*H102,2)</f>
        <v>0</v>
      </c>
      <c r="L102" s="209" t="s">
        <v>164</v>
      </c>
      <c r="M102" s="39"/>
      <c r="N102" s="214" t="s">
        <v>1</v>
      </c>
      <c r="O102" s="215" t="s">
        <v>41</v>
      </c>
      <c r="P102" s="216">
        <f>I102+J102</f>
        <v>0</v>
      </c>
      <c r="Q102" s="216">
        <f>ROUND(I102*H102,2)</f>
        <v>0</v>
      </c>
      <c r="R102" s="216">
        <f>ROUND(J102*H102,2)</f>
        <v>0</v>
      </c>
      <c r="S102" s="75"/>
      <c r="T102" s="217">
        <f>S102*H102</f>
        <v>0</v>
      </c>
      <c r="U102" s="217">
        <v>0.00084</v>
      </c>
      <c r="V102" s="217">
        <f>U102*H102</f>
        <v>1.4448504</v>
      </c>
      <c r="W102" s="217">
        <v>0</v>
      </c>
      <c r="X102" s="218">
        <f>W102*H102</f>
        <v>0</v>
      </c>
      <c r="AR102" s="13" t="s">
        <v>146</v>
      </c>
      <c r="AT102" s="13" t="s">
        <v>131</v>
      </c>
      <c r="AU102" s="13" t="s">
        <v>82</v>
      </c>
      <c r="AY102" s="13" t="s">
        <v>128</v>
      </c>
      <c r="BE102" s="219">
        <f>IF(O102="základní",K102,0)</f>
        <v>0</v>
      </c>
      <c r="BF102" s="219">
        <f>IF(O102="snížená",K102,0)</f>
        <v>0</v>
      </c>
      <c r="BG102" s="219">
        <f>IF(O102="zákl. přenesená",K102,0)</f>
        <v>0</v>
      </c>
      <c r="BH102" s="219">
        <f>IF(O102="sníž. přenesená",K102,0)</f>
        <v>0</v>
      </c>
      <c r="BI102" s="219">
        <f>IF(O102="nulová",K102,0)</f>
        <v>0</v>
      </c>
      <c r="BJ102" s="13" t="s">
        <v>80</v>
      </c>
      <c r="BK102" s="219">
        <f>ROUND(P102*H102,2)</f>
        <v>0</v>
      </c>
      <c r="BL102" s="13" t="s">
        <v>146</v>
      </c>
      <c r="BM102" s="13" t="s">
        <v>603</v>
      </c>
    </row>
    <row r="103" spans="2:51" s="11" customFormat="1" ht="12">
      <c r="B103" s="226"/>
      <c r="C103" s="227"/>
      <c r="D103" s="228" t="s">
        <v>208</v>
      </c>
      <c r="E103" s="229" t="s">
        <v>1</v>
      </c>
      <c r="F103" s="230" t="s">
        <v>604</v>
      </c>
      <c r="G103" s="227"/>
      <c r="H103" s="231">
        <v>508.2</v>
      </c>
      <c r="I103" s="232"/>
      <c r="J103" s="232"/>
      <c r="K103" s="227"/>
      <c r="L103" s="227"/>
      <c r="M103" s="233"/>
      <c r="N103" s="234"/>
      <c r="O103" s="235"/>
      <c r="P103" s="235"/>
      <c r="Q103" s="235"/>
      <c r="R103" s="235"/>
      <c r="S103" s="235"/>
      <c r="T103" s="235"/>
      <c r="U103" s="235"/>
      <c r="V103" s="235"/>
      <c r="W103" s="235"/>
      <c r="X103" s="236"/>
      <c r="AT103" s="237" t="s">
        <v>208</v>
      </c>
      <c r="AU103" s="237" t="s">
        <v>82</v>
      </c>
      <c r="AV103" s="11" t="s">
        <v>82</v>
      </c>
      <c r="AW103" s="11" t="s">
        <v>5</v>
      </c>
      <c r="AX103" s="11" t="s">
        <v>72</v>
      </c>
      <c r="AY103" s="237" t="s">
        <v>128</v>
      </c>
    </row>
    <row r="104" spans="2:51" s="11" customFormat="1" ht="12">
      <c r="B104" s="226"/>
      <c r="C104" s="227"/>
      <c r="D104" s="228" t="s">
        <v>208</v>
      </c>
      <c r="E104" s="229" t="s">
        <v>1</v>
      </c>
      <c r="F104" s="230" t="s">
        <v>605</v>
      </c>
      <c r="G104" s="227"/>
      <c r="H104" s="231">
        <v>195.3</v>
      </c>
      <c r="I104" s="232"/>
      <c r="J104" s="232"/>
      <c r="K104" s="227"/>
      <c r="L104" s="227"/>
      <c r="M104" s="233"/>
      <c r="N104" s="234"/>
      <c r="O104" s="235"/>
      <c r="P104" s="235"/>
      <c r="Q104" s="235"/>
      <c r="R104" s="235"/>
      <c r="S104" s="235"/>
      <c r="T104" s="235"/>
      <c r="U104" s="235"/>
      <c r="V104" s="235"/>
      <c r="W104" s="235"/>
      <c r="X104" s="236"/>
      <c r="AT104" s="237" t="s">
        <v>208</v>
      </c>
      <c r="AU104" s="237" t="s">
        <v>82</v>
      </c>
      <c r="AV104" s="11" t="s">
        <v>82</v>
      </c>
      <c r="AW104" s="11" t="s">
        <v>5</v>
      </c>
      <c r="AX104" s="11" t="s">
        <v>72</v>
      </c>
      <c r="AY104" s="237" t="s">
        <v>128</v>
      </c>
    </row>
    <row r="105" spans="2:51" s="11" customFormat="1" ht="12">
      <c r="B105" s="226"/>
      <c r="C105" s="227"/>
      <c r="D105" s="228" t="s">
        <v>208</v>
      </c>
      <c r="E105" s="229" t="s">
        <v>1</v>
      </c>
      <c r="F105" s="230" t="s">
        <v>606</v>
      </c>
      <c r="G105" s="227"/>
      <c r="H105" s="231">
        <v>349.44</v>
      </c>
      <c r="I105" s="232"/>
      <c r="J105" s="232"/>
      <c r="K105" s="227"/>
      <c r="L105" s="227"/>
      <c r="M105" s="233"/>
      <c r="N105" s="234"/>
      <c r="O105" s="235"/>
      <c r="P105" s="235"/>
      <c r="Q105" s="235"/>
      <c r="R105" s="235"/>
      <c r="S105" s="235"/>
      <c r="T105" s="235"/>
      <c r="U105" s="235"/>
      <c r="V105" s="235"/>
      <c r="W105" s="235"/>
      <c r="X105" s="236"/>
      <c r="AT105" s="237" t="s">
        <v>208</v>
      </c>
      <c r="AU105" s="237" t="s">
        <v>82</v>
      </c>
      <c r="AV105" s="11" t="s">
        <v>82</v>
      </c>
      <c r="AW105" s="11" t="s">
        <v>5</v>
      </c>
      <c r="AX105" s="11" t="s">
        <v>72</v>
      </c>
      <c r="AY105" s="237" t="s">
        <v>128</v>
      </c>
    </row>
    <row r="106" spans="2:51" s="11" customFormat="1" ht="12">
      <c r="B106" s="226"/>
      <c r="C106" s="227"/>
      <c r="D106" s="228" t="s">
        <v>208</v>
      </c>
      <c r="E106" s="229" t="s">
        <v>1</v>
      </c>
      <c r="F106" s="230" t="s">
        <v>607</v>
      </c>
      <c r="G106" s="227"/>
      <c r="H106" s="231">
        <v>117.48</v>
      </c>
      <c r="I106" s="232"/>
      <c r="J106" s="232"/>
      <c r="K106" s="227"/>
      <c r="L106" s="227"/>
      <c r="M106" s="233"/>
      <c r="N106" s="234"/>
      <c r="O106" s="235"/>
      <c r="P106" s="235"/>
      <c r="Q106" s="235"/>
      <c r="R106" s="235"/>
      <c r="S106" s="235"/>
      <c r="T106" s="235"/>
      <c r="U106" s="235"/>
      <c r="V106" s="235"/>
      <c r="W106" s="235"/>
      <c r="X106" s="236"/>
      <c r="AT106" s="237" t="s">
        <v>208</v>
      </c>
      <c r="AU106" s="237" t="s">
        <v>82</v>
      </c>
      <c r="AV106" s="11" t="s">
        <v>82</v>
      </c>
      <c r="AW106" s="11" t="s">
        <v>5</v>
      </c>
      <c r="AX106" s="11" t="s">
        <v>72</v>
      </c>
      <c r="AY106" s="237" t="s">
        <v>128</v>
      </c>
    </row>
    <row r="107" spans="2:51" s="11" customFormat="1" ht="12">
      <c r="B107" s="226"/>
      <c r="C107" s="227"/>
      <c r="D107" s="228" t="s">
        <v>208</v>
      </c>
      <c r="E107" s="229" t="s">
        <v>1</v>
      </c>
      <c r="F107" s="230" t="s">
        <v>608</v>
      </c>
      <c r="G107" s="227"/>
      <c r="H107" s="231">
        <v>499.4</v>
      </c>
      <c r="I107" s="232"/>
      <c r="J107" s="232"/>
      <c r="K107" s="227"/>
      <c r="L107" s="227"/>
      <c r="M107" s="233"/>
      <c r="N107" s="234"/>
      <c r="O107" s="235"/>
      <c r="P107" s="235"/>
      <c r="Q107" s="235"/>
      <c r="R107" s="235"/>
      <c r="S107" s="235"/>
      <c r="T107" s="235"/>
      <c r="U107" s="235"/>
      <c r="V107" s="235"/>
      <c r="W107" s="235"/>
      <c r="X107" s="236"/>
      <c r="AT107" s="237" t="s">
        <v>208</v>
      </c>
      <c r="AU107" s="237" t="s">
        <v>82</v>
      </c>
      <c r="AV107" s="11" t="s">
        <v>82</v>
      </c>
      <c r="AW107" s="11" t="s">
        <v>5</v>
      </c>
      <c r="AX107" s="11" t="s">
        <v>72</v>
      </c>
      <c r="AY107" s="237" t="s">
        <v>128</v>
      </c>
    </row>
    <row r="108" spans="2:51" s="11" customFormat="1" ht="12">
      <c r="B108" s="226"/>
      <c r="C108" s="227"/>
      <c r="D108" s="228" t="s">
        <v>208</v>
      </c>
      <c r="E108" s="229" t="s">
        <v>1</v>
      </c>
      <c r="F108" s="230" t="s">
        <v>609</v>
      </c>
      <c r="G108" s="227"/>
      <c r="H108" s="231">
        <v>50.24</v>
      </c>
      <c r="I108" s="232"/>
      <c r="J108" s="232"/>
      <c r="K108" s="227"/>
      <c r="L108" s="227"/>
      <c r="M108" s="233"/>
      <c r="N108" s="234"/>
      <c r="O108" s="235"/>
      <c r="P108" s="235"/>
      <c r="Q108" s="235"/>
      <c r="R108" s="235"/>
      <c r="S108" s="235"/>
      <c r="T108" s="235"/>
      <c r="U108" s="235"/>
      <c r="V108" s="235"/>
      <c r="W108" s="235"/>
      <c r="X108" s="236"/>
      <c r="AT108" s="237" t="s">
        <v>208</v>
      </c>
      <c r="AU108" s="237" t="s">
        <v>82</v>
      </c>
      <c r="AV108" s="11" t="s">
        <v>82</v>
      </c>
      <c r="AW108" s="11" t="s">
        <v>5</v>
      </c>
      <c r="AX108" s="11" t="s">
        <v>72</v>
      </c>
      <c r="AY108" s="237" t="s">
        <v>128</v>
      </c>
    </row>
    <row r="109" spans="2:65" s="1" customFormat="1" ht="16.5" customHeight="1">
      <c r="B109" s="34"/>
      <c r="C109" s="207" t="s">
        <v>127</v>
      </c>
      <c r="D109" s="207" t="s">
        <v>131</v>
      </c>
      <c r="E109" s="208" t="s">
        <v>610</v>
      </c>
      <c r="F109" s="209" t="s">
        <v>611</v>
      </c>
      <c r="G109" s="210" t="s">
        <v>206</v>
      </c>
      <c r="H109" s="211">
        <v>1720.06</v>
      </c>
      <c r="I109" s="212"/>
      <c r="J109" s="212"/>
      <c r="K109" s="213">
        <f>ROUND(P109*H109,2)</f>
        <v>0</v>
      </c>
      <c r="L109" s="209" t="s">
        <v>164</v>
      </c>
      <c r="M109" s="39"/>
      <c r="N109" s="214" t="s">
        <v>1</v>
      </c>
      <c r="O109" s="215" t="s">
        <v>41</v>
      </c>
      <c r="P109" s="216">
        <f>I109+J109</f>
        <v>0</v>
      </c>
      <c r="Q109" s="216">
        <f>ROUND(I109*H109,2)</f>
        <v>0</v>
      </c>
      <c r="R109" s="216">
        <f>ROUND(J109*H109,2)</f>
        <v>0</v>
      </c>
      <c r="S109" s="75"/>
      <c r="T109" s="217">
        <f>S109*H109</f>
        <v>0</v>
      </c>
      <c r="U109" s="217">
        <v>0</v>
      </c>
      <c r="V109" s="217">
        <f>U109*H109</f>
        <v>0</v>
      </c>
      <c r="W109" s="217">
        <v>0</v>
      </c>
      <c r="X109" s="218">
        <f>W109*H109</f>
        <v>0</v>
      </c>
      <c r="AR109" s="13" t="s">
        <v>146</v>
      </c>
      <c r="AT109" s="13" t="s">
        <v>131</v>
      </c>
      <c r="AU109" s="13" t="s">
        <v>82</v>
      </c>
      <c r="AY109" s="13" t="s">
        <v>128</v>
      </c>
      <c r="BE109" s="219">
        <f>IF(O109="základní",K109,0)</f>
        <v>0</v>
      </c>
      <c r="BF109" s="219">
        <f>IF(O109="snížená",K109,0)</f>
        <v>0</v>
      </c>
      <c r="BG109" s="219">
        <f>IF(O109="zákl. přenesená",K109,0)</f>
        <v>0</v>
      </c>
      <c r="BH109" s="219">
        <f>IF(O109="sníž. přenesená",K109,0)</f>
        <v>0</v>
      </c>
      <c r="BI109" s="219">
        <f>IF(O109="nulová",K109,0)</f>
        <v>0</v>
      </c>
      <c r="BJ109" s="13" t="s">
        <v>80</v>
      </c>
      <c r="BK109" s="219">
        <f>ROUND(P109*H109,2)</f>
        <v>0</v>
      </c>
      <c r="BL109" s="13" t="s">
        <v>146</v>
      </c>
      <c r="BM109" s="13" t="s">
        <v>612</v>
      </c>
    </row>
    <row r="110" spans="2:65" s="1" customFormat="1" ht="16.5" customHeight="1">
      <c r="B110" s="34"/>
      <c r="C110" s="207" t="s">
        <v>153</v>
      </c>
      <c r="D110" s="207" t="s">
        <v>131</v>
      </c>
      <c r="E110" s="208" t="s">
        <v>235</v>
      </c>
      <c r="F110" s="209" t="s">
        <v>236</v>
      </c>
      <c r="G110" s="210" t="s">
        <v>227</v>
      </c>
      <c r="H110" s="211">
        <v>905.55</v>
      </c>
      <c r="I110" s="212"/>
      <c r="J110" s="212"/>
      <c r="K110" s="213">
        <f>ROUND(P110*H110,2)</f>
        <v>0</v>
      </c>
      <c r="L110" s="209" t="s">
        <v>164</v>
      </c>
      <c r="M110" s="39"/>
      <c r="N110" s="214" t="s">
        <v>1</v>
      </c>
      <c r="O110" s="215" t="s">
        <v>41</v>
      </c>
      <c r="P110" s="216">
        <f>I110+J110</f>
        <v>0</v>
      </c>
      <c r="Q110" s="216">
        <f>ROUND(I110*H110,2)</f>
        <v>0</v>
      </c>
      <c r="R110" s="216">
        <f>ROUND(J110*H110,2)</f>
        <v>0</v>
      </c>
      <c r="S110" s="75"/>
      <c r="T110" s="217">
        <f>S110*H110</f>
        <v>0</v>
      </c>
      <c r="U110" s="217">
        <v>0</v>
      </c>
      <c r="V110" s="217">
        <f>U110*H110</f>
        <v>0</v>
      </c>
      <c r="W110" s="217">
        <v>0</v>
      </c>
      <c r="X110" s="218">
        <f>W110*H110</f>
        <v>0</v>
      </c>
      <c r="AR110" s="13" t="s">
        <v>146</v>
      </c>
      <c r="AT110" s="13" t="s">
        <v>131</v>
      </c>
      <c r="AU110" s="13" t="s">
        <v>82</v>
      </c>
      <c r="AY110" s="13" t="s">
        <v>128</v>
      </c>
      <c r="BE110" s="219">
        <f>IF(O110="základní",K110,0)</f>
        <v>0</v>
      </c>
      <c r="BF110" s="219">
        <f>IF(O110="snížená",K110,0)</f>
        <v>0</v>
      </c>
      <c r="BG110" s="219">
        <f>IF(O110="zákl. přenesená",K110,0)</f>
        <v>0</v>
      </c>
      <c r="BH110" s="219">
        <f>IF(O110="sníž. přenesená",K110,0)</f>
        <v>0</v>
      </c>
      <c r="BI110" s="219">
        <f>IF(O110="nulová",K110,0)</f>
        <v>0</v>
      </c>
      <c r="BJ110" s="13" t="s">
        <v>80</v>
      </c>
      <c r="BK110" s="219">
        <f>ROUND(P110*H110,2)</f>
        <v>0</v>
      </c>
      <c r="BL110" s="13" t="s">
        <v>146</v>
      </c>
      <c r="BM110" s="13" t="s">
        <v>613</v>
      </c>
    </row>
    <row r="111" spans="2:51" s="11" customFormat="1" ht="12">
      <c r="B111" s="226"/>
      <c r="C111" s="227"/>
      <c r="D111" s="228" t="s">
        <v>208</v>
      </c>
      <c r="E111" s="229" t="s">
        <v>1</v>
      </c>
      <c r="F111" s="230" t="s">
        <v>614</v>
      </c>
      <c r="G111" s="227"/>
      <c r="H111" s="231">
        <v>905.55</v>
      </c>
      <c r="I111" s="232"/>
      <c r="J111" s="232"/>
      <c r="K111" s="227"/>
      <c r="L111" s="227"/>
      <c r="M111" s="233"/>
      <c r="N111" s="234"/>
      <c r="O111" s="235"/>
      <c r="P111" s="235"/>
      <c r="Q111" s="235"/>
      <c r="R111" s="235"/>
      <c r="S111" s="235"/>
      <c r="T111" s="235"/>
      <c r="U111" s="235"/>
      <c r="V111" s="235"/>
      <c r="W111" s="235"/>
      <c r="X111" s="236"/>
      <c r="AT111" s="237" t="s">
        <v>208</v>
      </c>
      <c r="AU111" s="237" t="s">
        <v>82</v>
      </c>
      <c r="AV111" s="11" t="s">
        <v>82</v>
      </c>
      <c r="AW111" s="11" t="s">
        <v>5</v>
      </c>
      <c r="AX111" s="11" t="s">
        <v>80</v>
      </c>
      <c r="AY111" s="237" t="s">
        <v>128</v>
      </c>
    </row>
    <row r="112" spans="2:65" s="1" customFormat="1" ht="16.5" customHeight="1">
      <c r="B112" s="34"/>
      <c r="C112" s="207" t="s">
        <v>157</v>
      </c>
      <c r="D112" s="207" t="s">
        <v>131</v>
      </c>
      <c r="E112" s="208" t="s">
        <v>238</v>
      </c>
      <c r="F112" s="209" t="s">
        <v>239</v>
      </c>
      <c r="G112" s="210" t="s">
        <v>227</v>
      </c>
      <c r="H112" s="211">
        <v>905.55</v>
      </c>
      <c r="I112" s="212"/>
      <c r="J112" s="212"/>
      <c r="K112" s="213">
        <f>ROUND(P112*H112,2)</f>
        <v>0</v>
      </c>
      <c r="L112" s="209" t="s">
        <v>164</v>
      </c>
      <c r="M112" s="39"/>
      <c r="N112" s="214" t="s">
        <v>1</v>
      </c>
      <c r="O112" s="215" t="s">
        <v>41</v>
      </c>
      <c r="P112" s="216">
        <f>I112+J112</f>
        <v>0</v>
      </c>
      <c r="Q112" s="216">
        <f>ROUND(I112*H112,2)</f>
        <v>0</v>
      </c>
      <c r="R112" s="216">
        <f>ROUND(J112*H112,2)</f>
        <v>0</v>
      </c>
      <c r="S112" s="75"/>
      <c r="T112" s="217">
        <f>S112*H112</f>
        <v>0</v>
      </c>
      <c r="U112" s="217">
        <v>0</v>
      </c>
      <c r="V112" s="217">
        <f>U112*H112</f>
        <v>0</v>
      </c>
      <c r="W112" s="217">
        <v>0</v>
      </c>
      <c r="X112" s="218">
        <f>W112*H112</f>
        <v>0</v>
      </c>
      <c r="AR112" s="13" t="s">
        <v>146</v>
      </c>
      <c r="AT112" s="13" t="s">
        <v>131</v>
      </c>
      <c r="AU112" s="13" t="s">
        <v>82</v>
      </c>
      <c r="AY112" s="13" t="s">
        <v>128</v>
      </c>
      <c r="BE112" s="219">
        <f>IF(O112="základní",K112,0)</f>
        <v>0</v>
      </c>
      <c r="BF112" s="219">
        <f>IF(O112="snížená",K112,0)</f>
        <v>0</v>
      </c>
      <c r="BG112" s="219">
        <f>IF(O112="zákl. přenesená",K112,0)</f>
        <v>0</v>
      </c>
      <c r="BH112" s="219">
        <f>IF(O112="sníž. přenesená",K112,0)</f>
        <v>0</v>
      </c>
      <c r="BI112" s="219">
        <f>IF(O112="nulová",K112,0)</f>
        <v>0</v>
      </c>
      <c r="BJ112" s="13" t="s">
        <v>80</v>
      </c>
      <c r="BK112" s="219">
        <f>ROUND(P112*H112,2)</f>
        <v>0</v>
      </c>
      <c r="BL112" s="13" t="s">
        <v>146</v>
      </c>
      <c r="BM112" s="13" t="s">
        <v>615</v>
      </c>
    </row>
    <row r="113" spans="2:65" s="1" customFormat="1" ht="16.5" customHeight="1">
      <c r="B113" s="34"/>
      <c r="C113" s="207" t="s">
        <v>161</v>
      </c>
      <c r="D113" s="207" t="s">
        <v>131</v>
      </c>
      <c r="E113" s="208" t="s">
        <v>241</v>
      </c>
      <c r="F113" s="209" t="s">
        <v>242</v>
      </c>
      <c r="G113" s="210" t="s">
        <v>227</v>
      </c>
      <c r="H113" s="211">
        <v>905.55</v>
      </c>
      <c r="I113" s="212"/>
      <c r="J113" s="212"/>
      <c r="K113" s="213">
        <f>ROUND(P113*H113,2)</f>
        <v>0</v>
      </c>
      <c r="L113" s="209" t="s">
        <v>164</v>
      </c>
      <c r="M113" s="39"/>
      <c r="N113" s="214" t="s">
        <v>1</v>
      </c>
      <c r="O113" s="215" t="s">
        <v>41</v>
      </c>
      <c r="P113" s="216">
        <f>I113+J113</f>
        <v>0</v>
      </c>
      <c r="Q113" s="216">
        <f>ROUND(I113*H113,2)</f>
        <v>0</v>
      </c>
      <c r="R113" s="216">
        <f>ROUND(J113*H113,2)</f>
        <v>0</v>
      </c>
      <c r="S113" s="75"/>
      <c r="T113" s="217">
        <f>S113*H113</f>
        <v>0</v>
      </c>
      <c r="U113" s="217">
        <v>0</v>
      </c>
      <c r="V113" s="217">
        <f>U113*H113</f>
        <v>0</v>
      </c>
      <c r="W113" s="217">
        <v>0</v>
      </c>
      <c r="X113" s="218">
        <f>W113*H113</f>
        <v>0</v>
      </c>
      <c r="AR113" s="13" t="s">
        <v>146</v>
      </c>
      <c r="AT113" s="13" t="s">
        <v>131</v>
      </c>
      <c r="AU113" s="13" t="s">
        <v>82</v>
      </c>
      <c r="AY113" s="13" t="s">
        <v>128</v>
      </c>
      <c r="BE113" s="219">
        <f>IF(O113="základní",K113,0)</f>
        <v>0</v>
      </c>
      <c r="BF113" s="219">
        <f>IF(O113="snížená",K113,0)</f>
        <v>0</v>
      </c>
      <c r="BG113" s="219">
        <f>IF(O113="zákl. přenesená",K113,0)</f>
        <v>0</v>
      </c>
      <c r="BH113" s="219">
        <f>IF(O113="sníž. přenesená",K113,0)</f>
        <v>0</v>
      </c>
      <c r="BI113" s="219">
        <f>IF(O113="nulová",K113,0)</f>
        <v>0</v>
      </c>
      <c r="BJ113" s="13" t="s">
        <v>80</v>
      </c>
      <c r="BK113" s="219">
        <f>ROUND(P113*H113,2)</f>
        <v>0</v>
      </c>
      <c r="BL113" s="13" t="s">
        <v>146</v>
      </c>
      <c r="BM113" s="13" t="s">
        <v>616</v>
      </c>
    </row>
    <row r="114" spans="2:65" s="1" customFormat="1" ht="16.5" customHeight="1">
      <c r="B114" s="34"/>
      <c r="C114" s="207" t="s">
        <v>166</v>
      </c>
      <c r="D114" s="207" t="s">
        <v>131</v>
      </c>
      <c r="E114" s="208" t="s">
        <v>244</v>
      </c>
      <c r="F114" s="209" t="s">
        <v>617</v>
      </c>
      <c r="G114" s="210" t="s">
        <v>246</v>
      </c>
      <c r="H114" s="211">
        <v>1811.1</v>
      </c>
      <c r="I114" s="212"/>
      <c r="J114" s="212"/>
      <c r="K114" s="213">
        <f>ROUND(P114*H114,2)</f>
        <v>0</v>
      </c>
      <c r="L114" s="209" t="s">
        <v>164</v>
      </c>
      <c r="M114" s="39"/>
      <c r="N114" s="214" t="s">
        <v>1</v>
      </c>
      <c r="O114" s="215" t="s">
        <v>41</v>
      </c>
      <c r="P114" s="216">
        <f>I114+J114</f>
        <v>0</v>
      </c>
      <c r="Q114" s="216">
        <f>ROUND(I114*H114,2)</f>
        <v>0</v>
      </c>
      <c r="R114" s="216">
        <f>ROUND(J114*H114,2)</f>
        <v>0</v>
      </c>
      <c r="S114" s="75"/>
      <c r="T114" s="217">
        <f>S114*H114</f>
        <v>0</v>
      </c>
      <c r="U114" s="217">
        <v>0</v>
      </c>
      <c r="V114" s="217">
        <f>U114*H114</f>
        <v>0</v>
      </c>
      <c r="W114" s="217">
        <v>0</v>
      </c>
      <c r="X114" s="218">
        <f>W114*H114</f>
        <v>0</v>
      </c>
      <c r="AR114" s="13" t="s">
        <v>146</v>
      </c>
      <c r="AT114" s="13" t="s">
        <v>131</v>
      </c>
      <c r="AU114" s="13" t="s">
        <v>82</v>
      </c>
      <c r="AY114" s="13" t="s">
        <v>128</v>
      </c>
      <c r="BE114" s="219">
        <f>IF(O114="základní",K114,0)</f>
        <v>0</v>
      </c>
      <c r="BF114" s="219">
        <f>IF(O114="snížená",K114,0)</f>
        <v>0</v>
      </c>
      <c r="BG114" s="219">
        <f>IF(O114="zákl. přenesená",K114,0)</f>
        <v>0</v>
      </c>
      <c r="BH114" s="219">
        <f>IF(O114="sníž. přenesená",K114,0)</f>
        <v>0</v>
      </c>
      <c r="BI114" s="219">
        <f>IF(O114="nulová",K114,0)</f>
        <v>0</v>
      </c>
      <c r="BJ114" s="13" t="s">
        <v>80</v>
      </c>
      <c r="BK114" s="219">
        <f>ROUND(P114*H114,2)</f>
        <v>0</v>
      </c>
      <c r="BL114" s="13" t="s">
        <v>146</v>
      </c>
      <c r="BM114" s="13" t="s">
        <v>618</v>
      </c>
    </row>
    <row r="115" spans="2:51" s="11" customFormat="1" ht="12">
      <c r="B115" s="226"/>
      <c r="C115" s="227"/>
      <c r="D115" s="228" t="s">
        <v>208</v>
      </c>
      <c r="E115" s="227"/>
      <c r="F115" s="230" t="s">
        <v>619</v>
      </c>
      <c r="G115" s="227"/>
      <c r="H115" s="231">
        <v>1811.1</v>
      </c>
      <c r="I115" s="232"/>
      <c r="J115" s="232"/>
      <c r="K115" s="227"/>
      <c r="L115" s="227"/>
      <c r="M115" s="233"/>
      <c r="N115" s="234"/>
      <c r="O115" s="235"/>
      <c r="P115" s="235"/>
      <c r="Q115" s="235"/>
      <c r="R115" s="235"/>
      <c r="S115" s="235"/>
      <c r="T115" s="235"/>
      <c r="U115" s="235"/>
      <c r="V115" s="235"/>
      <c r="W115" s="235"/>
      <c r="X115" s="236"/>
      <c r="AT115" s="237" t="s">
        <v>208</v>
      </c>
      <c r="AU115" s="237" t="s">
        <v>82</v>
      </c>
      <c r="AV115" s="11" t="s">
        <v>82</v>
      </c>
      <c r="AW115" s="11" t="s">
        <v>4</v>
      </c>
      <c r="AX115" s="11" t="s">
        <v>80</v>
      </c>
      <c r="AY115" s="237" t="s">
        <v>128</v>
      </c>
    </row>
    <row r="116" spans="2:65" s="1" customFormat="1" ht="16.5" customHeight="1">
      <c r="B116" s="34"/>
      <c r="C116" s="207" t="s">
        <v>83</v>
      </c>
      <c r="D116" s="207" t="s">
        <v>131</v>
      </c>
      <c r="E116" s="208" t="s">
        <v>620</v>
      </c>
      <c r="F116" s="209" t="s">
        <v>621</v>
      </c>
      <c r="G116" s="210" t="s">
        <v>227</v>
      </c>
      <c r="H116" s="211">
        <v>549.503</v>
      </c>
      <c r="I116" s="212"/>
      <c r="J116" s="212"/>
      <c r="K116" s="213">
        <f>ROUND(P116*H116,2)</f>
        <v>0</v>
      </c>
      <c r="L116" s="209" t="s">
        <v>164</v>
      </c>
      <c r="M116" s="39"/>
      <c r="N116" s="214" t="s">
        <v>1</v>
      </c>
      <c r="O116" s="215" t="s">
        <v>41</v>
      </c>
      <c r="P116" s="216">
        <f>I116+J116</f>
        <v>0</v>
      </c>
      <c r="Q116" s="216">
        <f>ROUND(I116*H116,2)</f>
        <v>0</v>
      </c>
      <c r="R116" s="216">
        <f>ROUND(J116*H116,2)</f>
        <v>0</v>
      </c>
      <c r="S116" s="75"/>
      <c r="T116" s="217">
        <f>S116*H116</f>
        <v>0</v>
      </c>
      <c r="U116" s="217">
        <v>0</v>
      </c>
      <c r="V116" s="217">
        <f>U116*H116</f>
        <v>0</v>
      </c>
      <c r="W116" s="217">
        <v>0</v>
      </c>
      <c r="X116" s="218">
        <f>W116*H116</f>
        <v>0</v>
      </c>
      <c r="AR116" s="13" t="s">
        <v>146</v>
      </c>
      <c r="AT116" s="13" t="s">
        <v>131</v>
      </c>
      <c r="AU116" s="13" t="s">
        <v>82</v>
      </c>
      <c r="AY116" s="13" t="s">
        <v>128</v>
      </c>
      <c r="BE116" s="219">
        <f>IF(O116="základní",K116,0)</f>
        <v>0</v>
      </c>
      <c r="BF116" s="219">
        <f>IF(O116="snížená",K116,0)</f>
        <v>0</v>
      </c>
      <c r="BG116" s="219">
        <f>IF(O116="zákl. přenesená",K116,0)</f>
        <v>0</v>
      </c>
      <c r="BH116" s="219">
        <f>IF(O116="sníž. přenesená",K116,0)</f>
        <v>0</v>
      </c>
      <c r="BI116" s="219">
        <f>IF(O116="nulová",K116,0)</f>
        <v>0</v>
      </c>
      <c r="BJ116" s="13" t="s">
        <v>80</v>
      </c>
      <c r="BK116" s="219">
        <f>ROUND(P116*H116,2)</f>
        <v>0</v>
      </c>
      <c r="BL116" s="13" t="s">
        <v>146</v>
      </c>
      <c r="BM116" s="13" t="s">
        <v>622</v>
      </c>
    </row>
    <row r="117" spans="2:51" s="11" customFormat="1" ht="12">
      <c r="B117" s="226"/>
      <c r="C117" s="227"/>
      <c r="D117" s="228" t="s">
        <v>208</v>
      </c>
      <c r="E117" s="229" t="s">
        <v>1</v>
      </c>
      <c r="F117" s="230" t="s">
        <v>623</v>
      </c>
      <c r="G117" s="227"/>
      <c r="H117" s="231">
        <v>140.36</v>
      </c>
      <c r="I117" s="232"/>
      <c r="J117" s="232"/>
      <c r="K117" s="227"/>
      <c r="L117" s="227"/>
      <c r="M117" s="233"/>
      <c r="N117" s="234"/>
      <c r="O117" s="235"/>
      <c r="P117" s="235"/>
      <c r="Q117" s="235"/>
      <c r="R117" s="235"/>
      <c r="S117" s="235"/>
      <c r="T117" s="235"/>
      <c r="U117" s="235"/>
      <c r="V117" s="235"/>
      <c r="W117" s="235"/>
      <c r="X117" s="236"/>
      <c r="AT117" s="237" t="s">
        <v>208</v>
      </c>
      <c r="AU117" s="237" t="s">
        <v>82</v>
      </c>
      <c r="AV117" s="11" t="s">
        <v>82</v>
      </c>
      <c r="AW117" s="11" t="s">
        <v>5</v>
      </c>
      <c r="AX117" s="11" t="s">
        <v>72</v>
      </c>
      <c r="AY117" s="237" t="s">
        <v>128</v>
      </c>
    </row>
    <row r="118" spans="2:51" s="11" customFormat="1" ht="12">
      <c r="B118" s="226"/>
      <c r="C118" s="227"/>
      <c r="D118" s="228" t="s">
        <v>208</v>
      </c>
      <c r="E118" s="229" t="s">
        <v>1</v>
      </c>
      <c r="F118" s="230" t="s">
        <v>624</v>
      </c>
      <c r="G118" s="227"/>
      <c r="H118" s="231">
        <v>52.08</v>
      </c>
      <c r="I118" s="232"/>
      <c r="J118" s="232"/>
      <c r="K118" s="227"/>
      <c r="L118" s="227"/>
      <c r="M118" s="233"/>
      <c r="N118" s="234"/>
      <c r="O118" s="235"/>
      <c r="P118" s="235"/>
      <c r="Q118" s="235"/>
      <c r="R118" s="235"/>
      <c r="S118" s="235"/>
      <c r="T118" s="235"/>
      <c r="U118" s="235"/>
      <c r="V118" s="235"/>
      <c r="W118" s="235"/>
      <c r="X118" s="236"/>
      <c r="AT118" s="237" t="s">
        <v>208</v>
      </c>
      <c r="AU118" s="237" t="s">
        <v>82</v>
      </c>
      <c r="AV118" s="11" t="s">
        <v>82</v>
      </c>
      <c r="AW118" s="11" t="s">
        <v>5</v>
      </c>
      <c r="AX118" s="11" t="s">
        <v>72</v>
      </c>
      <c r="AY118" s="237" t="s">
        <v>128</v>
      </c>
    </row>
    <row r="119" spans="2:51" s="11" customFormat="1" ht="12">
      <c r="B119" s="226"/>
      <c r="C119" s="227"/>
      <c r="D119" s="228" t="s">
        <v>208</v>
      </c>
      <c r="E119" s="229" t="s">
        <v>1</v>
      </c>
      <c r="F119" s="230" t="s">
        <v>625</v>
      </c>
      <c r="G119" s="227"/>
      <c r="H119" s="231">
        <v>109.824</v>
      </c>
      <c r="I119" s="232"/>
      <c r="J119" s="232"/>
      <c r="K119" s="227"/>
      <c r="L119" s="227"/>
      <c r="M119" s="233"/>
      <c r="N119" s="234"/>
      <c r="O119" s="235"/>
      <c r="P119" s="235"/>
      <c r="Q119" s="235"/>
      <c r="R119" s="235"/>
      <c r="S119" s="235"/>
      <c r="T119" s="235"/>
      <c r="U119" s="235"/>
      <c r="V119" s="235"/>
      <c r="W119" s="235"/>
      <c r="X119" s="236"/>
      <c r="AT119" s="237" t="s">
        <v>208</v>
      </c>
      <c r="AU119" s="237" t="s">
        <v>82</v>
      </c>
      <c r="AV119" s="11" t="s">
        <v>82</v>
      </c>
      <c r="AW119" s="11" t="s">
        <v>5</v>
      </c>
      <c r="AX119" s="11" t="s">
        <v>72</v>
      </c>
      <c r="AY119" s="237" t="s">
        <v>128</v>
      </c>
    </row>
    <row r="120" spans="2:51" s="11" customFormat="1" ht="12">
      <c r="B120" s="226"/>
      <c r="C120" s="227"/>
      <c r="D120" s="228" t="s">
        <v>208</v>
      </c>
      <c r="E120" s="229" t="s">
        <v>1</v>
      </c>
      <c r="F120" s="230" t="s">
        <v>626</v>
      </c>
      <c r="G120" s="227"/>
      <c r="H120" s="231">
        <v>33.108</v>
      </c>
      <c r="I120" s="232"/>
      <c r="J120" s="232"/>
      <c r="K120" s="227"/>
      <c r="L120" s="227"/>
      <c r="M120" s="233"/>
      <c r="N120" s="234"/>
      <c r="O120" s="235"/>
      <c r="P120" s="235"/>
      <c r="Q120" s="235"/>
      <c r="R120" s="235"/>
      <c r="S120" s="235"/>
      <c r="T120" s="235"/>
      <c r="U120" s="235"/>
      <c r="V120" s="235"/>
      <c r="W120" s="235"/>
      <c r="X120" s="236"/>
      <c r="AT120" s="237" t="s">
        <v>208</v>
      </c>
      <c r="AU120" s="237" t="s">
        <v>82</v>
      </c>
      <c r="AV120" s="11" t="s">
        <v>82</v>
      </c>
      <c r="AW120" s="11" t="s">
        <v>5</v>
      </c>
      <c r="AX120" s="11" t="s">
        <v>72</v>
      </c>
      <c r="AY120" s="237" t="s">
        <v>128</v>
      </c>
    </row>
    <row r="121" spans="2:51" s="11" customFormat="1" ht="12">
      <c r="B121" s="226"/>
      <c r="C121" s="227"/>
      <c r="D121" s="228" t="s">
        <v>208</v>
      </c>
      <c r="E121" s="229" t="s">
        <v>1</v>
      </c>
      <c r="F121" s="230" t="s">
        <v>627</v>
      </c>
      <c r="G121" s="227"/>
      <c r="H121" s="231">
        <v>177.06</v>
      </c>
      <c r="I121" s="232"/>
      <c r="J121" s="232"/>
      <c r="K121" s="227"/>
      <c r="L121" s="227"/>
      <c r="M121" s="233"/>
      <c r="N121" s="234"/>
      <c r="O121" s="235"/>
      <c r="P121" s="235"/>
      <c r="Q121" s="235"/>
      <c r="R121" s="235"/>
      <c r="S121" s="235"/>
      <c r="T121" s="235"/>
      <c r="U121" s="235"/>
      <c r="V121" s="235"/>
      <c r="W121" s="235"/>
      <c r="X121" s="236"/>
      <c r="AT121" s="237" t="s">
        <v>208</v>
      </c>
      <c r="AU121" s="237" t="s">
        <v>82</v>
      </c>
      <c r="AV121" s="11" t="s">
        <v>82</v>
      </c>
      <c r="AW121" s="11" t="s">
        <v>5</v>
      </c>
      <c r="AX121" s="11" t="s">
        <v>72</v>
      </c>
      <c r="AY121" s="237" t="s">
        <v>128</v>
      </c>
    </row>
    <row r="122" spans="2:51" s="11" customFormat="1" ht="12">
      <c r="B122" s="226"/>
      <c r="C122" s="227"/>
      <c r="D122" s="228" t="s">
        <v>208</v>
      </c>
      <c r="E122" s="229" t="s">
        <v>1</v>
      </c>
      <c r="F122" s="230" t="s">
        <v>628</v>
      </c>
      <c r="G122" s="227"/>
      <c r="H122" s="231">
        <v>13.188</v>
      </c>
      <c r="I122" s="232"/>
      <c r="J122" s="232"/>
      <c r="K122" s="227"/>
      <c r="L122" s="227"/>
      <c r="M122" s="233"/>
      <c r="N122" s="234"/>
      <c r="O122" s="235"/>
      <c r="P122" s="235"/>
      <c r="Q122" s="235"/>
      <c r="R122" s="235"/>
      <c r="S122" s="235"/>
      <c r="T122" s="235"/>
      <c r="U122" s="235"/>
      <c r="V122" s="235"/>
      <c r="W122" s="235"/>
      <c r="X122" s="236"/>
      <c r="AT122" s="237" t="s">
        <v>208</v>
      </c>
      <c r="AU122" s="237" t="s">
        <v>82</v>
      </c>
      <c r="AV122" s="11" t="s">
        <v>82</v>
      </c>
      <c r="AW122" s="11" t="s">
        <v>5</v>
      </c>
      <c r="AX122" s="11" t="s">
        <v>72</v>
      </c>
      <c r="AY122" s="237" t="s">
        <v>128</v>
      </c>
    </row>
    <row r="123" spans="2:51" s="11" customFormat="1" ht="12">
      <c r="B123" s="226"/>
      <c r="C123" s="227"/>
      <c r="D123" s="228" t="s">
        <v>208</v>
      </c>
      <c r="E123" s="229" t="s">
        <v>1</v>
      </c>
      <c r="F123" s="230" t="s">
        <v>629</v>
      </c>
      <c r="G123" s="227"/>
      <c r="H123" s="231">
        <v>23.883</v>
      </c>
      <c r="I123" s="232"/>
      <c r="J123" s="232"/>
      <c r="K123" s="227"/>
      <c r="L123" s="227"/>
      <c r="M123" s="233"/>
      <c r="N123" s="234"/>
      <c r="O123" s="235"/>
      <c r="P123" s="235"/>
      <c r="Q123" s="235"/>
      <c r="R123" s="235"/>
      <c r="S123" s="235"/>
      <c r="T123" s="235"/>
      <c r="U123" s="235"/>
      <c r="V123" s="235"/>
      <c r="W123" s="235"/>
      <c r="X123" s="236"/>
      <c r="AT123" s="237" t="s">
        <v>208</v>
      </c>
      <c r="AU123" s="237" t="s">
        <v>82</v>
      </c>
      <c r="AV123" s="11" t="s">
        <v>82</v>
      </c>
      <c r="AW123" s="11" t="s">
        <v>5</v>
      </c>
      <c r="AX123" s="11" t="s">
        <v>72</v>
      </c>
      <c r="AY123" s="237" t="s">
        <v>128</v>
      </c>
    </row>
    <row r="124" spans="2:65" s="1" customFormat="1" ht="16.5" customHeight="1">
      <c r="B124" s="34"/>
      <c r="C124" s="238" t="s">
        <v>176</v>
      </c>
      <c r="D124" s="238" t="s">
        <v>254</v>
      </c>
      <c r="E124" s="239" t="s">
        <v>309</v>
      </c>
      <c r="F124" s="240" t="s">
        <v>630</v>
      </c>
      <c r="G124" s="241" t="s">
        <v>246</v>
      </c>
      <c r="H124" s="242">
        <v>1099.006</v>
      </c>
      <c r="I124" s="243"/>
      <c r="J124" s="244"/>
      <c r="K124" s="245">
        <f>ROUND(P124*H124,2)</f>
        <v>0</v>
      </c>
      <c r="L124" s="240" t="s">
        <v>164</v>
      </c>
      <c r="M124" s="246"/>
      <c r="N124" s="247" t="s">
        <v>1</v>
      </c>
      <c r="O124" s="215" t="s">
        <v>41</v>
      </c>
      <c r="P124" s="216">
        <f>I124+J124</f>
        <v>0</v>
      </c>
      <c r="Q124" s="216">
        <f>ROUND(I124*H124,2)</f>
        <v>0</v>
      </c>
      <c r="R124" s="216">
        <f>ROUND(J124*H124,2)</f>
        <v>0</v>
      </c>
      <c r="S124" s="75"/>
      <c r="T124" s="217">
        <f>S124*H124</f>
        <v>0</v>
      </c>
      <c r="U124" s="217">
        <v>0</v>
      </c>
      <c r="V124" s="217">
        <f>U124*H124</f>
        <v>0</v>
      </c>
      <c r="W124" s="217">
        <v>0</v>
      </c>
      <c r="X124" s="218">
        <f>W124*H124</f>
        <v>0</v>
      </c>
      <c r="AR124" s="13" t="s">
        <v>161</v>
      </c>
      <c r="AT124" s="13" t="s">
        <v>254</v>
      </c>
      <c r="AU124" s="13" t="s">
        <v>82</v>
      </c>
      <c r="AY124" s="13" t="s">
        <v>128</v>
      </c>
      <c r="BE124" s="219">
        <f>IF(O124="základní",K124,0)</f>
        <v>0</v>
      </c>
      <c r="BF124" s="219">
        <f>IF(O124="snížená",K124,0)</f>
        <v>0</v>
      </c>
      <c r="BG124" s="219">
        <f>IF(O124="zákl. přenesená",K124,0)</f>
        <v>0</v>
      </c>
      <c r="BH124" s="219">
        <f>IF(O124="sníž. přenesená",K124,0)</f>
        <v>0</v>
      </c>
      <c r="BI124" s="219">
        <f>IF(O124="nulová",K124,0)</f>
        <v>0</v>
      </c>
      <c r="BJ124" s="13" t="s">
        <v>80</v>
      </c>
      <c r="BK124" s="219">
        <f>ROUND(P124*H124,2)</f>
        <v>0</v>
      </c>
      <c r="BL124" s="13" t="s">
        <v>146</v>
      </c>
      <c r="BM124" s="13" t="s">
        <v>631</v>
      </c>
    </row>
    <row r="125" spans="2:51" s="11" customFormat="1" ht="12">
      <c r="B125" s="226"/>
      <c r="C125" s="227"/>
      <c r="D125" s="228" t="s">
        <v>208</v>
      </c>
      <c r="E125" s="227"/>
      <c r="F125" s="230" t="s">
        <v>632</v>
      </c>
      <c r="G125" s="227"/>
      <c r="H125" s="231">
        <v>1099.006</v>
      </c>
      <c r="I125" s="232"/>
      <c r="J125" s="232"/>
      <c r="K125" s="227"/>
      <c r="L125" s="227"/>
      <c r="M125" s="233"/>
      <c r="N125" s="234"/>
      <c r="O125" s="235"/>
      <c r="P125" s="235"/>
      <c r="Q125" s="235"/>
      <c r="R125" s="235"/>
      <c r="S125" s="235"/>
      <c r="T125" s="235"/>
      <c r="U125" s="235"/>
      <c r="V125" s="235"/>
      <c r="W125" s="235"/>
      <c r="X125" s="236"/>
      <c r="AT125" s="237" t="s">
        <v>208</v>
      </c>
      <c r="AU125" s="237" t="s">
        <v>82</v>
      </c>
      <c r="AV125" s="11" t="s">
        <v>82</v>
      </c>
      <c r="AW125" s="11" t="s">
        <v>4</v>
      </c>
      <c r="AX125" s="11" t="s">
        <v>80</v>
      </c>
      <c r="AY125" s="237" t="s">
        <v>128</v>
      </c>
    </row>
    <row r="126" spans="2:65" s="1" customFormat="1" ht="16.5" customHeight="1">
      <c r="B126" s="34"/>
      <c r="C126" s="207" t="s">
        <v>180</v>
      </c>
      <c r="D126" s="207" t="s">
        <v>131</v>
      </c>
      <c r="E126" s="208" t="s">
        <v>633</v>
      </c>
      <c r="F126" s="209" t="s">
        <v>634</v>
      </c>
      <c r="G126" s="210" t="s">
        <v>227</v>
      </c>
      <c r="H126" s="211">
        <v>251.1</v>
      </c>
      <c r="I126" s="212"/>
      <c r="J126" s="212"/>
      <c r="K126" s="213">
        <f>ROUND(P126*H126,2)</f>
        <v>0</v>
      </c>
      <c r="L126" s="209" t="s">
        <v>164</v>
      </c>
      <c r="M126" s="39"/>
      <c r="N126" s="214" t="s">
        <v>1</v>
      </c>
      <c r="O126" s="215" t="s">
        <v>41</v>
      </c>
      <c r="P126" s="216">
        <f>I126+J126</f>
        <v>0</v>
      </c>
      <c r="Q126" s="216">
        <f>ROUND(I126*H126,2)</f>
        <v>0</v>
      </c>
      <c r="R126" s="216">
        <f>ROUND(J126*H126,2)</f>
        <v>0</v>
      </c>
      <c r="S126" s="75"/>
      <c r="T126" s="217">
        <f>S126*H126</f>
        <v>0</v>
      </c>
      <c r="U126" s="217">
        <v>0</v>
      </c>
      <c r="V126" s="217">
        <f>U126*H126</f>
        <v>0</v>
      </c>
      <c r="W126" s="217">
        <v>0</v>
      </c>
      <c r="X126" s="218">
        <f>W126*H126</f>
        <v>0</v>
      </c>
      <c r="AR126" s="13" t="s">
        <v>146</v>
      </c>
      <c r="AT126" s="13" t="s">
        <v>131</v>
      </c>
      <c r="AU126" s="13" t="s">
        <v>82</v>
      </c>
      <c r="AY126" s="13" t="s">
        <v>128</v>
      </c>
      <c r="BE126" s="219">
        <f>IF(O126="základní",K126,0)</f>
        <v>0</v>
      </c>
      <c r="BF126" s="219">
        <f>IF(O126="snížená",K126,0)</f>
        <v>0</v>
      </c>
      <c r="BG126" s="219">
        <f>IF(O126="zákl. přenesená",K126,0)</f>
        <v>0</v>
      </c>
      <c r="BH126" s="219">
        <f>IF(O126="sníž. přenesená",K126,0)</f>
        <v>0</v>
      </c>
      <c r="BI126" s="219">
        <f>IF(O126="nulová",K126,0)</f>
        <v>0</v>
      </c>
      <c r="BJ126" s="13" t="s">
        <v>80</v>
      </c>
      <c r="BK126" s="219">
        <f>ROUND(P126*H126,2)</f>
        <v>0</v>
      </c>
      <c r="BL126" s="13" t="s">
        <v>146</v>
      </c>
      <c r="BM126" s="13" t="s">
        <v>635</v>
      </c>
    </row>
    <row r="127" spans="2:51" s="11" customFormat="1" ht="12">
      <c r="B127" s="226"/>
      <c r="C127" s="227"/>
      <c r="D127" s="228" t="s">
        <v>208</v>
      </c>
      <c r="E127" s="229" t="s">
        <v>1</v>
      </c>
      <c r="F127" s="230" t="s">
        <v>636</v>
      </c>
      <c r="G127" s="227"/>
      <c r="H127" s="231">
        <v>53.24</v>
      </c>
      <c r="I127" s="232"/>
      <c r="J127" s="232"/>
      <c r="K127" s="227"/>
      <c r="L127" s="227"/>
      <c r="M127" s="233"/>
      <c r="N127" s="234"/>
      <c r="O127" s="235"/>
      <c r="P127" s="235"/>
      <c r="Q127" s="235"/>
      <c r="R127" s="235"/>
      <c r="S127" s="235"/>
      <c r="T127" s="235"/>
      <c r="U127" s="235"/>
      <c r="V127" s="235"/>
      <c r="W127" s="235"/>
      <c r="X127" s="236"/>
      <c r="AT127" s="237" t="s">
        <v>208</v>
      </c>
      <c r="AU127" s="237" t="s">
        <v>82</v>
      </c>
      <c r="AV127" s="11" t="s">
        <v>82</v>
      </c>
      <c r="AW127" s="11" t="s">
        <v>5</v>
      </c>
      <c r="AX127" s="11" t="s">
        <v>72</v>
      </c>
      <c r="AY127" s="237" t="s">
        <v>128</v>
      </c>
    </row>
    <row r="128" spans="2:51" s="11" customFormat="1" ht="12">
      <c r="B128" s="226"/>
      <c r="C128" s="227"/>
      <c r="D128" s="228" t="s">
        <v>208</v>
      </c>
      <c r="E128" s="229" t="s">
        <v>1</v>
      </c>
      <c r="F128" s="230" t="s">
        <v>637</v>
      </c>
      <c r="G128" s="227"/>
      <c r="H128" s="231">
        <v>-6.05</v>
      </c>
      <c r="I128" s="232"/>
      <c r="J128" s="232"/>
      <c r="K128" s="227"/>
      <c r="L128" s="227"/>
      <c r="M128" s="233"/>
      <c r="N128" s="234"/>
      <c r="O128" s="235"/>
      <c r="P128" s="235"/>
      <c r="Q128" s="235"/>
      <c r="R128" s="235"/>
      <c r="S128" s="235"/>
      <c r="T128" s="235"/>
      <c r="U128" s="235"/>
      <c r="V128" s="235"/>
      <c r="W128" s="235"/>
      <c r="X128" s="236"/>
      <c r="AT128" s="237" t="s">
        <v>208</v>
      </c>
      <c r="AU128" s="237" t="s">
        <v>82</v>
      </c>
      <c r="AV128" s="11" t="s">
        <v>82</v>
      </c>
      <c r="AW128" s="11" t="s">
        <v>5</v>
      </c>
      <c r="AX128" s="11" t="s">
        <v>72</v>
      </c>
      <c r="AY128" s="237" t="s">
        <v>128</v>
      </c>
    </row>
    <row r="129" spans="2:51" s="11" customFormat="1" ht="12">
      <c r="B129" s="226"/>
      <c r="C129" s="227"/>
      <c r="D129" s="228" t="s">
        <v>208</v>
      </c>
      <c r="E129" s="229" t="s">
        <v>1</v>
      </c>
      <c r="F129" s="230" t="s">
        <v>638</v>
      </c>
      <c r="G129" s="227"/>
      <c r="H129" s="231">
        <v>22.32</v>
      </c>
      <c r="I129" s="232"/>
      <c r="J129" s="232"/>
      <c r="K129" s="227"/>
      <c r="L129" s="227"/>
      <c r="M129" s="233"/>
      <c r="N129" s="234"/>
      <c r="O129" s="235"/>
      <c r="P129" s="235"/>
      <c r="Q129" s="235"/>
      <c r="R129" s="235"/>
      <c r="S129" s="235"/>
      <c r="T129" s="235"/>
      <c r="U129" s="235"/>
      <c r="V129" s="235"/>
      <c r="W129" s="235"/>
      <c r="X129" s="236"/>
      <c r="AT129" s="237" t="s">
        <v>208</v>
      </c>
      <c r="AU129" s="237" t="s">
        <v>82</v>
      </c>
      <c r="AV129" s="11" t="s">
        <v>82</v>
      </c>
      <c r="AW129" s="11" t="s">
        <v>5</v>
      </c>
      <c r="AX129" s="11" t="s">
        <v>72</v>
      </c>
      <c r="AY129" s="237" t="s">
        <v>128</v>
      </c>
    </row>
    <row r="130" spans="2:51" s="11" customFormat="1" ht="12">
      <c r="B130" s="226"/>
      <c r="C130" s="227"/>
      <c r="D130" s="228" t="s">
        <v>208</v>
      </c>
      <c r="E130" s="229" t="s">
        <v>1</v>
      </c>
      <c r="F130" s="230" t="s">
        <v>639</v>
      </c>
      <c r="G130" s="227"/>
      <c r="H130" s="231">
        <v>-3.302</v>
      </c>
      <c r="I130" s="232"/>
      <c r="J130" s="232"/>
      <c r="K130" s="227"/>
      <c r="L130" s="227"/>
      <c r="M130" s="233"/>
      <c r="N130" s="234"/>
      <c r="O130" s="235"/>
      <c r="P130" s="235"/>
      <c r="Q130" s="235"/>
      <c r="R130" s="235"/>
      <c r="S130" s="235"/>
      <c r="T130" s="235"/>
      <c r="U130" s="235"/>
      <c r="V130" s="235"/>
      <c r="W130" s="235"/>
      <c r="X130" s="236"/>
      <c r="AT130" s="237" t="s">
        <v>208</v>
      </c>
      <c r="AU130" s="237" t="s">
        <v>82</v>
      </c>
      <c r="AV130" s="11" t="s">
        <v>82</v>
      </c>
      <c r="AW130" s="11" t="s">
        <v>5</v>
      </c>
      <c r="AX130" s="11" t="s">
        <v>72</v>
      </c>
      <c r="AY130" s="237" t="s">
        <v>128</v>
      </c>
    </row>
    <row r="131" spans="2:51" s="11" customFormat="1" ht="12">
      <c r="B131" s="226"/>
      <c r="C131" s="227"/>
      <c r="D131" s="228" t="s">
        <v>208</v>
      </c>
      <c r="E131" s="229" t="s">
        <v>1</v>
      </c>
      <c r="F131" s="230" t="s">
        <v>640</v>
      </c>
      <c r="G131" s="227"/>
      <c r="H131" s="231">
        <v>89.856</v>
      </c>
      <c r="I131" s="232"/>
      <c r="J131" s="232"/>
      <c r="K131" s="227"/>
      <c r="L131" s="227"/>
      <c r="M131" s="233"/>
      <c r="N131" s="234"/>
      <c r="O131" s="235"/>
      <c r="P131" s="235"/>
      <c r="Q131" s="235"/>
      <c r="R131" s="235"/>
      <c r="S131" s="235"/>
      <c r="T131" s="235"/>
      <c r="U131" s="235"/>
      <c r="V131" s="235"/>
      <c r="W131" s="235"/>
      <c r="X131" s="236"/>
      <c r="AT131" s="237" t="s">
        <v>208</v>
      </c>
      <c r="AU131" s="237" t="s">
        <v>82</v>
      </c>
      <c r="AV131" s="11" t="s">
        <v>82</v>
      </c>
      <c r="AW131" s="11" t="s">
        <v>5</v>
      </c>
      <c r="AX131" s="11" t="s">
        <v>72</v>
      </c>
      <c r="AY131" s="237" t="s">
        <v>128</v>
      </c>
    </row>
    <row r="132" spans="2:51" s="11" customFormat="1" ht="12">
      <c r="B132" s="226"/>
      <c r="C132" s="227"/>
      <c r="D132" s="228" t="s">
        <v>208</v>
      </c>
      <c r="E132" s="229" t="s">
        <v>1</v>
      </c>
      <c r="F132" s="230" t="s">
        <v>641</v>
      </c>
      <c r="G132" s="227"/>
      <c r="H132" s="231">
        <v>-24.128</v>
      </c>
      <c r="I132" s="232"/>
      <c r="J132" s="232"/>
      <c r="K132" s="227"/>
      <c r="L132" s="227"/>
      <c r="M132" s="233"/>
      <c r="N132" s="234"/>
      <c r="O132" s="235"/>
      <c r="P132" s="235"/>
      <c r="Q132" s="235"/>
      <c r="R132" s="235"/>
      <c r="S132" s="235"/>
      <c r="T132" s="235"/>
      <c r="U132" s="235"/>
      <c r="V132" s="235"/>
      <c r="W132" s="235"/>
      <c r="X132" s="236"/>
      <c r="AT132" s="237" t="s">
        <v>208</v>
      </c>
      <c r="AU132" s="237" t="s">
        <v>82</v>
      </c>
      <c r="AV132" s="11" t="s">
        <v>82</v>
      </c>
      <c r="AW132" s="11" t="s">
        <v>5</v>
      </c>
      <c r="AX132" s="11" t="s">
        <v>72</v>
      </c>
      <c r="AY132" s="237" t="s">
        <v>128</v>
      </c>
    </row>
    <row r="133" spans="2:51" s="11" customFormat="1" ht="12">
      <c r="B133" s="226"/>
      <c r="C133" s="227"/>
      <c r="D133" s="228" t="s">
        <v>208</v>
      </c>
      <c r="E133" s="229" t="s">
        <v>1</v>
      </c>
      <c r="F133" s="230" t="s">
        <v>642</v>
      </c>
      <c r="G133" s="227"/>
      <c r="H133" s="231">
        <v>11.748</v>
      </c>
      <c r="I133" s="232"/>
      <c r="J133" s="232"/>
      <c r="K133" s="227"/>
      <c r="L133" s="227"/>
      <c r="M133" s="233"/>
      <c r="N133" s="234"/>
      <c r="O133" s="235"/>
      <c r="P133" s="235"/>
      <c r="Q133" s="235"/>
      <c r="R133" s="235"/>
      <c r="S133" s="235"/>
      <c r="T133" s="235"/>
      <c r="U133" s="235"/>
      <c r="V133" s="235"/>
      <c r="W133" s="235"/>
      <c r="X133" s="236"/>
      <c r="AT133" s="237" t="s">
        <v>208</v>
      </c>
      <c r="AU133" s="237" t="s">
        <v>82</v>
      </c>
      <c r="AV133" s="11" t="s">
        <v>82</v>
      </c>
      <c r="AW133" s="11" t="s">
        <v>5</v>
      </c>
      <c r="AX133" s="11" t="s">
        <v>72</v>
      </c>
      <c r="AY133" s="237" t="s">
        <v>128</v>
      </c>
    </row>
    <row r="134" spans="2:51" s="11" customFormat="1" ht="12">
      <c r="B134" s="226"/>
      <c r="C134" s="227"/>
      <c r="D134" s="228" t="s">
        <v>208</v>
      </c>
      <c r="E134" s="229" t="s">
        <v>1</v>
      </c>
      <c r="F134" s="230" t="s">
        <v>643</v>
      </c>
      <c r="G134" s="227"/>
      <c r="H134" s="231">
        <v>-1.335</v>
      </c>
      <c r="I134" s="232"/>
      <c r="J134" s="232"/>
      <c r="K134" s="227"/>
      <c r="L134" s="227"/>
      <c r="M134" s="233"/>
      <c r="N134" s="234"/>
      <c r="O134" s="235"/>
      <c r="P134" s="235"/>
      <c r="Q134" s="235"/>
      <c r="R134" s="235"/>
      <c r="S134" s="235"/>
      <c r="T134" s="235"/>
      <c r="U134" s="235"/>
      <c r="V134" s="235"/>
      <c r="W134" s="235"/>
      <c r="X134" s="236"/>
      <c r="AT134" s="237" t="s">
        <v>208</v>
      </c>
      <c r="AU134" s="237" t="s">
        <v>82</v>
      </c>
      <c r="AV134" s="11" t="s">
        <v>82</v>
      </c>
      <c r="AW134" s="11" t="s">
        <v>5</v>
      </c>
      <c r="AX134" s="11" t="s">
        <v>72</v>
      </c>
      <c r="AY134" s="237" t="s">
        <v>128</v>
      </c>
    </row>
    <row r="135" spans="2:51" s="11" customFormat="1" ht="12">
      <c r="B135" s="226"/>
      <c r="C135" s="227"/>
      <c r="D135" s="228" t="s">
        <v>208</v>
      </c>
      <c r="E135" s="229" t="s">
        <v>1</v>
      </c>
      <c r="F135" s="230" t="s">
        <v>644</v>
      </c>
      <c r="G135" s="227"/>
      <c r="H135" s="231">
        <v>108.96</v>
      </c>
      <c r="I135" s="232"/>
      <c r="J135" s="232"/>
      <c r="K135" s="227"/>
      <c r="L135" s="227"/>
      <c r="M135" s="233"/>
      <c r="N135" s="234"/>
      <c r="O135" s="235"/>
      <c r="P135" s="235"/>
      <c r="Q135" s="235"/>
      <c r="R135" s="235"/>
      <c r="S135" s="235"/>
      <c r="T135" s="235"/>
      <c r="U135" s="235"/>
      <c r="V135" s="235"/>
      <c r="W135" s="235"/>
      <c r="X135" s="236"/>
      <c r="AT135" s="237" t="s">
        <v>208</v>
      </c>
      <c r="AU135" s="237" t="s">
        <v>82</v>
      </c>
      <c r="AV135" s="11" t="s">
        <v>82</v>
      </c>
      <c r="AW135" s="11" t="s">
        <v>5</v>
      </c>
      <c r="AX135" s="11" t="s">
        <v>72</v>
      </c>
      <c r="AY135" s="237" t="s">
        <v>128</v>
      </c>
    </row>
    <row r="136" spans="2:51" s="11" customFormat="1" ht="12">
      <c r="B136" s="226"/>
      <c r="C136" s="227"/>
      <c r="D136" s="228" t="s">
        <v>208</v>
      </c>
      <c r="E136" s="229" t="s">
        <v>1</v>
      </c>
      <c r="F136" s="230" t="s">
        <v>645</v>
      </c>
      <c r="G136" s="227"/>
      <c r="H136" s="231">
        <v>-22.7</v>
      </c>
      <c r="I136" s="232"/>
      <c r="J136" s="232"/>
      <c r="K136" s="227"/>
      <c r="L136" s="227"/>
      <c r="M136" s="233"/>
      <c r="N136" s="234"/>
      <c r="O136" s="235"/>
      <c r="P136" s="235"/>
      <c r="Q136" s="235"/>
      <c r="R136" s="235"/>
      <c r="S136" s="235"/>
      <c r="T136" s="235"/>
      <c r="U136" s="235"/>
      <c r="V136" s="235"/>
      <c r="W136" s="235"/>
      <c r="X136" s="236"/>
      <c r="AT136" s="237" t="s">
        <v>208</v>
      </c>
      <c r="AU136" s="237" t="s">
        <v>82</v>
      </c>
      <c r="AV136" s="11" t="s">
        <v>82</v>
      </c>
      <c r="AW136" s="11" t="s">
        <v>5</v>
      </c>
      <c r="AX136" s="11" t="s">
        <v>72</v>
      </c>
      <c r="AY136" s="237" t="s">
        <v>128</v>
      </c>
    </row>
    <row r="137" spans="2:51" s="11" customFormat="1" ht="12">
      <c r="B137" s="226"/>
      <c r="C137" s="227"/>
      <c r="D137" s="228" t="s">
        <v>208</v>
      </c>
      <c r="E137" s="229" t="s">
        <v>1</v>
      </c>
      <c r="F137" s="230" t="s">
        <v>646</v>
      </c>
      <c r="G137" s="227"/>
      <c r="H137" s="231">
        <v>15.072</v>
      </c>
      <c r="I137" s="232"/>
      <c r="J137" s="232"/>
      <c r="K137" s="227"/>
      <c r="L137" s="227"/>
      <c r="M137" s="233"/>
      <c r="N137" s="234"/>
      <c r="O137" s="235"/>
      <c r="P137" s="235"/>
      <c r="Q137" s="235"/>
      <c r="R137" s="235"/>
      <c r="S137" s="235"/>
      <c r="T137" s="235"/>
      <c r="U137" s="235"/>
      <c r="V137" s="235"/>
      <c r="W137" s="235"/>
      <c r="X137" s="236"/>
      <c r="AT137" s="237" t="s">
        <v>208</v>
      </c>
      <c r="AU137" s="237" t="s">
        <v>82</v>
      </c>
      <c r="AV137" s="11" t="s">
        <v>82</v>
      </c>
      <c r="AW137" s="11" t="s">
        <v>5</v>
      </c>
      <c r="AX137" s="11" t="s">
        <v>72</v>
      </c>
      <c r="AY137" s="237" t="s">
        <v>128</v>
      </c>
    </row>
    <row r="138" spans="2:51" s="11" customFormat="1" ht="12">
      <c r="B138" s="226"/>
      <c r="C138" s="227"/>
      <c r="D138" s="228" t="s">
        <v>208</v>
      </c>
      <c r="E138" s="229" t="s">
        <v>1</v>
      </c>
      <c r="F138" s="230" t="s">
        <v>647</v>
      </c>
      <c r="G138" s="227"/>
      <c r="H138" s="231">
        <v>-3.14</v>
      </c>
      <c r="I138" s="232"/>
      <c r="J138" s="232"/>
      <c r="K138" s="227"/>
      <c r="L138" s="227"/>
      <c r="M138" s="233"/>
      <c r="N138" s="234"/>
      <c r="O138" s="235"/>
      <c r="P138" s="235"/>
      <c r="Q138" s="235"/>
      <c r="R138" s="235"/>
      <c r="S138" s="235"/>
      <c r="T138" s="235"/>
      <c r="U138" s="235"/>
      <c r="V138" s="235"/>
      <c r="W138" s="235"/>
      <c r="X138" s="236"/>
      <c r="AT138" s="237" t="s">
        <v>208</v>
      </c>
      <c r="AU138" s="237" t="s">
        <v>82</v>
      </c>
      <c r="AV138" s="11" t="s">
        <v>82</v>
      </c>
      <c r="AW138" s="11" t="s">
        <v>5</v>
      </c>
      <c r="AX138" s="11" t="s">
        <v>72</v>
      </c>
      <c r="AY138" s="237" t="s">
        <v>128</v>
      </c>
    </row>
    <row r="139" spans="2:51" s="11" customFormat="1" ht="12">
      <c r="B139" s="226"/>
      <c r="C139" s="227"/>
      <c r="D139" s="228" t="s">
        <v>208</v>
      </c>
      <c r="E139" s="229" t="s">
        <v>1</v>
      </c>
      <c r="F139" s="230" t="s">
        <v>648</v>
      </c>
      <c r="G139" s="227"/>
      <c r="H139" s="231">
        <v>11.313</v>
      </c>
      <c r="I139" s="232"/>
      <c r="J139" s="232"/>
      <c r="K139" s="227"/>
      <c r="L139" s="227"/>
      <c r="M139" s="233"/>
      <c r="N139" s="234"/>
      <c r="O139" s="235"/>
      <c r="P139" s="235"/>
      <c r="Q139" s="235"/>
      <c r="R139" s="235"/>
      <c r="S139" s="235"/>
      <c r="T139" s="235"/>
      <c r="U139" s="235"/>
      <c r="V139" s="235"/>
      <c r="W139" s="235"/>
      <c r="X139" s="236"/>
      <c r="AT139" s="237" t="s">
        <v>208</v>
      </c>
      <c r="AU139" s="237" t="s">
        <v>82</v>
      </c>
      <c r="AV139" s="11" t="s">
        <v>82</v>
      </c>
      <c r="AW139" s="11" t="s">
        <v>5</v>
      </c>
      <c r="AX139" s="11" t="s">
        <v>72</v>
      </c>
      <c r="AY139" s="237" t="s">
        <v>128</v>
      </c>
    </row>
    <row r="140" spans="2:51" s="11" customFormat="1" ht="12">
      <c r="B140" s="226"/>
      <c r="C140" s="227"/>
      <c r="D140" s="228" t="s">
        <v>208</v>
      </c>
      <c r="E140" s="229" t="s">
        <v>1</v>
      </c>
      <c r="F140" s="230" t="s">
        <v>649</v>
      </c>
      <c r="G140" s="227"/>
      <c r="H140" s="231">
        <v>-0.754</v>
      </c>
      <c r="I140" s="232"/>
      <c r="J140" s="232"/>
      <c r="K140" s="227"/>
      <c r="L140" s="227"/>
      <c r="M140" s="233"/>
      <c r="N140" s="234"/>
      <c r="O140" s="235"/>
      <c r="P140" s="235"/>
      <c r="Q140" s="235"/>
      <c r="R140" s="235"/>
      <c r="S140" s="235"/>
      <c r="T140" s="235"/>
      <c r="U140" s="235"/>
      <c r="V140" s="235"/>
      <c r="W140" s="235"/>
      <c r="X140" s="236"/>
      <c r="AT140" s="237" t="s">
        <v>208</v>
      </c>
      <c r="AU140" s="237" t="s">
        <v>82</v>
      </c>
      <c r="AV140" s="11" t="s">
        <v>82</v>
      </c>
      <c r="AW140" s="11" t="s">
        <v>5</v>
      </c>
      <c r="AX140" s="11" t="s">
        <v>72</v>
      </c>
      <c r="AY140" s="237" t="s">
        <v>128</v>
      </c>
    </row>
    <row r="141" spans="2:65" s="1" customFormat="1" ht="16.5" customHeight="1">
      <c r="B141" s="34"/>
      <c r="C141" s="238" t="s">
        <v>184</v>
      </c>
      <c r="D141" s="238" t="s">
        <v>254</v>
      </c>
      <c r="E141" s="239" t="s">
        <v>309</v>
      </c>
      <c r="F141" s="240" t="s">
        <v>630</v>
      </c>
      <c r="G141" s="241" t="s">
        <v>246</v>
      </c>
      <c r="H141" s="242">
        <v>502.2</v>
      </c>
      <c r="I141" s="243"/>
      <c r="J141" s="244"/>
      <c r="K141" s="245">
        <f>ROUND(P141*H141,2)</f>
        <v>0</v>
      </c>
      <c r="L141" s="240" t="s">
        <v>164</v>
      </c>
      <c r="M141" s="246"/>
      <c r="N141" s="247" t="s">
        <v>1</v>
      </c>
      <c r="O141" s="215" t="s">
        <v>41</v>
      </c>
      <c r="P141" s="216">
        <f>I141+J141</f>
        <v>0</v>
      </c>
      <c r="Q141" s="216">
        <f>ROUND(I141*H141,2)</f>
        <v>0</v>
      </c>
      <c r="R141" s="216">
        <f>ROUND(J141*H141,2)</f>
        <v>0</v>
      </c>
      <c r="S141" s="75"/>
      <c r="T141" s="217">
        <f>S141*H141</f>
        <v>0</v>
      </c>
      <c r="U141" s="217">
        <v>0</v>
      </c>
      <c r="V141" s="217">
        <f>U141*H141</f>
        <v>0</v>
      </c>
      <c r="W141" s="217">
        <v>0</v>
      </c>
      <c r="X141" s="218">
        <f>W141*H141</f>
        <v>0</v>
      </c>
      <c r="AR141" s="13" t="s">
        <v>161</v>
      </c>
      <c r="AT141" s="13" t="s">
        <v>254</v>
      </c>
      <c r="AU141" s="13" t="s">
        <v>82</v>
      </c>
      <c r="AY141" s="13" t="s">
        <v>128</v>
      </c>
      <c r="BE141" s="219">
        <f>IF(O141="základní",K141,0)</f>
        <v>0</v>
      </c>
      <c r="BF141" s="219">
        <f>IF(O141="snížená",K141,0)</f>
        <v>0</v>
      </c>
      <c r="BG141" s="219">
        <f>IF(O141="zákl. přenesená",K141,0)</f>
        <v>0</v>
      </c>
      <c r="BH141" s="219">
        <f>IF(O141="sníž. přenesená",K141,0)</f>
        <v>0</v>
      </c>
      <c r="BI141" s="219">
        <f>IF(O141="nulová",K141,0)</f>
        <v>0</v>
      </c>
      <c r="BJ141" s="13" t="s">
        <v>80</v>
      </c>
      <c r="BK141" s="219">
        <f>ROUND(P141*H141,2)</f>
        <v>0</v>
      </c>
      <c r="BL141" s="13" t="s">
        <v>146</v>
      </c>
      <c r="BM141" s="13" t="s">
        <v>650</v>
      </c>
    </row>
    <row r="142" spans="2:51" s="11" customFormat="1" ht="12">
      <c r="B142" s="226"/>
      <c r="C142" s="227"/>
      <c r="D142" s="228" t="s">
        <v>208</v>
      </c>
      <c r="E142" s="227"/>
      <c r="F142" s="230" t="s">
        <v>651</v>
      </c>
      <c r="G142" s="227"/>
      <c r="H142" s="231">
        <v>502.2</v>
      </c>
      <c r="I142" s="232"/>
      <c r="J142" s="232"/>
      <c r="K142" s="227"/>
      <c r="L142" s="227"/>
      <c r="M142" s="233"/>
      <c r="N142" s="234"/>
      <c r="O142" s="235"/>
      <c r="P142" s="235"/>
      <c r="Q142" s="235"/>
      <c r="R142" s="235"/>
      <c r="S142" s="235"/>
      <c r="T142" s="235"/>
      <c r="U142" s="235"/>
      <c r="V142" s="235"/>
      <c r="W142" s="235"/>
      <c r="X142" s="236"/>
      <c r="AT142" s="237" t="s">
        <v>208</v>
      </c>
      <c r="AU142" s="237" t="s">
        <v>82</v>
      </c>
      <c r="AV142" s="11" t="s">
        <v>82</v>
      </c>
      <c r="AW142" s="11" t="s">
        <v>4</v>
      </c>
      <c r="AX142" s="11" t="s">
        <v>80</v>
      </c>
      <c r="AY142" s="237" t="s">
        <v>128</v>
      </c>
    </row>
    <row r="143" spans="2:63" s="10" customFormat="1" ht="22.8" customHeight="1">
      <c r="B143" s="190"/>
      <c r="C143" s="191"/>
      <c r="D143" s="192" t="s">
        <v>71</v>
      </c>
      <c r="E143" s="205" t="s">
        <v>146</v>
      </c>
      <c r="F143" s="205" t="s">
        <v>652</v>
      </c>
      <c r="G143" s="191"/>
      <c r="H143" s="191"/>
      <c r="I143" s="194"/>
      <c r="J143" s="194"/>
      <c r="K143" s="206">
        <f>BK143</f>
        <v>0</v>
      </c>
      <c r="L143" s="191"/>
      <c r="M143" s="196"/>
      <c r="N143" s="197"/>
      <c r="O143" s="198"/>
      <c r="P143" s="198"/>
      <c r="Q143" s="199">
        <f>SUM(Q144:Q153)</f>
        <v>0</v>
      </c>
      <c r="R143" s="199">
        <f>SUM(R144:R153)</f>
        <v>0</v>
      </c>
      <c r="S143" s="198"/>
      <c r="T143" s="200">
        <f>SUM(T144:T153)</f>
        <v>0</v>
      </c>
      <c r="U143" s="198"/>
      <c r="V143" s="200">
        <f>SUM(V144:V153)</f>
        <v>0.5126</v>
      </c>
      <c r="W143" s="198"/>
      <c r="X143" s="201">
        <f>SUM(X144:X153)</f>
        <v>0</v>
      </c>
      <c r="AR143" s="202" t="s">
        <v>80</v>
      </c>
      <c r="AT143" s="203" t="s">
        <v>71</v>
      </c>
      <c r="AU143" s="203" t="s">
        <v>80</v>
      </c>
      <c r="AY143" s="202" t="s">
        <v>128</v>
      </c>
      <c r="BK143" s="204">
        <f>SUM(BK144:BK153)</f>
        <v>0</v>
      </c>
    </row>
    <row r="144" spans="2:65" s="1" customFormat="1" ht="16.5" customHeight="1">
      <c r="B144" s="34"/>
      <c r="C144" s="207" t="s">
        <v>269</v>
      </c>
      <c r="D144" s="207" t="s">
        <v>131</v>
      </c>
      <c r="E144" s="208" t="s">
        <v>653</v>
      </c>
      <c r="F144" s="209" t="s">
        <v>654</v>
      </c>
      <c r="G144" s="210" t="s">
        <v>227</v>
      </c>
      <c r="H144" s="211">
        <v>43.538</v>
      </c>
      <c r="I144" s="212"/>
      <c r="J144" s="212"/>
      <c r="K144" s="213">
        <f>ROUND(P144*H144,2)</f>
        <v>0</v>
      </c>
      <c r="L144" s="209" t="s">
        <v>164</v>
      </c>
      <c r="M144" s="39"/>
      <c r="N144" s="214" t="s">
        <v>1</v>
      </c>
      <c r="O144" s="215" t="s">
        <v>41</v>
      </c>
      <c r="P144" s="216">
        <f>I144+J144</f>
        <v>0</v>
      </c>
      <c r="Q144" s="216">
        <f>ROUND(I144*H144,2)</f>
        <v>0</v>
      </c>
      <c r="R144" s="216">
        <f>ROUND(J144*H144,2)</f>
        <v>0</v>
      </c>
      <c r="S144" s="75"/>
      <c r="T144" s="217">
        <f>S144*H144</f>
        <v>0</v>
      </c>
      <c r="U144" s="217">
        <v>0</v>
      </c>
      <c r="V144" s="217">
        <f>U144*H144</f>
        <v>0</v>
      </c>
      <c r="W144" s="217">
        <v>0</v>
      </c>
      <c r="X144" s="218">
        <f>W144*H144</f>
        <v>0</v>
      </c>
      <c r="AR144" s="13" t="s">
        <v>146</v>
      </c>
      <c r="AT144" s="13" t="s">
        <v>131</v>
      </c>
      <c r="AU144" s="13" t="s">
        <v>82</v>
      </c>
      <c r="AY144" s="13" t="s">
        <v>128</v>
      </c>
      <c r="BE144" s="219">
        <f>IF(O144="základní",K144,0)</f>
        <v>0</v>
      </c>
      <c r="BF144" s="219">
        <f>IF(O144="snížená",K144,0)</f>
        <v>0</v>
      </c>
      <c r="BG144" s="219">
        <f>IF(O144="zákl. přenesená",K144,0)</f>
        <v>0</v>
      </c>
      <c r="BH144" s="219">
        <f>IF(O144="sníž. přenesená",K144,0)</f>
        <v>0</v>
      </c>
      <c r="BI144" s="219">
        <f>IF(O144="nulová",K144,0)</f>
        <v>0</v>
      </c>
      <c r="BJ144" s="13" t="s">
        <v>80</v>
      </c>
      <c r="BK144" s="219">
        <f>ROUND(P144*H144,2)</f>
        <v>0</v>
      </c>
      <c r="BL144" s="13" t="s">
        <v>146</v>
      </c>
      <c r="BM144" s="13" t="s">
        <v>655</v>
      </c>
    </row>
    <row r="145" spans="2:51" s="11" customFormat="1" ht="12">
      <c r="B145" s="226"/>
      <c r="C145" s="227"/>
      <c r="D145" s="228" t="s">
        <v>208</v>
      </c>
      <c r="E145" s="229" t="s">
        <v>1</v>
      </c>
      <c r="F145" s="230" t="s">
        <v>656</v>
      </c>
      <c r="G145" s="227"/>
      <c r="H145" s="231">
        <v>9.68</v>
      </c>
      <c r="I145" s="232"/>
      <c r="J145" s="232"/>
      <c r="K145" s="227"/>
      <c r="L145" s="227"/>
      <c r="M145" s="233"/>
      <c r="N145" s="234"/>
      <c r="O145" s="235"/>
      <c r="P145" s="235"/>
      <c r="Q145" s="235"/>
      <c r="R145" s="235"/>
      <c r="S145" s="235"/>
      <c r="T145" s="235"/>
      <c r="U145" s="235"/>
      <c r="V145" s="235"/>
      <c r="W145" s="235"/>
      <c r="X145" s="236"/>
      <c r="AT145" s="237" t="s">
        <v>208</v>
      </c>
      <c r="AU145" s="237" t="s">
        <v>82</v>
      </c>
      <c r="AV145" s="11" t="s">
        <v>82</v>
      </c>
      <c r="AW145" s="11" t="s">
        <v>5</v>
      </c>
      <c r="AX145" s="11" t="s">
        <v>72</v>
      </c>
      <c r="AY145" s="237" t="s">
        <v>128</v>
      </c>
    </row>
    <row r="146" spans="2:51" s="11" customFormat="1" ht="12">
      <c r="B146" s="226"/>
      <c r="C146" s="227"/>
      <c r="D146" s="228" t="s">
        <v>208</v>
      </c>
      <c r="E146" s="229" t="s">
        <v>1</v>
      </c>
      <c r="F146" s="230" t="s">
        <v>657</v>
      </c>
      <c r="G146" s="227"/>
      <c r="H146" s="231">
        <v>3.72</v>
      </c>
      <c r="I146" s="232"/>
      <c r="J146" s="232"/>
      <c r="K146" s="227"/>
      <c r="L146" s="227"/>
      <c r="M146" s="233"/>
      <c r="N146" s="234"/>
      <c r="O146" s="235"/>
      <c r="P146" s="235"/>
      <c r="Q146" s="235"/>
      <c r="R146" s="235"/>
      <c r="S146" s="235"/>
      <c r="T146" s="235"/>
      <c r="U146" s="235"/>
      <c r="V146" s="235"/>
      <c r="W146" s="235"/>
      <c r="X146" s="236"/>
      <c r="AT146" s="237" t="s">
        <v>208</v>
      </c>
      <c r="AU146" s="237" t="s">
        <v>82</v>
      </c>
      <c r="AV146" s="11" t="s">
        <v>82</v>
      </c>
      <c r="AW146" s="11" t="s">
        <v>5</v>
      </c>
      <c r="AX146" s="11" t="s">
        <v>72</v>
      </c>
      <c r="AY146" s="237" t="s">
        <v>128</v>
      </c>
    </row>
    <row r="147" spans="2:51" s="11" customFormat="1" ht="12">
      <c r="B147" s="226"/>
      <c r="C147" s="227"/>
      <c r="D147" s="228" t="s">
        <v>208</v>
      </c>
      <c r="E147" s="229" t="s">
        <v>1</v>
      </c>
      <c r="F147" s="230" t="s">
        <v>658</v>
      </c>
      <c r="G147" s="227"/>
      <c r="H147" s="231">
        <v>9.984</v>
      </c>
      <c r="I147" s="232"/>
      <c r="J147" s="232"/>
      <c r="K147" s="227"/>
      <c r="L147" s="227"/>
      <c r="M147" s="233"/>
      <c r="N147" s="234"/>
      <c r="O147" s="235"/>
      <c r="P147" s="235"/>
      <c r="Q147" s="235"/>
      <c r="R147" s="235"/>
      <c r="S147" s="235"/>
      <c r="T147" s="235"/>
      <c r="U147" s="235"/>
      <c r="V147" s="235"/>
      <c r="W147" s="235"/>
      <c r="X147" s="236"/>
      <c r="AT147" s="237" t="s">
        <v>208</v>
      </c>
      <c r="AU147" s="237" t="s">
        <v>82</v>
      </c>
      <c r="AV147" s="11" t="s">
        <v>82</v>
      </c>
      <c r="AW147" s="11" t="s">
        <v>5</v>
      </c>
      <c r="AX147" s="11" t="s">
        <v>72</v>
      </c>
      <c r="AY147" s="237" t="s">
        <v>128</v>
      </c>
    </row>
    <row r="148" spans="2:51" s="11" customFormat="1" ht="12">
      <c r="B148" s="226"/>
      <c r="C148" s="227"/>
      <c r="D148" s="228" t="s">
        <v>208</v>
      </c>
      <c r="E148" s="229" t="s">
        <v>1</v>
      </c>
      <c r="F148" s="230" t="s">
        <v>659</v>
      </c>
      <c r="G148" s="227"/>
      <c r="H148" s="231">
        <v>2.136</v>
      </c>
      <c r="I148" s="232"/>
      <c r="J148" s="232"/>
      <c r="K148" s="227"/>
      <c r="L148" s="227"/>
      <c r="M148" s="233"/>
      <c r="N148" s="234"/>
      <c r="O148" s="235"/>
      <c r="P148" s="235"/>
      <c r="Q148" s="235"/>
      <c r="R148" s="235"/>
      <c r="S148" s="235"/>
      <c r="T148" s="235"/>
      <c r="U148" s="235"/>
      <c r="V148" s="235"/>
      <c r="W148" s="235"/>
      <c r="X148" s="236"/>
      <c r="AT148" s="237" t="s">
        <v>208</v>
      </c>
      <c r="AU148" s="237" t="s">
        <v>82</v>
      </c>
      <c r="AV148" s="11" t="s">
        <v>82</v>
      </c>
      <c r="AW148" s="11" t="s">
        <v>5</v>
      </c>
      <c r="AX148" s="11" t="s">
        <v>72</v>
      </c>
      <c r="AY148" s="237" t="s">
        <v>128</v>
      </c>
    </row>
    <row r="149" spans="2:51" s="11" customFormat="1" ht="12">
      <c r="B149" s="226"/>
      <c r="C149" s="227"/>
      <c r="D149" s="228" t="s">
        <v>208</v>
      </c>
      <c r="E149" s="229" t="s">
        <v>1</v>
      </c>
      <c r="F149" s="230" t="s">
        <v>660</v>
      </c>
      <c r="G149" s="227"/>
      <c r="H149" s="231">
        <v>13.62</v>
      </c>
      <c r="I149" s="232"/>
      <c r="J149" s="232"/>
      <c r="K149" s="227"/>
      <c r="L149" s="227"/>
      <c r="M149" s="233"/>
      <c r="N149" s="234"/>
      <c r="O149" s="235"/>
      <c r="P149" s="235"/>
      <c r="Q149" s="235"/>
      <c r="R149" s="235"/>
      <c r="S149" s="235"/>
      <c r="T149" s="235"/>
      <c r="U149" s="235"/>
      <c r="V149" s="235"/>
      <c r="W149" s="235"/>
      <c r="X149" s="236"/>
      <c r="AT149" s="237" t="s">
        <v>208</v>
      </c>
      <c r="AU149" s="237" t="s">
        <v>82</v>
      </c>
      <c r="AV149" s="11" t="s">
        <v>82</v>
      </c>
      <c r="AW149" s="11" t="s">
        <v>5</v>
      </c>
      <c r="AX149" s="11" t="s">
        <v>72</v>
      </c>
      <c r="AY149" s="237" t="s">
        <v>128</v>
      </c>
    </row>
    <row r="150" spans="2:51" s="11" customFormat="1" ht="12">
      <c r="B150" s="226"/>
      <c r="C150" s="227"/>
      <c r="D150" s="228" t="s">
        <v>208</v>
      </c>
      <c r="E150" s="229" t="s">
        <v>1</v>
      </c>
      <c r="F150" s="230" t="s">
        <v>661</v>
      </c>
      <c r="G150" s="227"/>
      <c r="H150" s="231">
        <v>1.884</v>
      </c>
      <c r="I150" s="232"/>
      <c r="J150" s="232"/>
      <c r="K150" s="227"/>
      <c r="L150" s="227"/>
      <c r="M150" s="233"/>
      <c r="N150" s="234"/>
      <c r="O150" s="235"/>
      <c r="P150" s="235"/>
      <c r="Q150" s="235"/>
      <c r="R150" s="235"/>
      <c r="S150" s="235"/>
      <c r="T150" s="235"/>
      <c r="U150" s="235"/>
      <c r="V150" s="235"/>
      <c r="W150" s="235"/>
      <c r="X150" s="236"/>
      <c r="AT150" s="237" t="s">
        <v>208</v>
      </c>
      <c r="AU150" s="237" t="s">
        <v>82</v>
      </c>
      <c r="AV150" s="11" t="s">
        <v>82</v>
      </c>
      <c r="AW150" s="11" t="s">
        <v>5</v>
      </c>
      <c r="AX150" s="11" t="s">
        <v>72</v>
      </c>
      <c r="AY150" s="237" t="s">
        <v>128</v>
      </c>
    </row>
    <row r="151" spans="2:51" s="11" customFormat="1" ht="12">
      <c r="B151" s="226"/>
      <c r="C151" s="227"/>
      <c r="D151" s="228" t="s">
        <v>208</v>
      </c>
      <c r="E151" s="229" t="s">
        <v>1</v>
      </c>
      <c r="F151" s="230" t="s">
        <v>662</v>
      </c>
      <c r="G151" s="227"/>
      <c r="H151" s="231">
        <v>2.514</v>
      </c>
      <c r="I151" s="232"/>
      <c r="J151" s="232"/>
      <c r="K151" s="227"/>
      <c r="L151" s="227"/>
      <c r="M151" s="233"/>
      <c r="N151" s="234"/>
      <c r="O151" s="235"/>
      <c r="P151" s="235"/>
      <c r="Q151" s="235"/>
      <c r="R151" s="235"/>
      <c r="S151" s="235"/>
      <c r="T151" s="235"/>
      <c r="U151" s="235"/>
      <c r="V151" s="235"/>
      <c r="W151" s="235"/>
      <c r="X151" s="236"/>
      <c r="AT151" s="237" t="s">
        <v>208</v>
      </c>
      <c r="AU151" s="237" t="s">
        <v>82</v>
      </c>
      <c r="AV151" s="11" t="s">
        <v>82</v>
      </c>
      <c r="AW151" s="11" t="s">
        <v>5</v>
      </c>
      <c r="AX151" s="11" t="s">
        <v>72</v>
      </c>
      <c r="AY151" s="237" t="s">
        <v>128</v>
      </c>
    </row>
    <row r="152" spans="2:65" s="1" customFormat="1" ht="16.5" customHeight="1">
      <c r="B152" s="34"/>
      <c r="C152" s="207" t="s">
        <v>9</v>
      </c>
      <c r="D152" s="207" t="s">
        <v>131</v>
      </c>
      <c r="E152" s="208" t="s">
        <v>663</v>
      </c>
      <c r="F152" s="209" t="s">
        <v>664</v>
      </c>
      <c r="G152" s="210" t="s">
        <v>174</v>
      </c>
      <c r="H152" s="211">
        <v>11</v>
      </c>
      <c r="I152" s="212"/>
      <c r="J152" s="212"/>
      <c r="K152" s="213">
        <f>ROUND(P152*H152,2)</f>
        <v>0</v>
      </c>
      <c r="L152" s="209" t="s">
        <v>164</v>
      </c>
      <c r="M152" s="39"/>
      <c r="N152" s="214" t="s">
        <v>1</v>
      </c>
      <c r="O152" s="215" t="s">
        <v>41</v>
      </c>
      <c r="P152" s="216">
        <f>I152+J152</f>
        <v>0</v>
      </c>
      <c r="Q152" s="216">
        <f>ROUND(I152*H152,2)</f>
        <v>0</v>
      </c>
      <c r="R152" s="216">
        <f>ROUND(J152*H152,2)</f>
        <v>0</v>
      </c>
      <c r="S152" s="75"/>
      <c r="T152" s="217">
        <f>S152*H152</f>
        <v>0</v>
      </c>
      <c r="U152" s="217">
        <v>0.0066</v>
      </c>
      <c r="V152" s="217">
        <f>U152*H152</f>
        <v>0.0726</v>
      </c>
      <c r="W152" s="217">
        <v>0</v>
      </c>
      <c r="X152" s="218">
        <f>W152*H152</f>
        <v>0</v>
      </c>
      <c r="AR152" s="13" t="s">
        <v>146</v>
      </c>
      <c r="AT152" s="13" t="s">
        <v>131</v>
      </c>
      <c r="AU152" s="13" t="s">
        <v>82</v>
      </c>
      <c r="AY152" s="13" t="s">
        <v>128</v>
      </c>
      <c r="BE152" s="219">
        <f>IF(O152="základní",K152,0)</f>
        <v>0</v>
      </c>
      <c r="BF152" s="219">
        <f>IF(O152="snížená",K152,0)</f>
        <v>0</v>
      </c>
      <c r="BG152" s="219">
        <f>IF(O152="zákl. přenesená",K152,0)</f>
        <v>0</v>
      </c>
      <c r="BH152" s="219">
        <f>IF(O152="sníž. přenesená",K152,0)</f>
        <v>0</v>
      </c>
      <c r="BI152" s="219">
        <f>IF(O152="nulová",K152,0)</f>
        <v>0</v>
      </c>
      <c r="BJ152" s="13" t="s">
        <v>80</v>
      </c>
      <c r="BK152" s="219">
        <f>ROUND(P152*H152,2)</f>
        <v>0</v>
      </c>
      <c r="BL152" s="13" t="s">
        <v>146</v>
      </c>
      <c r="BM152" s="13" t="s">
        <v>665</v>
      </c>
    </row>
    <row r="153" spans="2:65" s="1" customFormat="1" ht="16.5" customHeight="1">
      <c r="B153" s="34"/>
      <c r="C153" s="238" t="s">
        <v>277</v>
      </c>
      <c r="D153" s="238" t="s">
        <v>254</v>
      </c>
      <c r="E153" s="239" t="s">
        <v>666</v>
      </c>
      <c r="F153" s="240" t="s">
        <v>667</v>
      </c>
      <c r="G153" s="241" t="s">
        <v>174</v>
      </c>
      <c r="H153" s="242">
        <v>11</v>
      </c>
      <c r="I153" s="243"/>
      <c r="J153" s="244"/>
      <c r="K153" s="245">
        <f>ROUND(P153*H153,2)</f>
        <v>0</v>
      </c>
      <c r="L153" s="240" t="s">
        <v>164</v>
      </c>
      <c r="M153" s="246"/>
      <c r="N153" s="247" t="s">
        <v>1</v>
      </c>
      <c r="O153" s="215" t="s">
        <v>41</v>
      </c>
      <c r="P153" s="216">
        <f>I153+J153</f>
        <v>0</v>
      </c>
      <c r="Q153" s="216">
        <f>ROUND(I153*H153,2)</f>
        <v>0</v>
      </c>
      <c r="R153" s="216">
        <f>ROUND(J153*H153,2)</f>
        <v>0</v>
      </c>
      <c r="S153" s="75"/>
      <c r="T153" s="217">
        <f>S153*H153</f>
        <v>0</v>
      </c>
      <c r="U153" s="217">
        <v>0.04</v>
      </c>
      <c r="V153" s="217">
        <f>U153*H153</f>
        <v>0.44</v>
      </c>
      <c r="W153" s="217">
        <v>0</v>
      </c>
      <c r="X153" s="218">
        <f>W153*H153</f>
        <v>0</v>
      </c>
      <c r="AR153" s="13" t="s">
        <v>161</v>
      </c>
      <c r="AT153" s="13" t="s">
        <v>254</v>
      </c>
      <c r="AU153" s="13" t="s">
        <v>82</v>
      </c>
      <c r="AY153" s="13" t="s">
        <v>128</v>
      </c>
      <c r="BE153" s="219">
        <f>IF(O153="základní",K153,0)</f>
        <v>0</v>
      </c>
      <c r="BF153" s="219">
        <f>IF(O153="snížená",K153,0)</f>
        <v>0</v>
      </c>
      <c r="BG153" s="219">
        <f>IF(O153="zákl. přenesená",K153,0)</f>
        <v>0</v>
      </c>
      <c r="BH153" s="219">
        <f>IF(O153="sníž. přenesená",K153,0)</f>
        <v>0</v>
      </c>
      <c r="BI153" s="219">
        <f>IF(O153="nulová",K153,0)</f>
        <v>0</v>
      </c>
      <c r="BJ153" s="13" t="s">
        <v>80</v>
      </c>
      <c r="BK153" s="219">
        <f>ROUND(P153*H153,2)</f>
        <v>0</v>
      </c>
      <c r="BL153" s="13" t="s">
        <v>146</v>
      </c>
      <c r="BM153" s="13" t="s">
        <v>668</v>
      </c>
    </row>
    <row r="154" spans="2:63" s="10" customFormat="1" ht="22.8" customHeight="1">
      <c r="B154" s="190"/>
      <c r="C154" s="191"/>
      <c r="D154" s="192" t="s">
        <v>71</v>
      </c>
      <c r="E154" s="205" t="s">
        <v>127</v>
      </c>
      <c r="F154" s="205" t="s">
        <v>298</v>
      </c>
      <c r="G154" s="191"/>
      <c r="H154" s="191"/>
      <c r="I154" s="194"/>
      <c r="J154" s="194"/>
      <c r="K154" s="206">
        <f>BK154</f>
        <v>0</v>
      </c>
      <c r="L154" s="191"/>
      <c r="M154" s="196"/>
      <c r="N154" s="197"/>
      <c r="O154" s="198"/>
      <c r="P154" s="198"/>
      <c r="Q154" s="199">
        <f>SUM(Q155:Q156)</f>
        <v>0</v>
      </c>
      <c r="R154" s="199">
        <f>SUM(R155:R156)</f>
        <v>0</v>
      </c>
      <c r="S154" s="198"/>
      <c r="T154" s="200">
        <f>SUM(T155:T156)</f>
        <v>0</v>
      </c>
      <c r="U154" s="198"/>
      <c r="V154" s="200">
        <f>SUM(V155:V156)</f>
        <v>0</v>
      </c>
      <c r="W154" s="198"/>
      <c r="X154" s="201">
        <f>SUM(X155:X156)</f>
        <v>0</v>
      </c>
      <c r="AR154" s="202" t="s">
        <v>80</v>
      </c>
      <c r="AT154" s="203" t="s">
        <v>71</v>
      </c>
      <c r="AU154" s="203" t="s">
        <v>80</v>
      </c>
      <c r="AY154" s="202" t="s">
        <v>128</v>
      </c>
      <c r="BK154" s="204">
        <f>SUM(BK155:BK156)</f>
        <v>0</v>
      </c>
    </row>
    <row r="155" spans="2:65" s="1" customFormat="1" ht="16.5" customHeight="1">
      <c r="B155" s="34"/>
      <c r="C155" s="207" t="s">
        <v>281</v>
      </c>
      <c r="D155" s="207" t="s">
        <v>131</v>
      </c>
      <c r="E155" s="208" t="s">
        <v>315</v>
      </c>
      <c r="F155" s="209" t="s">
        <v>316</v>
      </c>
      <c r="G155" s="210" t="s">
        <v>206</v>
      </c>
      <c r="H155" s="211">
        <v>24.75</v>
      </c>
      <c r="I155" s="212"/>
      <c r="J155" s="212"/>
      <c r="K155" s="213">
        <f>ROUND(P155*H155,2)</f>
        <v>0</v>
      </c>
      <c r="L155" s="209" t="s">
        <v>164</v>
      </c>
      <c r="M155" s="39"/>
      <c r="N155" s="214" t="s">
        <v>1</v>
      </c>
      <c r="O155" s="215" t="s">
        <v>41</v>
      </c>
      <c r="P155" s="216">
        <f>I155+J155</f>
        <v>0</v>
      </c>
      <c r="Q155" s="216">
        <f>ROUND(I155*H155,2)</f>
        <v>0</v>
      </c>
      <c r="R155" s="216">
        <f>ROUND(J155*H155,2)</f>
        <v>0</v>
      </c>
      <c r="S155" s="75"/>
      <c r="T155" s="217">
        <f>S155*H155</f>
        <v>0</v>
      </c>
      <c r="U155" s="217">
        <v>0</v>
      </c>
      <c r="V155" s="217">
        <f>U155*H155</f>
        <v>0</v>
      </c>
      <c r="W155" s="217">
        <v>0</v>
      </c>
      <c r="X155" s="218">
        <f>W155*H155</f>
        <v>0</v>
      </c>
      <c r="AR155" s="13" t="s">
        <v>146</v>
      </c>
      <c r="AT155" s="13" t="s">
        <v>131</v>
      </c>
      <c r="AU155" s="13" t="s">
        <v>82</v>
      </c>
      <c r="AY155" s="13" t="s">
        <v>128</v>
      </c>
      <c r="BE155" s="219">
        <f>IF(O155="základní",K155,0)</f>
        <v>0</v>
      </c>
      <c r="BF155" s="219">
        <f>IF(O155="snížená",K155,0)</f>
        <v>0</v>
      </c>
      <c r="BG155" s="219">
        <f>IF(O155="zákl. přenesená",K155,0)</f>
        <v>0</v>
      </c>
      <c r="BH155" s="219">
        <f>IF(O155="sníž. přenesená",K155,0)</f>
        <v>0</v>
      </c>
      <c r="BI155" s="219">
        <f>IF(O155="nulová",K155,0)</f>
        <v>0</v>
      </c>
      <c r="BJ155" s="13" t="s">
        <v>80</v>
      </c>
      <c r="BK155" s="219">
        <f>ROUND(P155*H155,2)</f>
        <v>0</v>
      </c>
      <c r="BL155" s="13" t="s">
        <v>146</v>
      </c>
      <c r="BM155" s="13" t="s">
        <v>669</v>
      </c>
    </row>
    <row r="156" spans="2:51" s="11" customFormat="1" ht="12">
      <c r="B156" s="226"/>
      <c r="C156" s="227"/>
      <c r="D156" s="228" t="s">
        <v>208</v>
      </c>
      <c r="E156" s="229" t="s">
        <v>1</v>
      </c>
      <c r="F156" s="230" t="s">
        <v>670</v>
      </c>
      <c r="G156" s="227"/>
      <c r="H156" s="231">
        <v>24.75</v>
      </c>
      <c r="I156" s="232"/>
      <c r="J156" s="232"/>
      <c r="K156" s="227"/>
      <c r="L156" s="227"/>
      <c r="M156" s="233"/>
      <c r="N156" s="234"/>
      <c r="O156" s="235"/>
      <c r="P156" s="235"/>
      <c r="Q156" s="235"/>
      <c r="R156" s="235"/>
      <c r="S156" s="235"/>
      <c r="T156" s="235"/>
      <c r="U156" s="235"/>
      <c r="V156" s="235"/>
      <c r="W156" s="235"/>
      <c r="X156" s="236"/>
      <c r="AT156" s="237" t="s">
        <v>208</v>
      </c>
      <c r="AU156" s="237" t="s">
        <v>82</v>
      </c>
      <c r="AV156" s="11" t="s">
        <v>82</v>
      </c>
      <c r="AW156" s="11" t="s">
        <v>5</v>
      </c>
      <c r="AX156" s="11" t="s">
        <v>72</v>
      </c>
      <c r="AY156" s="237" t="s">
        <v>128</v>
      </c>
    </row>
    <row r="157" spans="2:63" s="10" customFormat="1" ht="22.8" customHeight="1">
      <c r="B157" s="190"/>
      <c r="C157" s="191"/>
      <c r="D157" s="192" t="s">
        <v>71</v>
      </c>
      <c r="E157" s="205" t="s">
        <v>161</v>
      </c>
      <c r="F157" s="205" t="s">
        <v>360</v>
      </c>
      <c r="G157" s="191"/>
      <c r="H157" s="191"/>
      <c r="I157" s="194"/>
      <c r="J157" s="194"/>
      <c r="K157" s="206">
        <f>BK157</f>
        <v>0</v>
      </c>
      <c r="L157" s="191"/>
      <c r="M157" s="196"/>
      <c r="N157" s="197"/>
      <c r="O157" s="198"/>
      <c r="P157" s="198"/>
      <c r="Q157" s="199">
        <f>SUM(Q158:Q199)</f>
        <v>0</v>
      </c>
      <c r="R157" s="199">
        <f>SUM(R158:R199)</f>
        <v>0</v>
      </c>
      <c r="S157" s="198"/>
      <c r="T157" s="200">
        <f>SUM(T158:T199)</f>
        <v>0</v>
      </c>
      <c r="U157" s="198"/>
      <c r="V157" s="200">
        <f>SUM(V158:V199)</f>
        <v>101.01663584</v>
      </c>
      <c r="W157" s="198"/>
      <c r="X157" s="201">
        <f>SUM(X158:X199)</f>
        <v>0</v>
      </c>
      <c r="AR157" s="202" t="s">
        <v>80</v>
      </c>
      <c r="AT157" s="203" t="s">
        <v>71</v>
      </c>
      <c r="AU157" s="203" t="s">
        <v>80</v>
      </c>
      <c r="AY157" s="202" t="s">
        <v>128</v>
      </c>
      <c r="BK157" s="204">
        <f>SUM(BK158:BK199)</f>
        <v>0</v>
      </c>
    </row>
    <row r="158" spans="2:65" s="1" customFormat="1" ht="16.5" customHeight="1">
      <c r="B158" s="34"/>
      <c r="C158" s="207" t="s">
        <v>285</v>
      </c>
      <c r="D158" s="207" t="s">
        <v>131</v>
      </c>
      <c r="E158" s="208" t="s">
        <v>671</v>
      </c>
      <c r="F158" s="209" t="s">
        <v>672</v>
      </c>
      <c r="G158" s="210" t="s">
        <v>174</v>
      </c>
      <c r="H158" s="211">
        <v>1</v>
      </c>
      <c r="I158" s="212"/>
      <c r="J158" s="212"/>
      <c r="K158" s="213">
        <f>ROUND(P158*H158,2)</f>
        <v>0</v>
      </c>
      <c r="L158" s="209" t="s">
        <v>1</v>
      </c>
      <c r="M158" s="39"/>
      <c r="N158" s="214" t="s">
        <v>1</v>
      </c>
      <c r="O158" s="215" t="s">
        <v>41</v>
      </c>
      <c r="P158" s="216">
        <f>I158+J158</f>
        <v>0</v>
      </c>
      <c r="Q158" s="216">
        <f>ROUND(I158*H158,2)</f>
        <v>0</v>
      </c>
      <c r="R158" s="216">
        <f>ROUND(J158*H158,2)</f>
        <v>0</v>
      </c>
      <c r="S158" s="75"/>
      <c r="T158" s="217">
        <f>S158*H158</f>
        <v>0</v>
      </c>
      <c r="U158" s="217">
        <v>0</v>
      </c>
      <c r="V158" s="217">
        <f>U158*H158</f>
        <v>0</v>
      </c>
      <c r="W158" s="217">
        <v>0</v>
      </c>
      <c r="X158" s="218">
        <f>W158*H158</f>
        <v>0</v>
      </c>
      <c r="AR158" s="13" t="s">
        <v>146</v>
      </c>
      <c r="AT158" s="13" t="s">
        <v>131</v>
      </c>
      <c r="AU158" s="13" t="s">
        <v>82</v>
      </c>
      <c r="AY158" s="13" t="s">
        <v>128</v>
      </c>
      <c r="BE158" s="219">
        <f>IF(O158="základní",K158,0)</f>
        <v>0</v>
      </c>
      <c r="BF158" s="219">
        <f>IF(O158="snížená",K158,0)</f>
        <v>0</v>
      </c>
      <c r="BG158" s="219">
        <f>IF(O158="zákl. přenesená",K158,0)</f>
        <v>0</v>
      </c>
      <c r="BH158" s="219">
        <f>IF(O158="sníž. přenesená",K158,0)</f>
        <v>0</v>
      </c>
      <c r="BI158" s="219">
        <f>IF(O158="nulová",K158,0)</f>
        <v>0</v>
      </c>
      <c r="BJ158" s="13" t="s">
        <v>80</v>
      </c>
      <c r="BK158" s="219">
        <f>ROUND(P158*H158,2)</f>
        <v>0</v>
      </c>
      <c r="BL158" s="13" t="s">
        <v>146</v>
      </c>
      <c r="BM158" s="13" t="s">
        <v>673</v>
      </c>
    </row>
    <row r="159" spans="2:65" s="1" customFormat="1" ht="16.5" customHeight="1">
      <c r="B159" s="34"/>
      <c r="C159" s="207" t="s">
        <v>290</v>
      </c>
      <c r="D159" s="207" t="s">
        <v>131</v>
      </c>
      <c r="E159" s="208" t="s">
        <v>674</v>
      </c>
      <c r="F159" s="209" t="s">
        <v>675</v>
      </c>
      <c r="G159" s="210" t="s">
        <v>221</v>
      </c>
      <c r="H159" s="211">
        <v>41.9</v>
      </c>
      <c r="I159" s="212"/>
      <c r="J159" s="212"/>
      <c r="K159" s="213">
        <f>ROUND(P159*H159,2)</f>
        <v>0</v>
      </c>
      <c r="L159" s="209" t="s">
        <v>164</v>
      </c>
      <c r="M159" s="39"/>
      <c r="N159" s="214" t="s">
        <v>1</v>
      </c>
      <c r="O159" s="215" t="s">
        <v>41</v>
      </c>
      <c r="P159" s="216">
        <f>I159+J159</f>
        <v>0</v>
      </c>
      <c r="Q159" s="216">
        <f>ROUND(I159*H159,2)</f>
        <v>0</v>
      </c>
      <c r="R159" s="216">
        <f>ROUND(J159*H159,2)</f>
        <v>0</v>
      </c>
      <c r="S159" s="75"/>
      <c r="T159" s="217">
        <f>S159*H159</f>
        <v>0</v>
      </c>
      <c r="U159" s="217">
        <v>1E-05</v>
      </c>
      <c r="V159" s="217">
        <f>U159*H159</f>
        <v>0.000419</v>
      </c>
      <c r="W159" s="217">
        <v>0</v>
      </c>
      <c r="X159" s="218">
        <f>W159*H159</f>
        <v>0</v>
      </c>
      <c r="AR159" s="13" t="s">
        <v>146</v>
      </c>
      <c r="AT159" s="13" t="s">
        <v>131</v>
      </c>
      <c r="AU159" s="13" t="s">
        <v>82</v>
      </c>
      <c r="AY159" s="13" t="s">
        <v>128</v>
      </c>
      <c r="BE159" s="219">
        <f>IF(O159="základní",K159,0)</f>
        <v>0</v>
      </c>
      <c r="BF159" s="219">
        <f>IF(O159="snížená",K159,0)</f>
        <v>0</v>
      </c>
      <c r="BG159" s="219">
        <f>IF(O159="zákl. přenesená",K159,0)</f>
        <v>0</v>
      </c>
      <c r="BH159" s="219">
        <f>IF(O159="sníž. přenesená",K159,0)</f>
        <v>0</v>
      </c>
      <c r="BI159" s="219">
        <f>IF(O159="nulová",K159,0)</f>
        <v>0</v>
      </c>
      <c r="BJ159" s="13" t="s">
        <v>80</v>
      </c>
      <c r="BK159" s="219">
        <f>ROUND(P159*H159,2)</f>
        <v>0</v>
      </c>
      <c r="BL159" s="13" t="s">
        <v>146</v>
      </c>
      <c r="BM159" s="13" t="s">
        <v>676</v>
      </c>
    </row>
    <row r="160" spans="2:65" s="1" customFormat="1" ht="16.5" customHeight="1">
      <c r="B160" s="34"/>
      <c r="C160" s="238" t="s">
        <v>86</v>
      </c>
      <c r="D160" s="238" t="s">
        <v>254</v>
      </c>
      <c r="E160" s="239" t="s">
        <v>677</v>
      </c>
      <c r="F160" s="240" t="s">
        <v>678</v>
      </c>
      <c r="G160" s="241" t="s">
        <v>221</v>
      </c>
      <c r="H160" s="242">
        <v>45.671</v>
      </c>
      <c r="I160" s="243"/>
      <c r="J160" s="244"/>
      <c r="K160" s="245">
        <f>ROUND(P160*H160,2)</f>
        <v>0</v>
      </c>
      <c r="L160" s="240" t="s">
        <v>164</v>
      </c>
      <c r="M160" s="246"/>
      <c r="N160" s="247" t="s">
        <v>1</v>
      </c>
      <c r="O160" s="215" t="s">
        <v>41</v>
      </c>
      <c r="P160" s="216">
        <f>I160+J160</f>
        <v>0</v>
      </c>
      <c r="Q160" s="216">
        <f>ROUND(I160*H160,2)</f>
        <v>0</v>
      </c>
      <c r="R160" s="216">
        <f>ROUND(J160*H160,2)</f>
        <v>0</v>
      </c>
      <c r="S160" s="75"/>
      <c r="T160" s="217">
        <f>S160*H160</f>
        <v>0</v>
      </c>
      <c r="U160" s="217">
        <v>0.00216</v>
      </c>
      <c r="V160" s="217">
        <f>U160*H160</f>
        <v>0.09864936</v>
      </c>
      <c r="W160" s="217">
        <v>0</v>
      </c>
      <c r="X160" s="218">
        <f>W160*H160</f>
        <v>0</v>
      </c>
      <c r="AR160" s="13" t="s">
        <v>161</v>
      </c>
      <c r="AT160" s="13" t="s">
        <v>254</v>
      </c>
      <c r="AU160" s="13" t="s">
        <v>82</v>
      </c>
      <c r="AY160" s="13" t="s">
        <v>128</v>
      </c>
      <c r="BE160" s="219">
        <f>IF(O160="základní",K160,0)</f>
        <v>0</v>
      </c>
      <c r="BF160" s="219">
        <f>IF(O160="snížená",K160,0)</f>
        <v>0</v>
      </c>
      <c r="BG160" s="219">
        <f>IF(O160="zákl. přenesená",K160,0)</f>
        <v>0</v>
      </c>
      <c r="BH160" s="219">
        <f>IF(O160="sníž. přenesená",K160,0)</f>
        <v>0</v>
      </c>
      <c r="BI160" s="219">
        <f>IF(O160="nulová",K160,0)</f>
        <v>0</v>
      </c>
      <c r="BJ160" s="13" t="s">
        <v>80</v>
      </c>
      <c r="BK160" s="219">
        <f>ROUND(P160*H160,2)</f>
        <v>0</v>
      </c>
      <c r="BL160" s="13" t="s">
        <v>146</v>
      </c>
      <c r="BM160" s="13" t="s">
        <v>679</v>
      </c>
    </row>
    <row r="161" spans="2:51" s="11" customFormat="1" ht="12">
      <c r="B161" s="226"/>
      <c r="C161" s="227"/>
      <c r="D161" s="228" t="s">
        <v>208</v>
      </c>
      <c r="E161" s="227"/>
      <c r="F161" s="230" t="s">
        <v>680</v>
      </c>
      <c r="G161" s="227"/>
      <c r="H161" s="231">
        <v>45.671</v>
      </c>
      <c r="I161" s="232"/>
      <c r="J161" s="232"/>
      <c r="K161" s="227"/>
      <c r="L161" s="227"/>
      <c r="M161" s="233"/>
      <c r="N161" s="234"/>
      <c r="O161" s="235"/>
      <c r="P161" s="235"/>
      <c r="Q161" s="235"/>
      <c r="R161" s="235"/>
      <c r="S161" s="235"/>
      <c r="T161" s="235"/>
      <c r="U161" s="235"/>
      <c r="V161" s="235"/>
      <c r="W161" s="235"/>
      <c r="X161" s="236"/>
      <c r="AT161" s="237" t="s">
        <v>208</v>
      </c>
      <c r="AU161" s="237" t="s">
        <v>82</v>
      </c>
      <c r="AV161" s="11" t="s">
        <v>82</v>
      </c>
      <c r="AW161" s="11" t="s">
        <v>4</v>
      </c>
      <c r="AX161" s="11" t="s">
        <v>80</v>
      </c>
      <c r="AY161" s="237" t="s">
        <v>128</v>
      </c>
    </row>
    <row r="162" spans="2:65" s="1" customFormat="1" ht="16.5" customHeight="1">
      <c r="B162" s="34"/>
      <c r="C162" s="207" t="s">
        <v>8</v>
      </c>
      <c r="D162" s="207" t="s">
        <v>131</v>
      </c>
      <c r="E162" s="208" t="s">
        <v>681</v>
      </c>
      <c r="F162" s="209" t="s">
        <v>682</v>
      </c>
      <c r="G162" s="210" t="s">
        <v>221</v>
      </c>
      <c r="H162" s="211">
        <v>147.5</v>
      </c>
      <c r="I162" s="212"/>
      <c r="J162" s="212"/>
      <c r="K162" s="213">
        <f>ROUND(P162*H162,2)</f>
        <v>0</v>
      </c>
      <c r="L162" s="209" t="s">
        <v>164</v>
      </c>
      <c r="M162" s="39"/>
      <c r="N162" s="214" t="s">
        <v>1</v>
      </c>
      <c r="O162" s="215" t="s">
        <v>41</v>
      </c>
      <c r="P162" s="216">
        <f>I162+J162</f>
        <v>0</v>
      </c>
      <c r="Q162" s="216">
        <f>ROUND(I162*H162,2)</f>
        <v>0</v>
      </c>
      <c r="R162" s="216">
        <f>ROUND(J162*H162,2)</f>
        <v>0</v>
      </c>
      <c r="S162" s="75"/>
      <c r="T162" s="217">
        <f>S162*H162</f>
        <v>0</v>
      </c>
      <c r="U162" s="217">
        <v>2E-05</v>
      </c>
      <c r="V162" s="217">
        <f>U162*H162</f>
        <v>0.0029500000000000004</v>
      </c>
      <c r="W162" s="217">
        <v>0</v>
      </c>
      <c r="X162" s="218">
        <f>W162*H162</f>
        <v>0</v>
      </c>
      <c r="AR162" s="13" t="s">
        <v>146</v>
      </c>
      <c r="AT162" s="13" t="s">
        <v>131</v>
      </c>
      <c r="AU162" s="13" t="s">
        <v>82</v>
      </c>
      <c r="AY162" s="13" t="s">
        <v>128</v>
      </c>
      <c r="BE162" s="219">
        <f>IF(O162="základní",K162,0)</f>
        <v>0</v>
      </c>
      <c r="BF162" s="219">
        <f>IF(O162="snížená",K162,0)</f>
        <v>0</v>
      </c>
      <c r="BG162" s="219">
        <f>IF(O162="zákl. přenesená",K162,0)</f>
        <v>0</v>
      </c>
      <c r="BH162" s="219">
        <f>IF(O162="sníž. přenesená",K162,0)</f>
        <v>0</v>
      </c>
      <c r="BI162" s="219">
        <f>IF(O162="nulová",K162,0)</f>
        <v>0</v>
      </c>
      <c r="BJ162" s="13" t="s">
        <v>80</v>
      </c>
      <c r="BK162" s="219">
        <f>ROUND(P162*H162,2)</f>
        <v>0</v>
      </c>
      <c r="BL162" s="13" t="s">
        <v>146</v>
      </c>
      <c r="BM162" s="13" t="s">
        <v>683</v>
      </c>
    </row>
    <row r="163" spans="2:65" s="1" customFormat="1" ht="16.5" customHeight="1">
      <c r="B163" s="34"/>
      <c r="C163" s="238" t="s">
        <v>302</v>
      </c>
      <c r="D163" s="238" t="s">
        <v>254</v>
      </c>
      <c r="E163" s="239" t="s">
        <v>684</v>
      </c>
      <c r="F163" s="240" t="s">
        <v>685</v>
      </c>
      <c r="G163" s="241" t="s">
        <v>221</v>
      </c>
      <c r="H163" s="242">
        <v>160.775</v>
      </c>
      <c r="I163" s="243"/>
      <c r="J163" s="244"/>
      <c r="K163" s="245">
        <f>ROUND(P163*H163,2)</f>
        <v>0</v>
      </c>
      <c r="L163" s="240" t="s">
        <v>164</v>
      </c>
      <c r="M163" s="246"/>
      <c r="N163" s="247" t="s">
        <v>1</v>
      </c>
      <c r="O163" s="215" t="s">
        <v>41</v>
      </c>
      <c r="P163" s="216">
        <f>I163+J163</f>
        <v>0</v>
      </c>
      <c r="Q163" s="216">
        <f>ROUND(I163*H163,2)</f>
        <v>0</v>
      </c>
      <c r="R163" s="216">
        <f>ROUND(J163*H163,2)</f>
        <v>0</v>
      </c>
      <c r="S163" s="75"/>
      <c r="T163" s="217">
        <f>S163*H163</f>
        <v>0</v>
      </c>
      <c r="U163" s="217">
        <v>0.00512</v>
      </c>
      <c r="V163" s="217">
        <f>U163*H163</f>
        <v>0.8231680000000001</v>
      </c>
      <c r="W163" s="217">
        <v>0</v>
      </c>
      <c r="X163" s="218">
        <f>W163*H163</f>
        <v>0</v>
      </c>
      <c r="AR163" s="13" t="s">
        <v>161</v>
      </c>
      <c r="AT163" s="13" t="s">
        <v>254</v>
      </c>
      <c r="AU163" s="13" t="s">
        <v>82</v>
      </c>
      <c r="AY163" s="13" t="s">
        <v>128</v>
      </c>
      <c r="BE163" s="219">
        <f>IF(O163="základní",K163,0)</f>
        <v>0</v>
      </c>
      <c r="BF163" s="219">
        <f>IF(O163="snížená",K163,0)</f>
        <v>0</v>
      </c>
      <c r="BG163" s="219">
        <f>IF(O163="zákl. přenesená",K163,0)</f>
        <v>0</v>
      </c>
      <c r="BH163" s="219">
        <f>IF(O163="sníž. přenesená",K163,0)</f>
        <v>0</v>
      </c>
      <c r="BI163" s="219">
        <f>IF(O163="nulová",K163,0)</f>
        <v>0</v>
      </c>
      <c r="BJ163" s="13" t="s">
        <v>80</v>
      </c>
      <c r="BK163" s="219">
        <f>ROUND(P163*H163,2)</f>
        <v>0</v>
      </c>
      <c r="BL163" s="13" t="s">
        <v>146</v>
      </c>
      <c r="BM163" s="13" t="s">
        <v>686</v>
      </c>
    </row>
    <row r="164" spans="2:51" s="11" customFormat="1" ht="12">
      <c r="B164" s="226"/>
      <c r="C164" s="227"/>
      <c r="D164" s="228" t="s">
        <v>208</v>
      </c>
      <c r="E164" s="227"/>
      <c r="F164" s="230" t="s">
        <v>687</v>
      </c>
      <c r="G164" s="227"/>
      <c r="H164" s="231">
        <v>160.775</v>
      </c>
      <c r="I164" s="232"/>
      <c r="J164" s="232"/>
      <c r="K164" s="227"/>
      <c r="L164" s="227"/>
      <c r="M164" s="233"/>
      <c r="N164" s="234"/>
      <c r="O164" s="235"/>
      <c r="P164" s="235"/>
      <c r="Q164" s="235"/>
      <c r="R164" s="235"/>
      <c r="S164" s="235"/>
      <c r="T164" s="235"/>
      <c r="U164" s="235"/>
      <c r="V164" s="235"/>
      <c r="W164" s="235"/>
      <c r="X164" s="236"/>
      <c r="AT164" s="237" t="s">
        <v>208</v>
      </c>
      <c r="AU164" s="237" t="s">
        <v>82</v>
      </c>
      <c r="AV164" s="11" t="s">
        <v>82</v>
      </c>
      <c r="AW164" s="11" t="s">
        <v>4</v>
      </c>
      <c r="AX164" s="11" t="s">
        <v>80</v>
      </c>
      <c r="AY164" s="237" t="s">
        <v>128</v>
      </c>
    </row>
    <row r="165" spans="2:65" s="1" customFormat="1" ht="16.5" customHeight="1">
      <c r="B165" s="34"/>
      <c r="C165" s="207" t="s">
        <v>308</v>
      </c>
      <c r="D165" s="207" t="s">
        <v>131</v>
      </c>
      <c r="E165" s="208" t="s">
        <v>688</v>
      </c>
      <c r="F165" s="209" t="s">
        <v>689</v>
      </c>
      <c r="G165" s="210" t="s">
        <v>221</v>
      </c>
      <c r="H165" s="211">
        <v>47.4</v>
      </c>
      <c r="I165" s="212"/>
      <c r="J165" s="212"/>
      <c r="K165" s="213">
        <f>ROUND(P165*H165,2)</f>
        <v>0</v>
      </c>
      <c r="L165" s="209" t="s">
        <v>164</v>
      </c>
      <c r="M165" s="39"/>
      <c r="N165" s="214" t="s">
        <v>1</v>
      </c>
      <c r="O165" s="215" t="s">
        <v>41</v>
      </c>
      <c r="P165" s="216">
        <f>I165+J165</f>
        <v>0</v>
      </c>
      <c r="Q165" s="216">
        <f>ROUND(I165*H165,2)</f>
        <v>0</v>
      </c>
      <c r="R165" s="216">
        <f>ROUND(J165*H165,2)</f>
        <v>0</v>
      </c>
      <c r="S165" s="75"/>
      <c r="T165" s="217">
        <f>S165*H165</f>
        <v>0</v>
      </c>
      <c r="U165" s="217">
        <v>2E-05</v>
      </c>
      <c r="V165" s="217">
        <f>U165*H165</f>
        <v>0.0009480000000000001</v>
      </c>
      <c r="W165" s="217">
        <v>0</v>
      </c>
      <c r="X165" s="218">
        <f>W165*H165</f>
        <v>0</v>
      </c>
      <c r="AR165" s="13" t="s">
        <v>146</v>
      </c>
      <c r="AT165" s="13" t="s">
        <v>131</v>
      </c>
      <c r="AU165" s="13" t="s">
        <v>82</v>
      </c>
      <c r="AY165" s="13" t="s">
        <v>128</v>
      </c>
      <c r="BE165" s="219">
        <f>IF(O165="základní",K165,0)</f>
        <v>0</v>
      </c>
      <c r="BF165" s="219">
        <f>IF(O165="snížená",K165,0)</f>
        <v>0</v>
      </c>
      <c r="BG165" s="219">
        <f>IF(O165="zákl. přenesená",K165,0)</f>
        <v>0</v>
      </c>
      <c r="BH165" s="219">
        <f>IF(O165="sníž. přenesená",K165,0)</f>
        <v>0</v>
      </c>
      <c r="BI165" s="219">
        <f>IF(O165="nulová",K165,0)</f>
        <v>0</v>
      </c>
      <c r="BJ165" s="13" t="s">
        <v>80</v>
      </c>
      <c r="BK165" s="219">
        <f>ROUND(P165*H165,2)</f>
        <v>0</v>
      </c>
      <c r="BL165" s="13" t="s">
        <v>146</v>
      </c>
      <c r="BM165" s="13" t="s">
        <v>690</v>
      </c>
    </row>
    <row r="166" spans="2:65" s="1" customFormat="1" ht="16.5" customHeight="1">
      <c r="B166" s="34"/>
      <c r="C166" s="238" t="s">
        <v>314</v>
      </c>
      <c r="D166" s="238" t="s">
        <v>254</v>
      </c>
      <c r="E166" s="239" t="s">
        <v>691</v>
      </c>
      <c r="F166" s="240" t="s">
        <v>692</v>
      </c>
      <c r="G166" s="241" t="s">
        <v>221</v>
      </c>
      <c r="H166" s="242">
        <v>51.666</v>
      </c>
      <c r="I166" s="243"/>
      <c r="J166" s="244"/>
      <c r="K166" s="245">
        <f>ROUND(P166*H166,2)</f>
        <v>0</v>
      </c>
      <c r="L166" s="240" t="s">
        <v>164</v>
      </c>
      <c r="M166" s="246"/>
      <c r="N166" s="247" t="s">
        <v>1</v>
      </c>
      <c r="O166" s="215" t="s">
        <v>41</v>
      </c>
      <c r="P166" s="216">
        <f>I166+J166</f>
        <v>0</v>
      </c>
      <c r="Q166" s="216">
        <f>ROUND(I166*H166,2)</f>
        <v>0</v>
      </c>
      <c r="R166" s="216">
        <f>ROUND(J166*H166,2)</f>
        <v>0</v>
      </c>
      <c r="S166" s="75"/>
      <c r="T166" s="217">
        <f>S166*H166</f>
        <v>0</v>
      </c>
      <c r="U166" s="217">
        <v>0.007</v>
      </c>
      <c r="V166" s="217">
        <f>U166*H166</f>
        <v>0.361662</v>
      </c>
      <c r="W166" s="217">
        <v>0</v>
      </c>
      <c r="X166" s="218">
        <f>W166*H166</f>
        <v>0</v>
      </c>
      <c r="AR166" s="13" t="s">
        <v>161</v>
      </c>
      <c r="AT166" s="13" t="s">
        <v>254</v>
      </c>
      <c r="AU166" s="13" t="s">
        <v>82</v>
      </c>
      <c r="AY166" s="13" t="s">
        <v>128</v>
      </c>
      <c r="BE166" s="219">
        <f>IF(O166="základní",K166,0)</f>
        <v>0</v>
      </c>
      <c r="BF166" s="219">
        <f>IF(O166="snížená",K166,0)</f>
        <v>0</v>
      </c>
      <c r="BG166" s="219">
        <f>IF(O166="zákl. přenesená",K166,0)</f>
        <v>0</v>
      </c>
      <c r="BH166" s="219">
        <f>IF(O166="sníž. přenesená",K166,0)</f>
        <v>0</v>
      </c>
      <c r="BI166" s="219">
        <f>IF(O166="nulová",K166,0)</f>
        <v>0</v>
      </c>
      <c r="BJ166" s="13" t="s">
        <v>80</v>
      </c>
      <c r="BK166" s="219">
        <f>ROUND(P166*H166,2)</f>
        <v>0</v>
      </c>
      <c r="BL166" s="13" t="s">
        <v>146</v>
      </c>
      <c r="BM166" s="13" t="s">
        <v>693</v>
      </c>
    </row>
    <row r="167" spans="2:51" s="11" customFormat="1" ht="12">
      <c r="B167" s="226"/>
      <c r="C167" s="227"/>
      <c r="D167" s="228" t="s">
        <v>208</v>
      </c>
      <c r="E167" s="227"/>
      <c r="F167" s="230" t="s">
        <v>694</v>
      </c>
      <c r="G167" s="227"/>
      <c r="H167" s="231">
        <v>51.666</v>
      </c>
      <c r="I167" s="232"/>
      <c r="J167" s="232"/>
      <c r="K167" s="227"/>
      <c r="L167" s="227"/>
      <c r="M167" s="233"/>
      <c r="N167" s="234"/>
      <c r="O167" s="235"/>
      <c r="P167" s="235"/>
      <c r="Q167" s="235"/>
      <c r="R167" s="235"/>
      <c r="S167" s="235"/>
      <c r="T167" s="235"/>
      <c r="U167" s="235"/>
      <c r="V167" s="235"/>
      <c r="W167" s="235"/>
      <c r="X167" s="236"/>
      <c r="AT167" s="237" t="s">
        <v>208</v>
      </c>
      <c r="AU167" s="237" t="s">
        <v>82</v>
      </c>
      <c r="AV167" s="11" t="s">
        <v>82</v>
      </c>
      <c r="AW167" s="11" t="s">
        <v>4</v>
      </c>
      <c r="AX167" s="11" t="s">
        <v>80</v>
      </c>
      <c r="AY167" s="237" t="s">
        <v>128</v>
      </c>
    </row>
    <row r="168" spans="2:65" s="1" customFormat="1" ht="16.5" customHeight="1">
      <c r="B168" s="34"/>
      <c r="C168" s="207" t="s">
        <v>320</v>
      </c>
      <c r="D168" s="207" t="s">
        <v>131</v>
      </c>
      <c r="E168" s="208" t="s">
        <v>695</v>
      </c>
      <c r="F168" s="209" t="s">
        <v>696</v>
      </c>
      <c r="G168" s="210" t="s">
        <v>221</v>
      </c>
      <c r="H168" s="211">
        <v>128.5</v>
      </c>
      <c r="I168" s="212"/>
      <c r="J168" s="212"/>
      <c r="K168" s="213">
        <f>ROUND(P168*H168,2)</f>
        <v>0</v>
      </c>
      <c r="L168" s="209" t="s">
        <v>164</v>
      </c>
      <c r="M168" s="39"/>
      <c r="N168" s="214" t="s">
        <v>1</v>
      </c>
      <c r="O168" s="215" t="s">
        <v>41</v>
      </c>
      <c r="P168" s="216">
        <f>I168+J168</f>
        <v>0</v>
      </c>
      <c r="Q168" s="216">
        <f>ROUND(I168*H168,2)</f>
        <v>0</v>
      </c>
      <c r="R168" s="216">
        <f>ROUND(J168*H168,2)</f>
        <v>0</v>
      </c>
      <c r="S168" s="75"/>
      <c r="T168" s="217">
        <f>S168*H168</f>
        <v>0</v>
      </c>
      <c r="U168" s="217">
        <v>3E-05</v>
      </c>
      <c r="V168" s="217">
        <f>U168*H168</f>
        <v>0.003855</v>
      </c>
      <c r="W168" s="217">
        <v>0</v>
      </c>
      <c r="X168" s="218">
        <f>W168*H168</f>
        <v>0</v>
      </c>
      <c r="AR168" s="13" t="s">
        <v>146</v>
      </c>
      <c r="AT168" s="13" t="s">
        <v>131</v>
      </c>
      <c r="AU168" s="13" t="s">
        <v>82</v>
      </c>
      <c r="AY168" s="13" t="s">
        <v>128</v>
      </c>
      <c r="BE168" s="219">
        <f>IF(O168="základní",K168,0)</f>
        <v>0</v>
      </c>
      <c r="BF168" s="219">
        <f>IF(O168="snížená",K168,0)</f>
        <v>0</v>
      </c>
      <c r="BG168" s="219">
        <f>IF(O168="zákl. přenesená",K168,0)</f>
        <v>0</v>
      </c>
      <c r="BH168" s="219">
        <f>IF(O168="sníž. přenesená",K168,0)</f>
        <v>0</v>
      </c>
      <c r="BI168" s="219">
        <f>IF(O168="nulová",K168,0)</f>
        <v>0</v>
      </c>
      <c r="BJ168" s="13" t="s">
        <v>80</v>
      </c>
      <c r="BK168" s="219">
        <f>ROUND(P168*H168,2)</f>
        <v>0</v>
      </c>
      <c r="BL168" s="13" t="s">
        <v>146</v>
      </c>
      <c r="BM168" s="13" t="s">
        <v>697</v>
      </c>
    </row>
    <row r="169" spans="2:65" s="1" customFormat="1" ht="16.5" customHeight="1">
      <c r="B169" s="34"/>
      <c r="C169" s="238" t="s">
        <v>324</v>
      </c>
      <c r="D169" s="238" t="s">
        <v>254</v>
      </c>
      <c r="E169" s="239" t="s">
        <v>698</v>
      </c>
      <c r="F169" s="240" t="s">
        <v>699</v>
      </c>
      <c r="G169" s="241" t="s">
        <v>221</v>
      </c>
      <c r="H169" s="242">
        <v>140.065</v>
      </c>
      <c r="I169" s="243"/>
      <c r="J169" s="244"/>
      <c r="K169" s="245">
        <f>ROUND(P169*H169,2)</f>
        <v>0</v>
      </c>
      <c r="L169" s="240" t="s">
        <v>164</v>
      </c>
      <c r="M169" s="246"/>
      <c r="N169" s="247" t="s">
        <v>1</v>
      </c>
      <c r="O169" s="215" t="s">
        <v>41</v>
      </c>
      <c r="P169" s="216">
        <f>I169+J169</f>
        <v>0</v>
      </c>
      <c r="Q169" s="216">
        <f>ROUND(I169*H169,2)</f>
        <v>0</v>
      </c>
      <c r="R169" s="216">
        <f>ROUND(J169*H169,2)</f>
        <v>0</v>
      </c>
      <c r="S169" s="75"/>
      <c r="T169" s="217">
        <f>S169*H169</f>
        <v>0</v>
      </c>
      <c r="U169" s="217">
        <v>0.01972</v>
      </c>
      <c r="V169" s="217">
        <f>U169*H169</f>
        <v>2.7620818000000003</v>
      </c>
      <c r="W169" s="217">
        <v>0</v>
      </c>
      <c r="X169" s="218">
        <f>W169*H169</f>
        <v>0</v>
      </c>
      <c r="AR169" s="13" t="s">
        <v>161</v>
      </c>
      <c r="AT169" s="13" t="s">
        <v>254</v>
      </c>
      <c r="AU169" s="13" t="s">
        <v>82</v>
      </c>
      <c r="AY169" s="13" t="s">
        <v>128</v>
      </c>
      <c r="BE169" s="219">
        <f>IF(O169="základní",K169,0)</f>
        <v>0</v>
      </c>
      <c r="BF169" s="219">
        <f>IF(O169="snížená",K169,0)</f>
        <v>0</v>
      </c>
      <c r="BG169" s="219">
        <f>IF(O169="zákl. přenesená",K169,0)</f>
        <v>0</v>
      </c>
      <c r="BH169" s="219">
        <f>IF(O169="sníž. přenesená",K169,0)</f>
        <v>0</v>
      </c>
      <c r="BI169" s="219">
        <f>IF(O169="nulová",K169,0)</f>
        <v>0</v>
      </c>
      <c r="BJ169" s="13" t="s">
        <v>80</v>
      </c>
      <c r="BK169" s="219">
        <f>ROUND(P169*H169,2)</f>
        <v>0</v>
      </c>
      <c r="BL169" s="13" t="s">
        <v>146</v>
      </c>
      <c r="BM169" s="13" t="s">
        <v>700</v>
      </c>
    </row>
    <row r="170" spans="2:51" s="11" customFormat="1" ht="12">
      <c r="B170" s="226"/>
      <c r="C170" s="227"/>
      <c r="D170" s="228" t="s">
        <v>208</v>
      </c>
      <c r="E170" s="227"/>
      <c r="F170" s="230" t="s">
        <v>701</v>
      </c>
      <c r="G170" s="227"/>
      <c r="H170" s="231">
        <v>140.065</v>
      </c>
      <c r="I170" s="232"/>
      <c r="J170" s="232"/>
      <c r="K170" s="227"/>
      <c r="L170" s="227"/>
      <c r="M170" s="233"/>
      <c r="N170" s="234"/>
      <c r="O170" s="235"/>
      <c r="P170" s="235"/>
      <c r="Q170" s="235"/>
      <c r="R170" s="235"/>
      <c r="S170" s="235"/>
      <c r="T170" s="235"/>
      <c r="U170" s="235"/>
      <c r="V170" s="235"/>
      <c r="W170" s="235"/>
      <c r="X170" s="236"/>
      <c r="AT170" s="237" t="s">
        <v>208</v>
      </c>
      <c r="AU170" s="237" t="s">
        <v>82</v>
      </c>
      <c r="AV170" s="11" t="s">
        <v>82</v>
      </c>
      <c r="AW170" s="11" t="s">
        <v>4</v>
      </c>
      <c r="AX170" s="11" t="s">
        <v>80</v>
      </c>
      <c r="AY170" s="237" t="s">
        <v>128</v>
      </c>
    </row>
    <row r="171" spans="2:65" s="1" customFormat="1" ht="16.5" customHeight="1">
      <c r="B171" s="34"/>
      <c r="C171" s="207" t="s">
        <v>328</v>
      </c>
      <c r="D171" s="207" t="s">
        <v>131</v>
      </c>
      <c r="E171" s="208" t="s">
        <v>702</v>
      </c>
      <c r="F171" s="209" t="s">
        <v>703</v>
      </c>
      <c r="G171" s="210" t="s">
        <v>221</v>
      </c>
      <c r="H171" s="211">
        <v>83.2</v>
      </c>
      <c r="I171" s="212"/>
      <c r="J171" s="212"/>
      <c r="K171" s="213">
        <f>ROUND(P171*H171,2)</f>
        <v>0</v>
      </c>
      <c r="L171" s="209" t="s">
        <v>164</v>
      </c>
      <c r="M171" s="39"/>
      <c r="N171" s="214" t="s">
        <v>1</v>
      </c>
      <c r="O171" s="215" t="s">
        <v>41</v>
      </c>
      <c r="P171" s="216">
        <f>I171+J171</f>
        <v>0</v>
      </c>
      <c r="Q171" s="216">
        <f>ROUND(I171*H171,2)</f>
        <v>0</v>
      </c>
      <c r="R171" s="216">
        <f>ROUND(J171*H171,2)</f>
        <v>0</v>
      </c>
      <c r="S171" s="75"/>
      <c r="T171" s="217">
        <f>S171*H171</f>
        <v>0</v>
      </c>
      <c r="U171" s="217">
        <v>4E-05</v>
      </c>
      <c r="V171" s="217">
        <f>U171*H171</f>
        <v>0.0033280000000000002</v>
      </c>
      <c r="W171" s="217">
        <v>0</v>
      </c>
      <c r="X171" s="218">
        <f>W171*H171</f>
        <v>0</v>
      </c>
      <c r="AR171" s="13" t="s">
        <v>146</v>
      </c>
      <c r="AT171" s="13" t="s">
        <v>131</v>
      </c>
      <c r="AU171" s="13" t="s">
        <v>82</v>
      </c>
      <c r="AY171" s="13" t="s">
        <v>128</v>
      </c>
      <c r="BE171" s="219">
        <f>IF(O171="základní",K171,0)</f>
        <v>0</v>
      </c>
      <c r="BF171" s="219">
        <f>IF(O171="snížená",K171,0)</f>
        <v>0</v>
      </c>
      <c r="BG171" s="219">
        <f>IF(O171="zákl. přenesená",K171,0)</f>
        <v>0</v>
      </c>
      <c r="BH171" s="219">
        <f>IF(O171="sníž. přenesená",K171,0)</f>
        <v>0</v>
      </c>
      <c r="BI171" s="219">
        <f>IF(O171="nulová",K171,0)</f>
        <v>0</v>
      </c>
      <c r="BJ171" s="13" t="s">
        <v>80</v>
      </c>
      <c r="BK171" s="219">
        <f>ROUND(P171*H171,2)</f>
        <v>0</v>
      </c>
      <c r="BL171" s="13" t="s">
        <v>146</v>
      </c>
      <c r="BM171" s="13" t="s">
        <v>704</v>
      </c>
    </row>
    <row r="172" spans="2:65" s="1" customFormat="1" ht="16.5" customHeight="1">
      <c r="B172" s="34"/>
      <c r="C172" s="238" t="s">
        <v>333</v>
      </c>
      <c r="D172" s="238" t="s">
        <v>254</v>
      </c>
      <c r="E172" s="239" t="s">
        <v>705</v>
      </c>
      <c r="F172" s="240" t="s">
        <v>706</v>
      </c>
      <c r="G172" s="241" t="s">
        <v>221</v>
      </c>
      <c r="H172" s="242">
        <v>90.688</v>
      </c>
      <c r="I172" s="243"/>
      <c r="J172" s="244"/>
      <c r="K172" s="245">
        <f>ROUND(P172*H172,2)</f>
        <v>0</v>
      </c>
      <c r="L172" s="240" t="s">
        <v>164</v>
      </c>
      <c r="M172" s="246"/>
      <c r="N172" s="247" t="s">
        <v>1</v>
      </c>
      <c r="O172" s="215" t="s">
        <v>41</v>
      </c>
      <c r="P172" s="216">
        <f>I172+J172</f>
        <v>0</v>
      </c>
      <c r="Q172" s="216">
        <f>ROUND(I172*H172,2)</f>
        <v>0</v>
      </c>
      <c r="R172" s="216">
        <f>ROUND(J172*H172,2)</f>
        <v>0</v>
      </c>
      <c r="S172" s="75"/>
      <c r="T172" s="217">
        <f>S172*H172</f>
        <v>0</v>
      </c>
      <c r="U172" s="217">
        <v>0.00311</v>
      </c>
      <c r="V172" s="217">
        <f>U172*H172</f>
        <v>0.28203968</v>
      </c>
      <c r="W172" s="217">
        <v>0</v>
      </c>
      <c r="X172" s="218">
        <f>W172*H172</f>
        <v>0</v>
      </c>
      <c r="AR172" s="13" t="s">
        <v>161</v>
      </c>
      <c r="AT172" s="13" t="s">
        <v>254</v>
      </c>
      <c r="AU172" s="13" t="s">
        <v>82</v>
      </c>
      <c r="AY172" s="13" t="s">
        <v>128</v>
      </c>
      <c r="BE172" s="219">
        <f>IF(O172="základní",K172,0)</f>
        <v>0</v>
      </c>
      <c r="BF172" s="219">
        <f>IF(O172="snížená",K172,0)</f>
        <v>0</v>
      </c>
      <c r="BG172" s="219">
        <f>IF(O172="zákl. přenesená",K172,0)</f>
        <v>0</v>
      </c>
      <c r="BH172" s="219">
        <f>IF(O172="sníž. přenesená",K172,0)</f>
        <v>0</v>
      </c>
      <c r="BI172" s="219">
        <f>IF(O172="nulová",K172,0)</f>
        <v>0</v>
      </c>
      <c r="BJ172" s="13" t="s">
        <v>80</v>
      </c>
      <c r="BK172" s="219">
        <f>ROUND(P172*H172,2)</f>
        <v>0</v>
      </c>
      <c r="BL172" s="13" t="s">
        <v>146</v>
      </c>
      <c r="BM172" s="13" t="s">
        <v>707</v>
      </c>
    </row>
    <row r="173" spans="2:51" s="11" customFormat="1" ht="12">
      <c r="B173" s="226"/>
      <c r="C173" s="227"/>
      <c r="D173" s="228" t="s">
        <v>208</v>
      </c>
      <c r="E173" s="227"/>
      <c r="F173" s="230" t="s">
        <v>708</v>
      </c>
      <c r="G173" s="227"/>
      <c r="H173" s="231">
        <v>90.688</v>
      </c>
      <c r="I173" s="232"/>
      <c r="J173" s="232"/>
      <c r="K173" s="227"/>
      <c r="L173" s="227"/>
      <c r="M173" s="233"/>
      <c r="N173" s="234"/>
      <c r="O173" s="235"/>
      <c r="P173" s="235"/>
      <c r="Q173" s="235"/>
      <c r="R173" s="235"/>
      <c r="S173" s="235"/>
      <c r="T173" s="235"/>
      <c r="U173" s="235"/>
      <c r="V173" s="235"/>
      <c r="W173" s="235"/>
      <c r="X173" s="236"/>
      <c r="AT173" s="237" t="s">
        <v>208</v>
      </c>
      <c r="AU173" s="237" t="s">
        <v>82</v>
      </c>
      <c r="AV173" s="11" t="s">
        <v>82</v>
      </c>
      <c r="AW173" s="11" t="s">
        <v>4</v>
      </c>
      <c r="AX173" s="11" t="s">
        <v>80</v>
      </c>
      <c r="AY173" s="237" t="s">
        <v>128</v>
      </c>
    </row>
    <row r="174" spans="2:65" s="1" customFormat="1" ht="16.5" customHeight="1">
      <c r="B174" s="34"/>
      <c r="C174" s="207" t="s">
        <v>337</v>
      </c>
      <c r="D174" s="207" t="s">
        <v>131</v>
      </c>
      <c r="E174" s="208" t="s">
        <v>709</v>
      </c>
      <c r="F174" s="209" t="s">
        <v>710</v>
      </c>
      <c r="G174" s="210" t="s">
        <v>174</v>
      </c>
      <c r="H174" s="211">
        <v>16</v>
      </c>
      <c r="I174" s="212"/>
      <c r="J174" s="212"/>
      <c r="K174" s="213">
        <f>ROUND(P174*H174,2)</f>
        <v>0</v>
      </c>
      <c r="L174" s="209" t="s">
        <v>164</v>
      </c>
      <c r="M174" s="39"/>
      <c r="N174" s="214" t="s">
        <v>1</v>
      </c>
      <c r="O174" s="215" t="s">
        <v>41</v>
      </c>
      <c r="P174" s="216">
        <f>I174+J174</f>
        <v>0</v>
      </c>
      <c r="Q174" s="216">
        <f>ROUND(I174*H174,2)</f>
        <v>0</v>
      </c>
      <c r="R174" s="216">
        <f>ROUND(J174*H174,2)</f>
        <v>0</v>
      </c>
      <c r="S174" s="75"/>
      <c r="T174" s="217">
        <f>S174*H174</f>
        <v>0</v>
      </c>
      <c r="U174" s="217">
        <v>8E-05</v>
      </c>
      <c r="V174" s="217">
        <f>U174*H174</f>
        <v>0.00128</v>
      </c>
      <c r="W174" s="217">
        <v>0</v>
      </c>
      <c r="X174" s="218">
        <f>W174*H174</f>
        <v>0</v>
      </c>
      <c r="AR174" s="13" t="s">
        <v>146</v>
      </c>
      <c r="AT174" s="13" t="s">
        <v>131</v>
      </c>
      <c r="AU174" s="13" t="s">
        <v>82</v>
      </c>
      <c r="AY174" s="13" t="s">
        <v>128</v>
      </c>
      <c r="BE174" s="219">
        <f>IF(O174="základní",K174,0)</f>
        <v>0</v>
      </c>
      <c r="BF174" s="219">
        <f>IF(O174="snížená",K174,0)</f>
        <v>0</v>
      </c>
      <c r="BG174" s="219">
        <f>IF(O174="zákl. přenesená",K174,0)</f>
        <v>0</v>
      </c>
      <c r="BH174" s="219">
        <f>IF(O174="sníž. přenesená",K174,0)</f>
        <v>0</v>
      </c>
      <c r="BI174" s="219">
        <f>IF(O174="nulová",K174,0)</f>
        <v>0</v>
      </c>
      <c r="BJ174" s="13" t="s">
        <v>80</v>
      </c>
      <c r="BK174" s="219">
        <f>ROUND(P174*H174,2)</f>
        <v>0</v>
      </c>
      <c r="BL174" s="13" t="s">
        <v>146</v>
      </c>
      <c r="BM174" s="13" t="s">
        <v>711</v>
      </c>
    </row>
    <row r="175" spans="2:65" s="1" customFormat="1" ht="16.5" customHeight="1">
      <c r="B175" s="34"/>
      <c r="C175" s="238" t="s">
        <v>89</v>
      </c>
      <c r="D175" s="238" t="s">
        <v>254</v>
      </c>
      <c r="E175" s="239" t="s">
        <v>712</v>
      </c>
      <c r="F175" s="240" t="s">
        <v>713</v>
      </c>
      <c r="G175" s="241" t="s">
        <v>174</v>
      </c>
      <c r="H175" s="242">
        <v>16</v>
      </c>
      <c r="I175" s="243"/>
      <c r="J175" s="244"/>
      <c r="K175" s="245">
        <f>ROUND(P175*H175,2)</f>
        <v>0</v>
      </c>
      <c r="L175" s="240" t="s">
        <v>164</v>
      </c>
      <c r="M175" s="246"/>
      <c r="N175" s="247" t="s">
        <v>1</v>
      </c>
      <c r="O175" s="215" t="s">
        <v>41</v>
      </c>
      <c r="P175" s="216">
        <f>I175+J175</f>
        <v>0</v>
      </c>
      <c r="Q175" s="216">
        <f>ROUND(I175*H175,2)</f>
        <v>0</v>
      </c>
      <c r="R175" s="216">
        <f>ROUND(J175*H175,2)</f>
        <v>0</v>
      </c>
      <c r="S175" s="75"/>
      <c r="T175" s="217">
        <f>S175*H175</f>
        <v>0</v>
      </c>
      <c r="U175" s="217">
        <v>0.00148</v>
      </c>
      <c r="V175" s="217">
        <f>U175*H175</f>
        <v>0.02368</v>
      </c>
      <c r="W175" s="217">
        <v>0</v>
      </c>
      <c r="X175" s="218">
        <f>W175*H175</f>
        <v>0</v>
      </c>
      <c r="AR175" s="13" t="s">
        <v>161</v>
      </c>
      <c r="AT175" s="13" t="s">
        <v>254</v>
      </c>
      <c r="AU175" s="13" t="s">
        <v>82</v>
      </c>
      <c r="AY175" s="13" t="s">
        <v>128</v>
      </c>
      <c r="BE175" s="219">
        <f>IF(O175="základní",K175,0)</f>
        <v>0</v>
      </c>
      <c r="BF175" s="219">
        <f>IF(O175="snížená",K175,0)</f>
        <v>0</v>
      </c>
      <c r="BG175" s="219">
        <f>IF(O175="zákl. přenesená",K175,0)</f>
        <v>0</v>
      </c>
      <c r="BH175" s="219">
        <f>IF(O175="sníž. přenesená",K175,0)</f>
        <v>0</v>
      </c>
      <c r="BI175" s="219">
        <f>IF(O175="nulová",K175,0)</f>
        <v>0</v>
      </c>
      <c r="BJ175" s="13" t="s">
        <v>80</v>
      </c>
      <c r="BK175" s="219">
        <f>ROUND(P175*H175,2)</f>
        <v>0</v>
      </c>
      <c r="BL175" s="13" t="s">
        <v>146</v>
      </c>
      <c r="BM175" s="13" t="s">
        <v>714</v>
      </c>
    </row>
    <row r="176" spans="2:65" s="1" customFormat="1" ht="16.5" customHeight="1">
      <c r="B176" s="34"/>
      <c r="C176" s="207" t="s">
        <v>346</v>
      </c>
      <c r="D176" s="207" t="s">
        <v>131</v>
      </c>
      <c r="E176" s="208" t="s">
        <v>715</v>
      </c>
      <c r="F176" s="209" t="s">
        <v>716</v>
      </c>
      <c r="G176" s="210" t="s">
        <v>174</v>
      </c>
      <c r="H176" s="211">
        <v>6</v>
      </c>
      <c r="I176" s="212"/>
      <c r="J176" s="212"/>
      <c r="K176" s="213">
        <f>ROUND(P176*H176,2)</f>
        <v>0</v>
      </c>
      <c r="L176" s="209" t="s">
        <v>164</v>
      </c>
      <c r="M176" s="39"/>
      <c r="N176" s="214" t="s">
        <v>1</v>
      </c>
      <c r="O176" s="215" t="s">
        <v>41</v>
      </c>
      <c r="P176" s="216">
        <f>I176+J176</f>
        <v>0</v>
      </c>
      <c r="Q176" s="216">
        <f>ROUND(I176*H176,2)</f>
        <v>0</v>
      </c>
      <c r="R176" s="216">
        <f>ROUND(J176*H176,2)</f>
        <v>0</v>
      </c>
      <c r="S176" s="75"/>
      <c r="T176" s="217">
        <f>S176*H176</f>
        <v>0</v>
      </c>
      <c r="U176" s="217">
        <v>0.0001</v>
      </c>
      <c r="V176" s="217">
        <f>U176*H176</f>
        <v>0.0006000000000000001</v>
      </c>
      <c r="W176" s="217">
        <v>0</v>
      </c>
      <c r="X176" s="218">
        <f>W176*H176</f>
        <v>0</v>
      </c>
      <c r="AR176" s="13" t="s">
        <v>146</v>
      </c>
      <c r="AT176" s="13" t="s">
        <v>131</v>
      </c>
      <c r="AU176" s="13" t="s">
        <v>82</v>
      </c>
      <c r="AY176" s="13" t="s">
        <v>128</v>
      </c>
      <c r="BE176" s="219">
        <f>IF(O176="základní",K176,0)</f>
        <v>0</v>
      </c>
      <c r="BF176" s="219">
        <f>IF(O176="snížená",K176,0)</f>
        <v>0</v>
      </c>
      <c r="BG176" s="219">
        <f>IF(O176="zákl. přenesená",K176,0)</f>
        <v>0</v>
      </c>
      <c r="BH176" s="219">
        <f>IF(O176="sníž. přenesená",K176,0)</f>
        <v>0</v>
      </c>
      <c r="BI176" s="219">
        <f>IF(O176="nulová",K176,0)</f>
        <v>0</v>
      </c>
      <c r="BJ176" s="13" t="s">
        <v>80</v>
      </c>
      <c r="BK176" s="219">
        <f>ROUND(P176*H176,2)</f>
        <v>0</v>
      </c>
      <c r="BL176" s="13" t="s">
        <v>146</v>
      </c>
      <c r="BM176" s="13" t="s">
        <v>717</v>
      </c>
    </row>
    <row r="177" spans="2:65" s="1" customFormat="1" ht="16.5" customHeight="1">
      <c r="B177" s="34"/>
      <c r="C177" s="238" t="s">
        <v>351</v>
      </c>
      <c r="D177" s="238" t="s">
        <v>254</v>
      </c>
      <c r="E177" s="239" t="s">
        <v>718</v>
      </c>
      <c r="F177" s="240" t="s">
        <v>719</v>
      </c>
      <c r="G177" s="241" t="s">
        <v>174</v>
      </c>
      <c r="H177" s="242">
        <v>6</v>
      </c>
      <c r="I177" s="243"/>
      <c r="J177" s="244"/>
      <c r="K177" s="245">
        <f>ROUND(P177*H177,2)</f>
        <v>0</v>
      </c>
      <c r="L177" s="240" t="s">
        <v>164</v>
      </c>
      <c r="M177" s="246"/>
      <c r="N177" s="247" t="s">
        <v>1</v>
      </c>
      <c r="O177" s="215" t="s">
        <v>41</v>
      </c>
      <c r="P177" s="216">
        <f>I177+J177</f>
        <v>0</v>
      </c>
      <c r="Q177" s="216">
        <f>ROUND(I177*H177,2)</f>
        <v>0</v>
      </c>
      <c r="R177" s="216">
        <f>ROUND(J177*H177,2)</f>
        <v>0</v>
      </c>
      <c r="S177" s="75"/>
      <c r="T177" s="217">
        <f>S177*H177</f>
        <v>0</v>
      </c>
      <c r="U177" s="217">
        <v>0.0039</v>
      </c>
      <c r="V177" s="217">
        <f>U177*H177</f>
        <v>0.023399999999999997</v>
      </c>
      <c r="W177" s="217">
        <v>0</v>
      </c>
      <c r="X177" s="218">
        <f>W177*H177</f>
        <v>0</v>
      </c>
      <c r="AR177" s="13" t="s">
        <v>161</v>
      </c>
      <c r="AT177" s="13" t="s">
        <v>254</v>
      </c>
      <c r="AU177" s="13" t="s">
        <v>82</v>
      </c>
      <c r="AY177" s="13" t="s">
        <v>128</v>
      </c>
      <c r="BE177" s="219">
        <f>IF(O177="základní",K177,0)</f>
        <v>0</v>
      </c>
      <c r="BF177" s="219">
        <f>IF(O177="snížená",K177,0)</f>
        <v>0</v>
      </c>
      <c r="BG177" s="219">
        <f>IF(O177="zákl. přenesená",K177,0)</f>
        <v>0</v>
      </c>
      <c r="BH177" s="219">
        <f>IF(O177="sníž. přenesená",K177,0)</f>
        <v>0</v>
      </c>
      <c r="BI177" s="219">
        <f>IF(O177="nulová",K177,0)</f>
        <v>0</v>
      </c>
      <c r="BJ177" s="13" t="s">
        <v>80</v>
      </c>
      <c r="BK177" s="219">
        <f>ROUND(P177*H177,2)</f>
        <v>0</v>
      </c>
      <c r="BL177" s="13" t="s">
        <v>146</v>
      </c>
      <c r="BM177" s="13" t="s">
        <v>720</v>
      </c>
    </row>
    <row r="178" spans="2:65" s="1" customFormat="1" ht="16.5" customHeight="1">
      <c r="B178" s="34"/>
      <c r="C178" s="207" t="s">
        <v>355</v>
      </c>
      <c r="D178" s="207" t="s">
        <v>131</v>
      </c>
      <c r="E178" s="208" t="s">
        <v>721</v>
      </c>
      <c r="F178" s="209" t="s">
        <v>722</v>
      </c>
      <c r="G178" s="210" t="s">
        <v>174</v>
      </c>
      <c r="H178" s="211">
        <v>2</v>
      </c>
      <c r="I178" s="212"/>
      <c r="J178" s="212"/>
      <c r="K178" s="213">
        <f>ROUND(P178*H178,2)</f>
        <v>0</v>
      </c>
      <c r="L178" s="209" t="s">
        <v>164</v>
      </c>
      <c r="M178" s="39"/>
      <c r="N178" s="214" t="s">
        <v>1</v>
      </c>
      <c r="O178" s="215" t="s">
        <v>41</v>
      </c>
      <c r="P178" s="216">
        <f>I178+J178</f>
        <v>0</v>
      </c>
      <c r="Q178" s="216">
        <f>ROUND(I178*H178,2)</f>
        <v>0</v>
      </c>
      <c r="R178" s="216">
        <f>ROUND(J178*H178,2)</f>
        <v>0</v>
      </c>
      <c r="S178" s="75"/>
      <c r="T178" s="217">
        <f>S178*H178</f>
        <v>0</v>
      </c>
      <c r="U178" s="217">
        <v>0.0001</v>
      </c>
      <c r="V178" s="217">
        <f>U178*H178</f>
        <v>0.0002</v>
      </c>
      <c r="W178" s="217">
        <v>0</v>
      </c>
      <c r="X178" s="218">
        <f>W178*H178</f>
        <v>0</v>
      </c>
      <c r="AR178" s="13" t="s">
        <v>146</v>
      </c>
      <c r="AT178" s="13" t="s">
        <v>131</v>
      </c>
      <c r="AU178" s="13" t="s">
        <v>82</v>
      </c>
      <c r="AY178" s="13" t="s">
        <v>128</v>
      </c>
      <c r="BE178" s="219">
        <f>IF(O178="základní",K178,0)</f>
        <v>0</v>
      </c>
      <c r="BF178" s="219">
        <f>IF(O178="snížená",K178,0)</f>
        <v>0</v>
      </c>
      <c r="BG178" s="219">
        <f>IF(O178="zákl. přenesená",K178,0)</f>
        <v>0</v>
      </c>
      <c r="BH178" s="219">
        <f>IF(O178="sníž. přenesená",K178,0)</f>
        <v>0</v>
      </c>
      <c r="BI178" s="219">
        <f>IF(O178="nulová",K178,0)</f>
        <v>0</v>
      </c>
      <c r="BJ178" s="13" t="s">
        <v>80</v>
      </c>
      <c r="BK178" s="219">
        <f>ROUND(P178*H178,2)</f>
        <v>0</v>
      </c>
      <c r="BL178" s="13" t="s">
        <v>146</v>
      </c>
      <c r="BM178" s="13" t="s">
        <v>723</v>
      </c>
    </row>
    <row r="179" spans="2:65" s="1" customFormat="1" ht="16.5" customHeight="1">
      <c r="B179" s="34"/>
      <c r="C179" s="238" t="s">
        <v>361</v>
      </c>
      <c r="D179" s="238" t="s">
        <v>254</v>
      </c>
      <c r="E179" s="239" t="s">
        <v>724</v>
      </c>
      <c r="F179" s="240" t="s">
        <v>725</v>
      </c>
      <c r="G179" s="241" t="s">
        <v>174</v>
      </c>
      <c r="H179" s="242">
        <v>2</v>
      </c>
      <c r="I179" s="243"/>
      <c r="J179" s="244"/>
      <c r="K179" s="245">
        <f>ROUND(P179*H179,2)</f>
        <v>0</v>
      </c>
      <c r="L179" s="240" t="s">
        <v>164</v>
      </c>
      <c r="M179" s="246"/>
      <c r="N179" s="247" t="s">
        <v>1</v>
      </c>
      <c r="O179" s="215" t="s">
        <v>41</v>
      </c>
      <c r="P179" s="216">
        <f>I179+J179</f>
        <v>0</v>
      </c>
      <c r="Q179" s="216">
        <f>ROUND(I179*H179,2)</f>
        <v>0</v>
      </c>
      <c r="R179" s="216">
        <f>ROUND(J179*H179,2)</f>
        <v>0</v>
      </c>
      <c r="S179" s="75"/>
      <c r="T179" s="217">
        <f>S179*H179</f>
        <v>0</v>
      </c>
      <c r="U179" s="217">
        <v>0.0068</v>
      </c>
      <c r="V179" s="217">
        <f>U179*H179</f>
        <v>0.0136</v>
      </c>
      <c r="W179" s="217">
        <v>0</v>
      </c>
      <c r="X179" s="218">
        <f>W179*H179</f>
        <v>0</v>
      </c>
      <c r="AR179" s="13" t="s">
        <v>161</v>
      </c>
      <c r="AT179" s="13" t="s">
        <v>254</v>
      </c>
      <c r="AU179" s="13" t="s">
        <v>82</v>
      </c>
      <c r="AY179" s="13" t="s">
        <v>128</v>
      </c>
      <c r="BE179" s="219">
        <f>IF(O179="základní",K179,0)</f>
        <v>0</v>
      </c>
      <c r="BF179" s="219">
        <f>IF(O179="snížená",K179,0)</f>
        <v>0</v>
      </c>
      <c r="BG179" s="219">
        <f>IF(O179="zákl. přenesená",K179,0)</f>
        <v>0</v>
      </c>
      <c r="BH179" s="219">
        <f>IF(O179="sníž. přenesená",K179,0)</f>
        <v>0</v>
      </c>
      <c r="BI179" s="219">
        <f>IF(O179="nulová",K179,0)</f>
        <v>0</v>
      </c>
      <c r="BJ179" s="13" t="s">
        <v>80</v>
      </c>
      <c r="BK179" s="219">
        <f>ROUND(P179*H179,2)</f>
        <v>0</v>
      </c>
      <c r="BL179" s="13" t="s">
        <v>146</v>
      </c>
      <c r="BM179" s="13" t="s">
        <v>726</v>
      </c>
    </row>
    <row r="180" spans="2:65" s="1" customFormat="1" ht="16.5" customHeight="1">
      <c r="B180" s="34"/>
      <c r="C180" s="207" t="s">
        <v>365</v>
      </c>
      <c r="D180" s="207" t="s">
        <v>131</v>
      </c>
      <c r="E180" s="208" t="s">
        <v>727</v>
      </c>
      <c r="F180" s="209" t="s">
        <v>728</v>
      </c>
      <c r="G180" s="210" t="s">
        <v>174</v>
      </c>
      <c r="H180" s="211">
        <v>7</v>
      </c>
      <c r="I180" s="212"/>
      <c r="J180" s="212"/>
      <c r="K180" s="213">
        <f>ROUND(P180*H180,2)</f>
        <v>0</v>
      </c>
      <c r="L180" s="209" t="s">
        <v>164</v>
      </c>
      <c r="M180" s="39"/>
      <c r="N180" s="214" t="s">
        <v>1</v>
      </c>
      <c r="O180" s="215" t="s">
        <v>41</v>
      </c>
      <c r="P180" s="216">
        <f>I180+J180</f>
        <v>0</v>
      </c>
      <c r="Q180" s="216">
        <f>ROUND(I180*H180,2)</f>
        <v>0</v>
      </c>
      <c r="R180" s="216">
        <f>ROUND(J180*H180,2)</f>
        <v>0</v>
      </c>
      <c r="S180" s="75"/>
      <c r="T180" s="217">
        <f>S180*H180</f>
        <v>0</v>
      </c>
      <c r="U180" s="217">
        <v>0.00011</v>
      </c>
      <c r="V180" s="217">
        <f>U180*H180</f>
        <v>0.0007700000000000001</v>
      </c>
      <c r="W180" s="217">
        <v>0</v>
      </c>
      <c r="X180" s="218">
        <f>W180*H180</f>
        <v>0</v>
      </c>
      <c r="AR180" s="13" t="s">
        <v>146</v>
      </c>
      <c r="AT180" s="13" t="s">
        <v>131</v>
      </c>
      <c r="AU180" s="13" t="s">
        <v>82</v>
      </c>
      <c r="AY180" s="13" t="s">
        <v>128</v>
      </c>
      <c r="BE180" s="219">
        <f>IF(O180="základní",K180,0)</f>
        <v>0</v>
      </c>
      <c r="BF180" s="219">
        <f>IF(O180="snížená",K180,0)</f>
        <v>0</v>
      </c>
      <c r="BG180" s="219">
        <f>IF(O180="zákl. přenesená",K180,0)</f>
        <v>0</v>
      </c>
      <c r="BH180" s="219">
        <f>IF(O180="sníž. přenesená",K180,0)</f>
        <v>0</v>
      </c>
      <c r="BI180" s="219">
        <f>IF(O180="nulová",K180,0)</f>
        <v>0</v>
      </c>
      <c r="BJ180" s="13" t="s">
        <v>80</v>
      </c>
      <c r="BK180" s="219">
        <f>ROUND(P180*H180,2)</f>
        <v>0</v>
      </c>
      <c r="BL180" s="13" t="s">
        <v>146</v>
      </c>
      <c r="BM180" s="13" t="s">
        <v>729</v>
      </c>
    </row>
    <row r="181" spans="2:65" s="1" customFormat="1" ht="16.5" customHeight="1">
      <c r="B181" s="34"/>
      <c r="C181" s="238" t="s">
        <v>369</v>
      </c>
      <c r="D181" s="238" t="s">
        <v>254</v>
      </c>
      <c r="E181" s="239" t="s">
        <v>730</v>
      </c>
      <c r="F181" s="240" t="s">
        <v>731</v>
      </c>
      <c r="G181" s="241" t="s">
        <v>174</v>
      </c>
      <c r="H181" s="242">
        <v>7</v>
      </c>
      <c r="I181" s="243"/>
      <c r="J181" s="244"/>
      <c r="K181" s="245">
        <f>ROUND(P181*H181,2)</f>
        <v>0</v>
      </c>
      <c r="L181" s="240" t="s">
        <v>164</v>
      </c>
      <c r="M181" s="246"/>
      <c r="N181" s="247" t="s">
        <v>1</v>
      </c>
      <c r="O181" s="215" t="s">
        <v>41</v>
      </c>
      <c r="P181" s="216">
        <f>I181+J181</f>
        <v>0</v>
      </c>
      <c r="Q181" s="216">
        <f>ROUND(I181*H181,2)</f>
        <v>0</v>
      </c>
      <c r="R181" s="216">
        <f>ROUND(J181*H181,2)</f>
        <v>0</v>
      </c>
      <c r="S181" s="75"/>
      <c r="T181" s="217">
        <f>S181*H181</f>
        <v>0</v>
      </c>
      <c r="U181" s="217">
        <v>0.0136</v>
      </c>
      <c r="V181" s="217">
        <f>U181*H181</f>
        <v>0.09519999999999999</v>
      </c>
      <c r="W181" s="217">
        <v>0</v>
      </c>
      <c r="X181" s="218">
        <f>W181*H181</f>
        <v>0</v>
      </c>
      <c r="AR181" s="13" t="s">
        <v>161</v>
      </c>
      <c r="AT181" s="13" t="s">
        <v>254</v>
      </c>
      <c r="AU181" s="13" t="s">
        <v>82</v>
      </c>
      <c r="AY181" s="13" t="s">
        <v>128</v>
      </c>
      <c r="BE181" s="219">
        <f>IF(O181="základní",K181,0)</f>
        <v>0</v>
      </c>
      <c r="BF181" s="219">
        <f>IF(O181="snížená",K181,0)</f>
        <v>0</v>
      </c>
      <c r="BG181" s="219">
        <f>IF(O181="zákl. přenesená",K181,0)</f>
        <v>0</v>
      </c>
      <c r="BH181" s="219">
        <f>IF(O181="sníž. přenesená",K181,0)</f>
        <v>0</v>
      </c>
      <c r="BI181" s="219">
        <f>IF(O181="nulová",K181,0)</f>
        <v>0</v>
      </c>
      <c r="BJ181" s="13" t="s">
        <v>80</v>
      </c>
      <c r="BK181" s="219">
        <f>ROUND(P181*H181,2)</f>
        <v>0</v>
      </c>
      <c r="BL181" s="13" t="s">
        <v>146</v>
      </c>
      <c r="BM181" s="13" t="s">
        <v>732</v>
      </c>
    </row>
    <row r="182" spans="2:65" s="1" customFormat="1" ht="16.5" customHeight="1">
      <c r="B182" s="34"/>
      <c r="C182" s="207" t="s">
        <v>373</v>
      </c>
      <c r="D182" s="207" t="s">
        <v>131</v>
      </c>
      <c r="E182" s="208" t="s">
        <v>733</v>
      </c>
      <c r="F182" s="209" t="s">
        <v>734</v>
      </c>
      <c r="G182" s="210" t="s">
        <v>174</v>
      </c>
      <c r="H182" s="211">
        <v>1</v>
      </c>
      <c r="I182" s="212"/>
      <c r="J182" s="212"/>
      <c r="K182" s="213">
        <f>ROUND(P182*H182,2)</f>
        <v>0</v>
      </c>
      <c r="L182" s="209" t="s">
        <v>164</v>
      </c>
      <c r="M182" s="39"/>
      <c r="N182" s="214" t="s">
        <v>1</v>
      </c>
      <c r="O182" s="215" t="s">
        <v>41</v>
      </c>
      <c r="P182" s="216">
        <f>I182+J182</f>
        <v>0</v>
      </c>
      <c r="Q182" s="216">
        <f>ROUND(I182*H182,2)</f>
        <v>0</v>
      </c>
      <c r="R182" s="216">
        <f>ROUND(J182*H182,2)</f>
        <v>0</v>
      </c>
      <c r="S182" s="75"/>
      <c r="T182" s="217">
        <f>S182*H182</f>
        <v>0</v>
      </c>
      <c r="U182" s="217">
        <v>0.00012</v>
      </c>
      <c r="V182" s="217">
        <f>U182*H182</f>
        <v>0.00012</v>
      </c>
      <c r="W182" s="217">
        <v>0</v>
      </c>
      <c r="X182" s="218">
        <f>W182*H182</f>
        <v>0</v>
      </c>
      <c r="AR182" s="13" t="s">
        <v>146</v>
      </c>
      <c r="AT182" s="13" t="s">
        <v>131</v>
      </c>
      <c r="AU182" s="13" t="s">
        <v>82</v>
      </c>
      <c r="AY182" s="13" t="s">
        <v>128</v>
      </c>
      <c r="BE182" s="219">
        <f>IF(O182="základní",K182,0)</f>
        <v>0</v>
      </c>
      <c r="BF182" s="219">
        <f>IF(O182="snížená",K182,0)</f>
        <v>0</v>
      </c>
      <c r="BG182" s="219">
        <f>IF(O182="zákl. přenesená",K182,0)</f>
        <v>0</v>
      </c>
      <c r="BH182" s="219">
        <f>IF(O182="sníž. přenesená",K182,0)</f>
        <v>0</v>
      </c>
      <c r="BI182" s="219">
        <f>IF(O182="nulová",K182,0)</f>
        <v>0</v>
      </c>
      <c r="BJ182" s="13" t="s">
        <v>80</v>
      </c>
      <c r="BK182" s="219">
        <f>ROUND(P182*H182,2)</f>
        <v>0</v>
      </c>
      <c r="BL182" s="13" t="s">
        <v>146</v>
      </c>
      <c r="BM182" s="13" t="s">
        <v>735</v>
      </c>
    </row>
    <row r="183" spans="2:65" s="1" customFormat="1" ht="16.5" customHeight="1">
      <c r="B183" s="34"/>
      <c r="C183" s="238" t="s">
        <v>377</v>
      </c>
      <c r="D183" s="238" t="s">
        <v>254</v>
      </c>
      <c r="E183" s="239" t="s">
        <v>736</v>
      </c>
      <c r="F183" s="240" t="s">
        <v>737</v>
      </c>
      <c r="G183" s="241" t="s">
        <v>174</v>
      </c>
      <c r="H183" s="242">
        <v>1</v>
      </c>
      <c r="I183" s="243"/>
      <c r="J183" s="244"/>
      <c r="K183" s="245">
        <f>ROUND(P183*H183,2)</f>
        <v>0</v>
      </c>
      <c r="L183" s="240" t="s">
        <v>164</v>
      </c>
      <c r="M183" s="246"/>
      <c r="N183" s="247" t="s">
        <v>1</v>
      </c>
      <c r="O183" s="215" t="s">
        <v>41</v>
      </c>
      <c r="P183" s="216">
        <f>I183+J183</f>
        <v>0</v>
      </c>
      <c r="Q183" s="216">
        <f>ROUND(I183*H183,2)</f>
        <v>0</v>
      </c>
      <c r="R183" s="216">
        <f>ROUND(J183*H183,2)</f>
        <v>0</v>
      </c>
      <c r="S183" s="75"/>
      <c r="T183" s="217">
        <f>S183*H183</f>
        <v>0</v>
      </c>
      <c r="U183" s="217">
        <v>0.0169</v>
      </c>
      <c r="V183" s="217">
        <f>U183*H183</f>
        <v>0.0169</v>
      </c>
      <c r="W183" s="217">
        <v>0</v>
      </c>
      <c r="X183" s="218">
        <f>W183*H183</f>
        <v>0</v>
      </c>
      <c r="AR183" s="13" t="s">
        <v>161</v>
      </c>
      <c r="AT183" s="13" t="s">
        <v>254</v>
      </c>
      <c r="AU183" s="13" t="s">
        <v>82</v>
      </c>
      <c r="AY183" s="13" t="s">
        <v>128</v>
      </c>
      <c r="BE183" s="219">
        <f>IF(O183="základní",K183,0)</f>
        <v>0</v>
      </c>
      <c r="BF183" s="219">
        <f>IF(O183="snížená",K183,0)</f>
        <v>0</v>
      </c>
      <c r="BG183" s="219">
        <f>IF(O183="zákl. přenesená",K183,0)</f>
        <v>0</v>
      </c>
      <c r="BH183" s="219">
        <f>IF(O183="sníž. přenesená",K183,0)</f>
        <v>0</v>
      </c>
      <c r="BI183" s="219">
        <f>IF(O183="nulová",K183,0)</f>
        <v>0</v>
      </c>
      <c r="BJ183" s="13" t="s">
        <v>80</v>
      </c>
      <c r="BK183" s="219">
        <f>ROUND(P183*H183,2)</f>
        <v>0</v>
      </c>
      <c r="BL183" s="13" t="s">
        <v>146</v>
      </c>
      <c r="BM183" s="13" t="s">
        <v>738</v>
      </c>
    </row>
    <row r="184" spans="2:65" s="1" customFormat="1" ht="16.5" customHeight="1">
      <c r="B184" s="34"/>
      <c r="C184" s="207" t="s">
        <v>381</v>
      </c>
      <c r="D184" s="207" t="s">
        <v>131</v>
      </c>
      <c r="E184" s="208" t="s">
        <v>739</v>
      </c>
      <c r="F184" s="209" t="s">
        <v>740</v>
      </c>
      <c r="G184" s="210" t="s">
        <v>174</v>
      </c>
      <c r="H184" s="211">
        <v>12</v>
      </c>
      <c r="I184" s="212"/>
      <c r="J184" s="212"/>
      <c r="K184" s="213">
        <f>ROUND(P184*H184,2)</f>
        <v>0</v>
      </c>
      <c r="L184" s="209" t="s">
        <v>164</v>
      </c>
      <c r="M184" s="39"/>
      <c r="N184" s="214" t="s">
        <v>1</v>
      </c>
      <c r="O184" s="215" t="s">
        <v>41</v>
      </c>
      <c r="P184" s="216">
        <f>I184+J184</f>
        <v>0</v>
      </c>
      <c r="Q184" s="216">
        <f>ROUND(I184*H184,2)</f>
        <v>0</v>
      </c>
      <c r="R184" s="216">
        <f>ROUND(J184*H184,2)</f>
        <v>0</v>
      </c>
      <c r="S184" s="75"/>
      <c r="T184" s="217">
        <f>S184*H184</f>
        <v>0</v>
      </c>
      <c r="U184" s="217">
        <v>0.03573</v>
      </c>
      <c r="V184" s="217">
        <f>U184*H184</f>
        <v>0.42876</v>
      </c>
      <c r="W184" s="217">
        <v>0</v>
      </c>
      <c r="X184" s="218">
        <f>W184*H184</f>
        <v>0</v>
      </c>
      <c r="AR184" s="13" t="s">
        <v>146</v>
      </c>
      <c r="AT184" s="13" t="s">
        <v>131</v>
      </c>
      <c r="AU184" s="13" t="s">
        <v>82</v>
      </c>
      <c r="AY184" s="13" t="s">
        <v>128</v>
      </c>
      <c r="BE184" s="219">
        <f>IF(O184="základní",K184,0)</f>
        <v>0</v>
      </c>
      <c r="BF184" s="219">
        <f>IF(O184="snížená",K184,0)</f>
        <v>0</v>
      </c>
      <c r="BG184" s="219">
        <f>IF(O184="zákl. přenesená",K184,0)</f>
        <v>0</v>
      </c>
      <c r="BH184" s="219">
        <f>IF(O184="sníž. přenesená",K184,0)</f>
        <v>0</v>
      </c>
      <c r="BI184" s="219">
        <f>IF(O184="nulová",K184,0)</f>
        <v>0</v>
      </c>
      <c r="BJ184" s="13" t="s">
        <v>80</v>
      </c>
      <c r="BK184" s="219">
        <f>ROUND(P184*H184,2)</f>
        <v>0</v>
      </c>
      <c r="BL184" s="13" t="s">
        <v>146</v>
      </c>
      <c r="BM184" s="13" t="s">
        <v>741</v>
      </c>
    </row>
    <row r="185" spans="2:65" s="1" customFormat="1" ht="16.5" customHeight="1">
      <c r="B185" s="34"/>
      <c r="C185" s="207" t="s">
        <v>385</v>
      </c>
      <c r="D185" s="207" t="s">
        <v>131</v>
      </c>
      <c r="E185" s="208" t="s">
        <v>742</v>
      </c>
      <c r="F185" s="209" t="s">
        <v>743</v>
      </c>
      <c r="G185" s="210" t="s">
        <v>174</v>
      </c>
      <c r="H185" s="211">
        <v>5</v>
      </c>
      <c r="I185" s="212"/>
      <c r="J185" s="212"/>
      <c r="K185" s="213">
        <f>ROUND(P185*H185,2)</f>
        <v>0</v>
      </c>
      <c r="L185" s="209" t="s">
        <v>164</v>
      </c>
      <c r="M185" s="39"/>
      <c r="N185" s="214" t="s">
        <v>1</v>
      </c>
      <c r="O185" s="215" t="s">
        <v>41</v>
      </c>
      <c r="P185" s="216">
        <f>I185+J185</f>
        <v>0</v>
      </c>
      <c r="Q185" s="216">
        <f>ROUND(I185*H185,2)</f>
        <v>0</v>
      </c>
      <c r="R185" s="216">
        <f>ROUND(J185*H185,2)</f>
        <v>0</v>
      </c>
      <c r="S185" s="75"/>
      <c r="T185" s="217">
        <f>S185*H185</f>
        <v>0</v>
      </c>
      <c r="U185" s="217">
        <v>2.11676</v>
      </c>
      <c r="V185" s="217">
        <f>U185*H185</f>
        <v>10.5838</v>
      </c>
      <c r="W185" s="217">
        <v>0</v>
      </c>
      <c r="X185" s="218">
        <f>W185*H185</f>
        <v>0</v>
      </c>
      <c r="AR185" s="13" t="s">
        <v>146</v>
      </c>
      <c r="AT185" s="13" t="s">
        <v>131</v>
      </c>
      <c r="AU185" s="13" t="s">
        <v>82</v>
      </c>
      <c r="AY185" s="13" t="s">
        <v>128</v>
      </c>
      <c r="BE185" s="219">
        <f>IF(O185="základní",K185,0)</f>
        <v>0</v>
      </c>
      <c r="BF185" s="219">
        <f>IF(O185="snížená",K185,0)</f>
        <v>0</v>
      </c>
      <c r="BG185" s="219">
        <f>IF(O185="zákl. přenesená",K185,0)</f>
        <v>0</v>
      </c>
      <c r="BH185" s="219">
        <f>IF(O185="sníž. přenesená",K185,0)</f>
        <v>0</v>
      </c>
      <c r="BI185" s="219">
        <f>IF(O185="nulová",K185,0)</f>
        <v>0</v>
      </c>
      <c r="BJ185" s="13" t="s">
        <v>80</v>
      </c>
      <c r="BK185" s="219">
        <f>ROUND(P185*H185,2)</f>
        <v>0</v>
      </c>
      <c r="BL185" s="13" t="s">
        <v>146</v>
      </c>
      <c r="BM185" s="13" t="s">
        <v>744</v>
      </c>
    </row>
    <row r="186" spans="2:65" s="1" customFormat="1" ht="16.5" customHeight="1">
      <c r="B186" s="34"/>
      <c r="C186" s="207" t="s">
        <v>389</v>
      </c>
      <c r="D186" s="207" t="s">
        <v>131</v>
      </c>
      <c r="E186" s="208" t="s">
        <v>745</v>
      </c>
      <c r="F186" s="209" t="s">
        <v>746</v>
      </c>
      <c r="G186" s="210" t="s">
        <v>174</v>
      </c>
      <c r="H186" s="211">
        <v>4</v>
      </c>
      <c r="I186" s="212"/>
      <c r="J186" s="212"/>
      <c r="K186" s="213">
        <f>ROUND(P186*H186,2)</f>
        <v>0</v>
      </c>
      <c r="L186" s="209" t="s">
        <v>164</v>
      </c>
      <c r="M186" s="39"/>
      <c r="N186" s="214" t="s">
        <v>1</v>
      </c>
      <c r="O186" s="215" t="s">
        <v>41</v>
      </c>
      <c r="P186" s="216">
        <f>I186+J186</f>
        <v>0</v>
      </c>
      <c r="Q186" s="216">
        <f>ROUND(I186*H186,2)</f>
        <v>0</v>
      </c>
      <c r="R186" s="216">
        <f>ROUND(J186*H186,2)</f>
        <v>0</v>
      </c>
      <c r="S186" s="75"/>
      <c r="T186" s="217">
        <f>S186*H186</f>
        <v>0</v>
      </c>
      <c r="U186" s="217">
        <v>2.3765</v>
      </c>
      <c r="V186" s="217">
        <f>U186*H186</f>
        <v>9.506</v>
      </c>
      <c r="W186" s="217">
        <v>0</v>
      </c>
      <c r="X186" s="218">
        <f>W186*H186</f>
        <v>0</v>
      </c>
      <c r="AR186" s="13" t="s">
        <v>146</v>
      </c>
      <c r="AT186" s="13" t="s">
        <v>131</v>
      </c>
      <c r="AU186" s="13" t="s">
        <v>82</v>
      </c>
      <c r="AY186" s="13" t="s">
        <v>128</v>
      </c>
      <c r="BE186" s="219">
        <f>IF(O186="základní",K186,0)</f>
        <v>0</v>
      </c>
      <c r="BF186" s="219">
        <f>IF(O186="snížená",K186,0)</f>
        <v>0</v>
      </c>
      <c r="BG186" s="219">
        <f>IF(O186="zákl. přenesená",K186,0)</f>
        <v>0</v>
      </c>
      <c r="BH186" s="219">
        <f>IF(O186="sníž. přenesená",K186,0)</f>
        <v>0</v>
      </c>
      <c r="BI186" s="219">
        <f>IF(O186="nulová",K186,0)</f>
        <v>0</v>
      </c>
      <c r="BJ186" s="13" t="s">
        <v>80</v>
      </c>
      <c r="BK186" s="219">
        <f>ROUND(P186*H186,2)</f>
        <v>0</v>
      </c>
      <c r="BL186" s="13" t="s">
        <v>146</v>
      </c>
      <c r="BM186" s="13" t="s">
        <v>747</v>
      </c>
    </row>
    <row r="187" spans="2:65" s="1" customFormat="1" ht="16.5" customHeight="1">
      <c r="B187" s="34"/>
      <c r="C187" s="207" t="s">
        <v>393</v>
      </c>
      <c r="D187" s="207" t="s">
        <v>131</v>
      </c>
      <c r="E187" s="208" t="s">
        <v>748</v>
      </c>
      <c r="F187" s="209" t="s">
        <v>749</v>
      </c>
      <c r="G187" s="210" t="s">
        <v>174</v>
      </c>
      <c r="H187" s="211">
        <v>2</v>
      </c>
      <c r="I187" s="212"/>
      <c r="J187" s="212"/>
      <c r="K187" s="213">
        <f>ROUND(P187*H187,2)</f>
        <v>0</v>
      </c>
      <c r="L187" s="209" t="s">
        <v>164</v>
      </c>
      <c r="M187" s="39"/>
      <c r="N187" s="214" t="s">
        <v>1</v>
      </c>
      <c r="O187" s="215" t="s">
        <v>41</v>
      </c>
      <c r="P187" s="216">
        <f>I187+J187</f>
        <v>0</v>
      </c>
      <c r="Q187" s="216">
        <f>ROUND(I187*H187,2)</f>
        <v>0</v>
      </c>
      <c r="R187" s="216">
        <f>ROUND(J187*H187,2)</f>
        <v>0</v>
      </c>
      <c r="S187" s="75"/>
      <c r="T187" s="217">
        <f>S187*H187</f>
        <v>0</v>
      </c>
      <c r="U187" s="217">
        <v>2.42093</v>
      </c>
      <c r="V187" s="217">
        <f>U187*H187</f>
        <v>4.84186</v>
      </c>
      <c r="W187" s="217">
        <v>0</v>
      </c>
      <c r="X187" s="218">
        <f>W187*H187</f>
        <v>0</v>
      </c>
      <c r="AR187" s="13" t="s">
        <v>146</v>
      </c>
      <c r="AT187" s="13" t="s">
        <v>131</v>
      </c>
      <c r="AU187" s="13" t="s">
        <v>82</v>
      </c>
      <c r="AY187" s="13" t="s">
        <v>128</v>
      </c>
      <c r="BE187" s="219">
        <f>IF(O187="základní",K187,0)</f>
        <v>0</v>
      </c>
      <c r="BF187" s="219">
        <f>IF(O187="snížená",K187,0)</f>
        <v>0</v>
      </c>
      <c r="BG187" s="219">
        <f>IF(O187="zákl. přenesená",K187,0)</f>
        <v>0</v>
      </c>
      <c r="BH187" s="219">
        <f>IF(O187="sníž. přenesená",K187,0)</f>
        <v>0</v>
      </c>
      <c r="BI187" s="219">
        <f>IF(O187="nulová",K187,0)</f>
        <v>0</v>
      </c>
      <c r="BJ187" s="13" t="s">
        <v>80</v>
      </c>
      <c r="BK187" s="219">
        <f>ROUND(P187*H187,2)</f>
        <v>0</v>
      </c>
      <c r="BL187" s="13" t="s">
        <v>146</v>
      </c>
      <c r="BM187" s="13" t="s">
        <v>750</v>
      </c>
    </row>
    <row r="188" spans="2:65" s="1" customFormat="1" ht="16.5" customHeight="1">
      <c r="B188" s="34"/>
      <c r="C188" s="238" t="s">
        <v>397</v>
      </c>
      <c r="D188" s="238" t="s">
        <v>254</v>
      </c>
      <c r="E188" s="239" t="s">
        <v>751</v>
      </c>
      <c r="F188" s="240" t="s">
        <v>752</v>
      </c>
      <c r="G188" s="241" t="s">
        <v>174</v>
      </c>
      <c r="H188" s="242">
        <v>11</v>
      </c>
      <c r="I188" s="243"/>
      <c r="J188" s="244"/>
      <c r="K188" s="245">
        <f>ROUND(P188*H188,2)</f>
        <v>0</v>
      </c>
      <c r="L188" s="240" t="s">
        <v>164</v>
      </c>
      <c r="M188" s="246"/>
      <c r="N188" s="247" t="s">
        <v>1</v>
      </c>
      <c r="O188" s="215" t="s">
        <v>41</v>
      </c>
      <c r="P188" s="216">
        <f>I188+J188</f>
        <v>0</v>
      </c>
      <c r="Q188" s="216">
        <f>ROUND(I188*H188,2)</f>
        <v>0</v>
      </c>
      <c r="R188" s="216">
        <f>ROUND(J188*H188,2)</f>
        <v>0</v>
      </c>
      <c r="S188" s="75"/>
      <c r="T188" s="217">
        <f>S188*H188</f>
        <v>0</v>
      </c>
      <c r="U188" s="217">
        <v>0.585</v>
      </c>
      <c r="V188" s="217">
        <f>U188*H188</f>
        <v>6.435</v>
      </c>
      <c r="W188" s="217">
        <v>0</v>
      </c>
      <c r="X188" s="218">
        <f>W188*H188</f>
        <v>0</v>
      </c>
      <c r="AR188" s="13" t="s">
        <v>753</v>
      </c>
      <c r="AT188" s="13" t="s">
        <v>254</v>
      </c>
      <c r="AU188" s="13" t="s">
        <v>82</v>
      </c>
      <c r="AY188" s="13" t="s">
        <v>128</v>
      </c>
      <c r="BE188" s="219">
        <f>IF(O188="základní",K188,0)</f>
        <v>0</v>
      </c>
      <c r="BF188" s="219">
        <f>IF(O188="snížená",K188,0)</f>
        <v>0</v>
      </c>
      <c r="BG188" s="219">
        <f>IF(O188="zákl. přenesená",K188,0)</f>
        <v>0</v>
      </c>
      <c r="BH188" s="219">
        <f>IF(O188="sníž. přenesená",K188,0)</f>
        <v>0</v>
      </c>
      <c r="BI188" s="219">
        <f>IF(O188="nulová",K188,0)</f>
        <v>0</v>
      </c>
      <c r="BJ188" s="13" t="s">
        <v>80</v>
      </c>
      <c r="BK188" s="219">
        <f>ROUND(P188*H188,2)</f>
        <v>0</v>
      </c>
      <c r="BL188" s="13" t="s">
        <v>753</v>
      </c>
      <c r="BM188" s="13" t="s">
        <v>754</v>
      </c>
    </row>
    <row r="189" spans="2:51" s="11" customFormat="1" ht="12">
      <c r="B189" s="226"/>
      <c r="C189" s="227"/>
      <c r="D189" s="228" t="s">
        <v>208</v>
      </c>
      <c r="E189" s="227"/>
      <c r="F189" s="230" t="s">
        <v>755</v>
      </c>
      <c r="G189" s="227"/>
      <c r="H189" s="231">
        <v>11</v>
      </c>
      <c r="I189" s="232"/>
      <c r="J189" s="232"/>
      <c r="K189" s="227"/>
      <c r="L189" s="227"/>
      <c r="M189" s="233"/>
      <c r="N189" s="234"/>
      <c r="O189" s="235"/>
      <c r="P189" s="235"/>
      <c r="Q189" s="235"/>
      <c r="R189" s="235"/>
      <c r="S189" s="235"/>
      <c r="T189" s="235"/>
      <c r="U189" s="235"/>
      <c r="V189" s="235"/>
      <c r="W189" s="235"/>
      <c r="X189" s="236"/>
      <c r="AT189" s="237" t="s">
        <v>208</v>
      </c>
      <c r="AU189" s="237" t="s">
        <v>82</v>
      </c>
      <c r="AV189" s="11" t="s">
        <v>82</v>
      </c>
      <c r="AW189" s="11" t="s">
        <v>4</v>
      </c>
      <c r="AX189" s="11" t="s">
        <v>80</v>
      </c>
      <c r="AY189" s="237" t="s">
        <v>128</v>
      </c>
    </row>
    <row r="190" spans="2:65" s="1" customFormat="1" ht="16.5" customHeight="1">
      <c r="B190" s="34"/>
      <c r="C190" s="238" t="s">
        <v>401</v>
      </c>
      <c r="D190" s="238" t="s">
        <v>254</v>
      </c>
      <c r="E190" s="239" t="s">
        <v>756</v>
      </c>
      <c r="F190" s="240" t="s">
        <v>757</v>
      </c>
      <c r="G190" s="241" t="s">
        <v>174</v>
      </c>
      <c r="H190" s="242">
        <v>1</v>
      </c>
      <c r="I190" s="243"/>
      <c r="J190" s="244"/>
      <c r="K190" s="245">
        <f>ROUND(P190*H190,2)</f>
        <v>0</v>
      </c>
      <c r="L190" s="240" t="s">
        <v>164</v>
      </c>
      <c r="M190" s="246"/>
      <c r="N190" s="247" t="s">
        <v>1</v>
      </c>
      <c r="O190" s="215" t="s">
        <v>41</v>
      </c>
      <c r="P190" s="216">
        <f>I190+J190</f>
        <v>0</v>
      </c>
      <c r="Q190" s="216">
        <f>ROUND(I190*H190,2)</f>
        <v>0</v>
      </c>
      <c r="R190" s="216">
        <f>ROUND(J190*H190,2)</f>
        <v>0</v>
      </c>
      <c r="S190" s="75"/>
      <c r="T190" s="217">
        <f>S190*H190</f>
        <v>0</v>
      </c>
      <c r="U190" s="217">
        <v>0.254</v>
      </c>
      <c r="V190" s="217">
        <f>U190*H190</f>
        <v>0.254</v>
      </c>
      <c r="W190" s="217">
        <v>0</v>
      </c>
      <c r="X190" s="218">
        <f>W190*H190</f>
        <v>0</v>
      </c>
      <c r="AR190" s="13" t="s">
        <v>753</v>
      </c>
      <c r="AT190" s="13" t="s">
        <v>254</v>
      </c>
      <c r="AU190" s="13" t="s">
        <v>82</v>
      </c>
      <c r="AY190" s="13" t="s">
        <v>128</v>
      </c>
      <c r="BE190" s="219">
        <f>IF(O190="základní",K190,0)</f>
        <v>0</v>
      </c>
      <c r="BF190" s="219">
        <f>IF(O190="snížená",K190,0)</f>
        <v>0</v>
      </c>
      <c r="BG190" s="219">
        <f>IF(O190="zákl. přenesená",K190,0)</f>
        <v>0</v>
      </c>
      <c r="BH190" s="219">
        <f>IF(O190="sníž. přenesená",K190,0)</f>
        <v>0</v>
      </c>
      <c r="BI190" s="219">
        <f>IF(O190="nulová",K190,0)</f>
        <v>0</v>
      </c>
      <c r="BJ190" s="13" t="s">
        <v>80</v>
      </c>
      <c r="BK190" s="219">
        <f>ROUND(P190*H190,2)</f>
        <v>0</v>
      </c>
      <c r="BL190" s="13" t="s">
        <v>753</v>
      </c>
      <c r="BM190" s="13" t="s">
        <v>758</v>
      </c>
    </row>
    <row r="191" spans="2:65" s="1" customFormat="1" ht="16.5" customHeight="1">
      <c r="B191" s="34"/>
      <c r="C191" s="238" t="s">
        <v>405</v>
      </c>
      <c r="D191" s="238" t="s">
        <v>254</v>
      </c>
      <c r="E191" s="239" t="s">
        <v>759</v>
      </c>
      <c r="F191" s="240" t="s">
        <v>760</v>
      </c>
      <c r="G191" s="241" t="s">
        <v>174</v>
      </c>
      <c r="H191" s="242">
        <v>5</v>
      </c>
      <c r="I191" s="243"/>
      <c r="J191" s="244"/>
      <c r="K191" s="245">
        <f>ROUND(P191*H191,2)</f>
        <v>0</v>
      </c>
      <c r="L191" s="240" t="s">
        <v>164</v>
      </c>
      <c r="M191" s="246"/>
      <c r="N191" s="247" t="s">
        <v>1</v>
      </c>
      <c r="O191" s="215" t="s">
        <v>41</v>
      </c>
      <c r="P191" s="216">
        <f>I191+J191</f>
        <v>0</v>
      </c>
      <c r="Q191" s="216">
        <f>ROUND(I191*H191,2)</f>
        <v>0</v>
      </c>
      <c r="R191" s="216">
        <f>ROUND(J191*H191,2)</f>
        <v>0</v>
      </c>
      <c r="S191" s="75"/>
      <c r="T191" s="217">
        <f>S191*H191</f>
        <v>0</v>
      </c>
      <c r="U191" s="217">
        <v>0.506</v>
      </c>
      <c r="V191" s="217">
        <f>U191*H191</f>
        <v>2.5300000000000002</v>
      </c>
      <c r="W191" s="217">
        <v>0</v>
      </c>
      <c r="X191" s="218">
        <f>W191*H191</f>
        <v>0</v>
      </c>
      <c r="AR191" s="13" t="s">
        <v>753</v>
      </c>
      <c r="AT191" s="13" t="s">
        <v>254</v>
      </c>
      <c r="AU191" s="13" t="s">
        <v>82</v>
      </c>
      <c r="AY191" s="13" t="s">
        <v>128</v>
      </c>
      <c r="BE191" s="219">
        <f>IF(O191="základní",K191,0)</f>
        <v>0</v>
      </c>
      <c r="BF191" s="219">
        <f>IF(O191="snížená",K191,0)</f>
        <v>0</v>
      </c>
      <c r="BG191" s="219">
        <f>IF(O191="zákl. přenesená",K191,0)</f>
        <v>0</v>
      </c>
      <c r="BH191" s="219">
        <f>IF(O191="sníž. přenesená",K191,0)</f>
        <v>0</v>
      </c>
      <c r="BI191" s="219">
        <f>IF(O191="nulová",K191,0)</f>
        <v>0</v>
      </c>
      <c r="BJ191" s="13" t="s">
        <v>80</v>
      </c>
      <c r="BK191" s="219">
        <f>ROUND(P191*H191,2)</f>
        <v>0</v>
      </c>
      <c r="BL191" s="13" t="s">
        <v>753</v>
      </c>
      <c r="BM191" s="13" t="s">
        <v>761</v>
      </c>
    </row>
    <row r="192" spans="2:65" s="1" customFormat="1" ht="16.5" customHeight="1">
      <c r="B192" s="34"/>
      <c r="C192" s="238" t="s">
        <v>409</v>
      </c>
      <c r="D192" s="238" t="s">
        <v>254</v>
      </c>
      <c r="E192" s="239" t="s">
        <v>762</v>
      </c>
      <c r="F192" s="240" t="s">
        <v>763</v>
      </c>
      <c r="G192" s="241" t="s">
        <v>174</v>
      </c>
      <c r="H192" s="242">
        <v>1</v>
      </c>
      <c r="I192" s="243"/>
      <c r="J192" s="244"/>
      <c r="K192" s="245">
        <f>ROUND(P192*H192,2)</f>
        <v>0</v>
      </c>
      <c r="L192" s="240" t="s">
        <v>164</v>
      </c>
      <c r="M192" s="246"/>
      <c r="N192" s="247" t="s">
        <v>1</v>
      </c>
      <c r="O192" s="215" t="s">
        <v>41</v>
      </c>
      <c r="P192" s="216">
        <f>I192+J192</f>
        <v>0</v>
      </c>
      <c r="Q192" s="216">
        <f>ROUND(I192*H192,2)</f>
        <v>0</v>
      </c>
      <c r="R192" s="216">
        <f>ROUND(J192*H192,2)</f>
        <v>0</v>
      </c>
      <c r="S192" s="75"/>
      <c r="T192" s="217">
        <f>S192*H192</f>
        <v>0</v>
      </c>
      <c r="U192" s="217">
        <v>1.013</v>
      </c>
      <c r="V192" s="217">
        <f>U192*H192</f>
        <v>1.013</v>
      </c>
      <c r="W192" s="217">
        <v>0</v>
      </c>
      <c r="X192" s="218">
        <f>W192*H192</f>
        <v>0</v>
      </c>
      <c r="AR192" s="13" t="s">
        <v>753</v>
      </c>
      <c r="AT192" s="13" t="s">
        <v>254</v>
      </c>
      <c r="AU192" s="13" t="s">
        <v>82</v>
      </c>
      <c r="AY192" s="13" t="s">
        <v>128</v>
      </c>
      <c r="BE192" s="219">
        <f>IF(O192="základní",K192,0)</f>
        <v>0</v>
      </c>
      <c r="BF192" s="219">
        <f>IF(O192="snížená",K192,0)</f>
        <v>0</v>
      </c>
      <c r="BG192" s="219">
        <f>IF(O192="zákl. přenesená",K192,0)</f>
        <v>0</v>
      </c>
      <c r="BH192" s="219">
        <f>IF(O192="sníž. přenesená",K192,0)</f>
        <v>0</v>
      </c>
      <c r="BI192" s="219">
        <f>IF(O192="nulová",K192,0)</f>
        <v>0</v>
      </c>
      <c r="BJ192" s="13" t="s">
        <v>80</v>
      </c>
      <c r="BK192" s="219">
        <f>ROUND(P192*H192,2)</f>
        <v>0</v>
      </c>
      <c r="BL192" s="13" t="s">
        <v>753</v>
      </c>
      <c r="BM192" s="13" t="s">
        <v>764</v>
      </c>
    </row>
    <row r="193" spans="2:65" s="1" customFormat="1" ht="16.5" customHeight="1">
      <c r="B193" s="34"/>
      <c r="C193" s="238" t="s">
        <v>413</v>
      </c>
      <c r="D193" s="238" t="s">
        <v>254</v>
      </c>
      <c r="E193" s="239" t="s">
        <v>765</v>
      </c>
      <c r="F193" s="240" t="s">
        <v>766</v>
      </c>
      <c r="G193" s="241" t="s">
        <v>174</v>
      </c>
      <c r="H193" s="242">
        <v>11</v>
      </c>
      <c r="I193" s="243"/>
      <c r="J193" s="244"/>
      <c r="K193" s="245">
        <f>ROUND(P193*H193,2)</f>
        <v>0</v>
      </c>
      <c r="L193" s="240" t="s">
        <v>1</v>
      </c>
      <c r="M193" s="246"/>
      <c r="N193" s="247" t="s">
        <v>1</v>
      </c>
      <c r="O193" s="215" t="s">
        <v>41</v>
      </c>
      <c r="P193" s="216">
        <f>I193+J193</f>
        <v>0</v>
      </c>
      <c r="Q193" s="216">
        <f>ROUND(I193*H193,2)</f>
        <v>0</v>
      </c>
      <c r="R193" s="216">
        <f>ROUND(J193*H193,2)</f>
        <v>0</v>
      </c>
      <c r="S193" s="75"/>
      <c r="T193" s="217">
        <f>S193*H193</f>
        <v>0</v>
      </c>
      <c r="U193" s="217">
        <v>1.35</v>
      </c>
      <c r="V193" s="217">
        <f>U193*H193</f>
        <v>14.850000000000001</v>
      </c>
      <c r="W193" s="217">
        <v>0</v>
      </c>
      <c r="X193" s="218">
        <f>W193*H193</f>
        <v>0</v>
      </c>
      <c r="AR193" s="13" t="s">
        <v>753</v>
      </c>
      <c r="AT193" s="13" t="s">
        <v>254</v>
      </c>
      <c r="AU193" s="13" t="s">
        <v>82</v>
      </c>
      <c r="AY193" s="13" t="s">
        <v>128</v>
      </c>
      <c r="BE193" s="219">
        <f>IF(O193="základní",K193,0)</f>
        <v>0</v>
      </c>
      <c r="BF193" s="219">
        <f>IF(O193="snížená",K193,0)</f>
        <v>0</v>
      </c>
      <c r="BG193" s="219">
        <f>IF(O193="zákl. přenesená",K193,0)</f>
        <v>0</v>
      </c>
      <c r="BH193" s="219">
        <f>IF(O193="sníž. přenesená",K193,0)</f>
        <v>0</v>
      </c>
      <c r="BI193" s="219">
        <f>IF(O193="nulová",K193,0)</f>
        <v>0</v>
      </c>
      <c r="BJ193" s="13" t="s">
        <v>80</v>
      </c>
      <c r="BK193" s="219">
        <f>ROUND(P193*H193,2)</f>
        <v>0</v>
      </c>
      <c r="BL193" s="13" t="s">
        <v>753</v>
      </c>
      <c r="BM193" s="13" t="s">
        <v>767</v>
      </c>
    </row>
    <row r="194" spans="2:65" s="1" customFormat="1" ht="16.5" customHeight="1">
      <c r="B194" s="34"/>
      <c r="C194" s="238" t="s">
        <v>418</v>
      </c>
      <c r="D194" s="238" t="s">
        <v>254</v>
      </c>
      <c r="E194" s="239" t="s">
        <v>768</v>
      </c>
      <c r="F194" s="240" t="s">
        <v>769</v>
      </c>
      <c r="G194" s="241" t="s">
        <v>174</v>
      </c>
      <c r="H194" s="242">
        <v>29</v>
      </c>
      <c r="I194" s="243"/>
      <c r="J194" s="244"/>
      <c r="K194" s="245">
        <f>ROUND(P194*H194,2)</f>
        <v>0</v>
      </c>
      <c r="L194" s="240" t="s">
        <v>1</v>
      </c>
      <c r="M194" s="246"/>
      <c r="N194" s="247" t="s">
        <v>1</v>
      </c>
      <c r="O194" s="215" t="s">
        <v>41</v>
      </c>
      <c r="P194" s="216">
        <f>I194+J194</f>
        <v>0</v>
      </c>
      <c r="Q194" s="216">
        <f>ROUND(I194*H194,2)</f>
        <v>0</v>
      </c>
      <c r="R194" s="216">
        <f>ROUND(J194*H194,2)</f>
        <v>0</v>
      </c>
      <c r="S194" s="75"/>
      <c r="T194" s="217">
        <f>S194*H194</f>
        <v>0</v>
      </c>
      <c r="U194" s="217">
        <v>1.35</v>
      </c>
      <c r="V194" s="217">
        <f>U194*H194</f>
        <v>39.150000000000006</v>
      </c>
      <c r="W194" s="217">
        <v>0</v>
      </c>
      <c r="X194" s="218">
        <f>W194*H194</f>
        <v>0</v>
      </c>
      <c r="AR194" s="13" t="s">
        <v>753</v>
      </c>
      <c r="AT194" s="13" t="s">
        <v>254</v>
      </c>
      <c r="AU194" s="13" t="s">
        <v>82</v>
      </c>
      <c r="AY194" s="13" t="s">
        <v>128</v>
      </c>
      <c r="BE194" s="219">
        <f>IF(O194="základní",K194,0)</f>
        <v>0</v>
      </c>
      <c r="BF194" s="219">
        <f>IF(O194="snížená",K194,0)</f>
        <v>0</v>
      </c>
      <c r="BG194" s="219">
        <f>IF(O194="zákl. přenesená",K194,0)</f>
        <v>0</v>
      </c>
      <c r="BH194" s="219">
        <f>IF(O194="sníž. přenesená",K194,0)</f>
        <v>0</v>
      </c>
      <c r="BI194" s="219">
        <f>IF(O194="nulová",K194,0)</f>
        <v>0</v>
      </c>
      <c r="BJ194" s="13" t="s">
        <v>80</v>
      </c>
      <c r="BK194" s="219">
        <f>ROUND(P194*H194,2)</f>
        <v>0</v>
      </c>
      <c r="BL194" s="13" t="s">
        <v>753</v>
      </c>
      <c r="BM194" s="13" t="s">
        <v>770</v>
      </c>
    </row>
    <row r="195" spans="2:65" s="1" customFormat="1" ht="16.5" customHeight="1">
      <c r="B195" s="34"/>
      <c r="C195" s="207" t="s">
        <v>423</v>
      </c>
      <c r="D195" s="207" t="s">
        <v>131</v>
      </c>
      <c r="E195" s="208" t="s">
        <v>771</v>
      </c>
      <c r="F195" s="209" t="s">
        <v>772</v>
      </c>
      <c r="G195" s="210" t="s">
        <v>174</v>
      </c>
      <c r="H195" s="211">
        <v>29</v>
      </c>
      <c r="I195" s="212"/>
      <c r="J195" s="212"/>
      <c r="K195" s="213">
        <f>ROUND(P195*H195,2)</f>
        <v>0</v>
      </c>
      <c r="L195" s="209" t="s">
        <v>1</v>
      </c>
      <c r="M195" s="39"/>
      <c r="N195" s="214" t="s">
        <v>1</v>
      </c>
      <c r="O195" s="215" t="s">
        <v>41</v>
      </c>
      <c r="P195" s="216">
        <f>I195+J195</f>
        <v>0</v>
      </c>
      <c r="Q195" s="216">
        <f>ROUND(I195*H195,2)</f>
        <v>0</v>
      </c>
      <c r="R195" s="216">
        <f>ROUND(J195*H195,2)</f>
        <v>0</v>
      </c>
      <c r="S195" s="75"/>
      <c r="T195" s="217">
        <f>S195*H195</f>
        <v>0</v>
      </c>
      <c r="U195" s="217">
        <v>0.14494</v>
      </c>
      <c r="V195" s="217">
        <f>U195*H195</f>
        <v>4.20326</v>
      </c>
      <c r="W195" s="217">
        <v>0</v>
      </c>
      <c r="X195" s="218">
        <f>W195*H195</f>
        <v>0</v>
      </c>
      <c r="AR195" s="13" t="s">
        <v>146</v>
      </c>
      <c r="AT195" s="13" t="s">
        <v>131</v>
      </c>
      <c r="AU195" s="13" t="s">
        <v>82</v>
      </c>
      <c r="AY195" s="13" t="s">
        <v>128</v>
      </c>
      <c r="BE195" s="219">
        <f>IF(O195="základní",K195,0)</f>
        <v>0</v>
      </c>
      <c r="BF195" s="219">
        <f>IF(O195="snížená",K195,0)</f>
        <v>0</v>
      </c>
      <c r="BG195" s="219">
        <f>IF(O195="zákl. přenesená",K195,0)</f>
        <v>0</v>
      </c>
      <c r="BH195" s="219">
        <f>IF(O195="sníž. přenesená",K195,0)</f>
        <v>0</v>
      </c>
      <c r="BI195" s="219">
        <f>IF(O195="nulová",K195,0)</f>
        <v>0</v>
      </c>
      <c r="BJ195" s="13" t="s">
        <v>80</v>
      </c>
      <c r="BK195" s="219">
        <f>ROUND(P195*H195,2)</f>
        <v>0</v>
      </c>
      <c r="BL195" s="13" t="s">
        <v>146</v>
      </c>
      <c r="BM195" s="13" t="s">
        <v>773</v>
      </c>
    </row>
    <row r="196" spans="2:65" s="1" customFormat="1" ht="16.5" customHeight="1">
      <c r="B196" s="34"/>
      <c r="C196" s="207" t="s">
        <v>427</v>
      </c>
      <c r="D196" s="207" t="s">
        <v>131</v>
      </c>
      <c r="E196" s="208" t="s">
        <v>774</v>
      </c>
      <c r="F196" s="209" t="s">
        <v>775</v>
      </c>
      <c r="G196" s="210" t="s">
        <v>174</v>
      </c>
      <c r="H196" s="211">
        <v>11</v>
      </c>
      <c r="I196" s="212"/>
      <c r="J196" s="212"/>
      <c r="K196" s="213">
        <f>ROUND(P196*H196,2)</f>
        <v>0</v>
      </c>
      <c r="L196" s="209" t="s">
        <v>164</v>
      </c>
      <c r="M196" s="39"/>
      <c r="N196" s="214" t="s">
        <v>1</v>
      </c>
      <c r="O196" s="215" t="s">
        <v>41</v>
      </c>
      <c r="P196" s="216">
        <f>I196+J196</f>
        <v>0</v>
      </c>
      <c r="Q196" s="216">
        <f>ROUND(I196*H196,2)</f>
        <v>0</v>
      </c>
      <c r="R196" s="216">
        <f>ROUND(J196*H196,2)</f>
        <v>0</v>
      </c>
      <c r="S196" s="75"/>
      <c r="T196" s="217">
        <f>S196*H196</f>
        <v>0</v>
      </c>
      <c r="U196" s="217">
        <v>0.21734</v>
      </c>
      <c r="V196" s="217">
        <f>U196*H196</f>
        <v>2.39074</v>
      </c>
      <c r="W196" s="217">
        <v>0</v>
      </c>
      <c r="X196" s="218">
        <f>W196*H196</f>
        <v>0</v>
      </c>
      <c r="AR196" s="13" t="s">
        <v>146</v>
      </c>
      <c r="AT196" s="13" t="s">
        <v>131</v>
      </c>
      <c r="AU196" s="13" t="s">
        <v>82</v>
      </c>
      <c r="AY196" s="13" t="s">
        <v>128</v>
      </c>
      <c r="BE196" s="219">
        <f>IF(O196="základní",K196,0)</f>
        <v>0</v>
      </c>
      <c r="BF196" s="219">
        <f>IF(O196="snížená",K196,0)</f>
        <v>0</v>
      </c>
      <c r="BG196" s="219">
        <f>IF(O196="zákl. přenesená",K196,0)</f>
        <v>0</v>
      </c>
      <c r="BH196" s="219">
        <f>IF(O196="sníž. přenesená",K196,0)</f>
        <v>0</v>
      </c>
      <c r="BI196" s="219">
        <f>IF(O196="nulová",K196,0)</f>
        <v>0</v>
      </c>
      <c r="BJ196" s="13" t="s">
        <v>80</v>
      </c>
      <c r="BK196" s="219">
        <f>ROUND(P196*H196,2)</f>
        <v>0</v>
      </c>
      <c r="BL196" s="13" t="s">
        <v>146</v>
      </c>
      <c r="BM196" s="13" t="s">
        <v>776</v>
      </c>
    </row>
    <row r="197" spans="2:65" s="1" customFormat="1" ht="16.5" customHeight="1">
      <c r="B197" s="34"/>
      <c r="C197" s="238" t="s">
        <v>431</v>
      </c>
      <c r="D197" s="238" t="s">
        <v>254</v>
      </c>
      <c r="E197" s="239" t="s">
        <v>777</v>
      </c>
      <c r="F197" s="240" t="s">
        <v>778</v>
      </c>
      <c r="G197" s="241" t="s">
        <v>174</v>
      </c>
      <c r="H197" s="242">
        <v>11</v>
      </c>
      <c r="I197" s="243"/>
      <c r="J197" s="244"/>
      <c r="K197" s="245">
        <f>ROUND(P197*H197,2)</f>
        <v>0</v>
      </c>
      <c r="L197" s="240" t="s">
        <v>222</v>
      </c>
      <c r="M197" s="246"/>
      <c r="N197" s="247" t="s">
        <v>1</v>
      </c>
      <c r="O197" s="215" t="s">
        <v>41</v>
      </c>
      <c r="P197" s="216">
        <f>I197+J197</f>
        <v>0</v>
      </c>
      <c r="Q197" s="216">
        <f>ROUND(I197*H197,2)</f>
        <v>0</v>
      </c>
      <c r="R197" s="216">
        <f>ROUND(J197*H197,2)</f>
        <v>0</v>
      </c>
      <c r="S197" s="75"/>
      <c r="T197" s="217">
        <f>S197*H197</f>
        <v>0</v>
      </c>
      <c r="U197" s="217">
        <v>0.025</v>
      </c>
      <c r="V197" s="217">
        <f>U197*H197</f>
        <v>0.275</v>
      </c>
      <c r="W197" s="217">
        <v>0</v>
      </c>
      <c r="X197" s="218">
        <f>W197*H197</f>
        <v>0</v>
      </c>
      <c r="AR197" s="13" t="s">
        <v>161</v>
      </c>
      <c r="AT197" s="13" t="s">
        <v>254</v>
      </c>
      <c r="AU197" s="13" t="s">
        <v>82</v>
      </c>
      <c r="AY197" s="13" t="s">
        <v>128</v>
      </c>
      <c r="BE197" s="219">
        <f>IF(O197="základní",K197,0)</f>
        <v>0</v>
      </c>
      <c r="BF197" s="219">
        <f>IF(O197="snížená",K197,0)</f>
        <v>0</v>
      </c>
      <c r="BG197" s="219">
        <f>IF(O197="zákl. přenesená",K197,0)</f>
        <v>0</v>
      </c>
      <c r="BH197" s="219">
        <f>IF(O197="sníž. přenesená",K197,0)</f>
        <v>0</v>
      </c>
      <c r="BI197" s="219">
        <f>IF(O197="nulová",K197,0)</f>
        <v>0</v>
      </c>
      <c r="BJ197" s="13" t="s">
        <v>80</v>
      </c>
      <c r="BK197" s="219">
        <f>ROUND(P197*H197,2)</f>
        <v>0</v>
      </c>
      <c r="BL197" s="13" t="s">
        <v>146</v>
      </c>
      <c r="BM197" s="13" t="s">
        <v>779</v>
      </c>
    </row>
    <row r="198" spans="2:65" s="1" customFormat="1" ht="16.5" customHeight="1">
      <c r="B198" s="34"/>
      <c r="C198" s="207" t="s">
        <v>435</v>
      </c>
      <c r="D198" s="207" t="s">
        <v>131</v>
      </c>
      <c r="E198" s="208" t="s">
        <v>780</v>
      </c>
      <c r="F198" s="209" t="s">
        <v>781</v>
      </c>
      <c r="G198" s="210" t="s">
        <v>221</v>
      </c>
      <c r="H198" s="211">
        <v>448.5</v>
      </c>
      <c r="I198" s="212"/>
      <c r="J198" s="212"/>
      <c r="K198" s="213">
        <f>ROUND(P198*H198,2)</f>
        <v>0</v>
      </c>
      <c r="L198" s="209" t="s">
        <v>164</v>
      </c>
      <c r="M198" s="39"/>
      <c r="N198" s="214" t="s">
        <v>1</v>
      </c>
      <c r="O198" s="215" t="s">
        <v>41</v>
      </c>
      <c r="P198" s="216">
        <f>I198+J198</f>
        <v>0</v>
      </c>
      <c r="Q198" s="216">
        <f>ROUND(I198*H198,2)</f>
        <v>0</v>
      </c>
      <c r="R198" s="216">
        <f>ROUND(J198*H198,2)</f>
        <v>0</v>
      </c>
      <c r="S198" s="75"/>
      <c r="T198" s="217">
        <f>S198*H198</f>
        <v>0</v>
      </c>
      <c r="U198" s="217">
        <v>9E-05</v>
      </c>
      <c r="V198" s="217">
        <f>U198*H198</f>
        <v>0.040365000000000005</v>
      </c>
      <c r="W198" s="217">
        <v>0</v>
      </c>
      <c r="X198" s="218">
        <f>W198*H198</f>
        <v>0</v>
      </c>
      <c r="AR198" s="13" t="s">
        <v>146</v>
      </c>
      <c r="AT198" s="13" t="s">
        <v>131</v>
      </c>
      <c r="AU198" s="13" t="s">
        <v>82</v>
      </c>
      <c r="AY198" s="13" t="s">
        <v>128</v>
      </c>
      <c r="BE198" s="219">
        <f>IF(O198="základní",K198,0)</f>
        <v>0</v>
      </c>
      <c r="BF198" s="219">
        <f>IF(O198="snížená",K198,0)</f>
        <v>0</v>
      </c>
      <c r="BG198" s="219">
        <f>IF(O198="zákl. přenesená",K198,0)</f>
        <v>0</v>
      </c>
      <c r="BH198" s="219">
        <f>IF(O198="sníž. přenesená",K198,0)</f>
        <v>0</v>
      </c>
      <c r="BI198" s="219">
        <f>IF(O198="nulová",K198,0)</f>
        <v>0</v>
      </c>
      <c r="BJ198" s="13" t="s">
        <v>80</v>
      </c>
      <c r="BK198" s="219">
        <f>ROUND(P198*H198,2)</f>
        <v>0</v>
      </c>
      <c r="BL198" s="13" t="s">
        <v>146</v>
      </c>
      <c r="BM198" s="13" t="s">
        <v>782</v>
      </c>
    </row>
    <row r="199" spans="2:51" s="11" customFormat="1" ht="12">
      <c r="B199" s="226"/>
      <c r="C199" s="227"/>
      <c r="D199" s="228" t="s">
        <v>208</v>
      </c>
      <c r="E199" s="229" t="s">
        <v>1</v>
      </c>
      <c r="F199" s="230" t="s">
        <v>783</v>
      </c>
      <c r="G199" s="227"/>
      <c r="H199" s="231">
        <v>448.5</v>
      </c>
      <c r="I199" s="232"/>
      <c r="J199" s="232"/>
      <c r="K199" s="227"/>
      <c r="L199" s="227"/>
      <c r="M199" s="233"/>
      <c r="N199" s="234"/>
      <c r="O199" s="235"/>
      <c r="P199" s="235"/>
      <c r="Q199" s="235"/>
      <c r="R199" s="235"/>
      <c r="S199" s="235"/>
      <c r="T199" s="235"/>
      <c r="U199" s="235"/>
      <c r="V199" s="235"/>
      <c r="W199" s="235"/>
      <c r="X199" s="236"/>
      <c r="AT199" s="237" t="s">
        <v>208</v>
      </c>
      <c r="AU199" s="237" t="s">
        <v>82</v>
      </c>
      <c r="AV199" s="11" t="s">
        <v>82</v>
      </c>
      <c r="AW199" s="11" t="s">
        <v>5</v>
      </c>
      <c r="AX199" s="11" t="s">
        <v>72</v>
      </c>
      <c r="AY199" s="237" t="s">
        <v>128</v>
      </c>
    </row>
    <row r="200" spans="2:63" s="10" customFormat="1" ht="22.8" customHeight="1">
      <c r="B200" s="190"/>
      <c r="C200" s="191"/>
      <c r="D200" s="192" t="s">
        <v>71</v>
      </c>
      <c r="E200" s="205" t="s">
        <v>563</v>
      </c>
      <c r="F200" s="205" t="s">
        <v>564</v>
      </c>
      <c r="G200" s="191"/>
      <c r="H200" s="191"/>
      <c r="I200" s="194"/>
      <c r="J200" s="194"/>
      <c r="K200" s="206">
        <f>BK200</f>
        <v>0</v>
      </c>
      <c r="L200" s="191"/>
      <c r="M200" s="196"/>
      <c r="N200" s="197"/>
      <c r="O200" s="198"/>
      <c r="P200" s="198"/>
      <c r="Q200" s="199">
        <f>Q201</f>
        <v>0</v>
      </c>
      <c r="R200" s="199">
        <f>R201</f>
        <v>0</v>
      </c>
      <c r="S200" s="198"/>
      <c r="T200" s="200">
        <f>T201</f>
        <v>0</v>
      </c>
      <c r="U200" s="198"/>
      <c r="V200" s="200">
        <f>V201</f>
        <v>0</v>
      </c>
      <c r="W200" s="198"/>
      <c r="X200" s="201">
        <f>X201</f>
        <v>0</v>
      </c>
      <c r="AR200" s="202" t="s">
        <v>80</v>
      </c>
      <c r="AT200" s="203" t="s">
        <v>71</v>
      </c>
      <c r="AU200" s="203" t="s">
        <v>80</v>
      </c>
      <c r="AY200" s="202" t="s">
        <v>128</v>
      </c>
      <c r="BK200" s="204">
        <f>BK201</f>
        <v>0</v>
      </c>
    </row>
    <row r="201" spans="2:65" s="1" customFormat="1" ht="16.5" customHeight="1">
      <c r="B201" s="34"/>
      <c r="C201" s="207" t="s">
        <v>439</v>
      </c>
      <c r="D201" s="207" t="s">
        <v>131</v>
      </c>
      <c r="E201" s="208" t="s">
        <v>784</v>
      </c>
      <c r="F201" s="209" t="s">
        <v>785</v>
      </c>
      <c r="G201" s="210" t="s">
        <v>246</v>
      </c>
      <c r="H201" s="211">
        <v>38.742</v>
      </c>
      <c r="I201" s="212"/>
      <c r="J201" s="212"/>
      <c r="K201" s="213">
        <f>ROUND(P201*H201,2)</f>
        <v>0</v>
      </c>
      <c r="L201" s="209" t="s">
        <v>164</v>
      </c>
      <c r="M201" s="39"/>
      <c r="N201" s="214" t="s">
        <v>1</v>
      </c>
      <c r="O201" s="215" t="s">
        <v>41</v>
      </c>
      <c r="P201" s="216">
        <f>I201+J201</f>
        <v>0</v>
      </c>
      <c r="Q201" s="216">
        <f>ROUND(I201*H201,2)</f>
        <v>0</v>
      </c>
      <c r="R201" s="216">
        <f>ROUND(J201*H201,2)</f>
        <v>0</v>
      </c>
      <c r="S201" s="75"/>
      <c r="T201" s="217">
        <f>S201*H201</f>
        <v>0</v>
      </c>
      <c r="U201" s="217">
        <v>0</v>
      </c>
      <c r="V201" s="217">
        <f>U201*H201</f>
        <v>0</v>
      </c>
      <c r="W201" s="217">
        <v>0</v>
      </c>
      <c r="X201" s="218">
        <f>W201*H201</f>
        <v>0</v>
      </c>
      <c r="AR201" s="13" t="s">
        <v>146</v>
      </c>
      <c r="AT201" s="13" t="s">
        <v>131</v>
      </c>
      <c r="AU201" s="13" t="s">
        <v>82</v>
      </c>
      <c r="AY201" s="13" t="s">
        <v>128</v>
      </c>
      <c r="BE201" s="219">
        <f>IF(O201="základní",K201,0)</f>
        <v>0</v>
      </c>
      <c r="BF201" s="219">
        <f>IF(O201="snížená",K201,0)</f>
        <v>0</v>
      </c>
      <c r="BG201" s="219">
        <f>IF(O201="zákl. přenesená",K201,0)</f>
        <v>0</v>
      </c>
      <c r="BH201" s="219">
        <f>IF(O201="sníž. přenesená",K201,0)</f>
        <v>0</v>
      </c>
      <c r="BI201" s="219">
        <f>IF(O201="nulová",K201,0)</f>
        <v>0</v>
      </c>
      <c r="BJ201" s="13" t="s">
        <v>80</v>
      </c>
      <c r="BK201" s="219">
        <f>ROUND(P201*H201,2)</f>
        <v>0</v>
      </c>
      <c r="BL201" s="13" t="s">
        <v>146</v>
      </c>
      <c r="BM201" s="13" t="s">
        <v>786</v>
      </c>
    </row>
    <row r="202" spans="2:63" s="10" customFormat="1" ht="25.9" customHeight="1">
      <c r="B202" s="190"/>
      <c r="C202" s="191"/>
      <c r="D202" s="192" t="s">
        <v>71</v>
      </c>
      <c r="E202" s="193" t="s">
        <v>787</v>
      </c>
      <c r="F202" s="193" t="s">
        <v>788</v>
      </c>
      <c r="G202" s="191"/>
      <c r="H202" s="191"/>
      <c r="I202" s="194"/>
      <c r="J202" s="194"/>
      <c r="K202" s="195">
        <f>BK202</f>
        <v>0</v>
      </c>
      <c r="L202" s="191"/>
      <c r="M202" s="196"/>
      <c r="N202" s="197"/>
      <c r="O202" s="198"/>
      <c r="P202" s="198"/>
      <c r="Q202" s="199">
        <f>SUM(Q203:Q204)</f>
        <v>0</v>
      </c>
      <c r="R202" s="199">
        <f>SUM(R203:R204)</f>
        <v>0</v>
      </c>
      <c r="S202" s="198"/>
      <c r="T202" s="200">
        <f>SUM(T203:T204)</f>
        <v>0</v>
      </c>
      <c r="U202" s="198"/>
      <c r="V202" s="200">
        <f>SUM(V203:V204)</f>
        <v>0</v>
      </c>
      <c r="W202" s="198"/>
      <c r="X202" s="201">
        <f>SUM(X203:X204)</f>
        <v>0</v>
      </c>
      <c r="AR202" s="202" t="s">
        <v>146</v>
      </c>
      <c r="AT202" s="203" t="s">
        <v>71</v>
      </c>
      <c r="AU202" s="203" t="s">
        <v>72</v>
      </c>
      <c r="AY202" s="202" t="s">
        <v>128</v>
      </c>
      <c r="BK202" s="204">
        <f>SUM(BK203:BK204)</f>
        <v>0</v>
      </c>
    </row>
    <row r="203" spans="2:65" s="1" customFormat="1" ht="16.5" customHeight="1">
      <c r="B203" s="34"/>
      <c r="C203" s="207" t="s">
        <v>443</v>
      </c>
      <c r="D203" s="207" t="s">
        <v>131</v>
      </c>
      <c r="E203" s="208" t="s">
        <v>789</v>
      </c>
      <c r="F203" s="209" t="s">
        <v>790</v>
      </c>
      <c r="G203" s="210" t="s">
        <v>538</v>
      </c>
      <c r="H203" s="211">
        <v>1</v>
      </c>
      <c r="I203" s="212"/>
      <c r="J203" s="212"/>
      <c r="K203" s="213">
        <f>ROUND(P203*H203,2)</f>
        <v>0</v>
      </c>
      <c r="L203" s="209" t="s">
        <v>1</v>
      </c>
      <c r="M203" s="39"/>
      <c r="N203" s="214" t="s">
        <v>1</v>
      </c>
      <c r="O203" s="215" t="s">
        <v>41</v>
      </c>
      <c r="P203" s="216">
        <f>I203+J203</f>
        <v>0</v>
      </c>
      <c r="Q203" s="216">
        <f>ROUND(I203*H203,2)</f>
        <v>0</v>
      </c>
      <c r="R203" s="216">
        <f>ROUND(J203*H203,2)</f>
        <v>0</v>
      </c>
      <c r="S203" s="75"/>
      <c r="T203" s="217">
        <f>S203*H203</f>
        <v>0</v>
      </c>
      <c r="U203" s="217">
        <v>0</v>
      </c>
      <c r="V203" s="217">
        <f>U203*H203</f>
        <v>0</v>
      </c>
      <c r="W203" s="217">
        <v>0</v>
      </c>
      <c r="X203" s="218">
        <f>W203*H203</f>
        <v>0</v>
      </c>
      <c r="AR203" s="13" t="s">
        <v>146</v>
      </c>
      <c r="AT203" s="13" t="s">
        <v>131</v>
      </c>
      <c r="AU203" s="13" t="s">
        <v>80</v>
      </c>
      <c r="AY203" s="13" t="s">
        <v>128</v>
      </c>
      <c r="BE203" s="219">
        <f>IF(O203="základní",K203,0)</f>
        <v>0</v>
      </c>
      <c r="BF203" s="219">
        <f>IF(O203="snížená",K203,0)</f>
        <v>0</v>
      </c>
      <c r="BG203" s="219">
        <f>IF(O203="zákl. přenesená",K203,0)</f>
        <v>0</v>
      </c>
      <c r="BH203" s="219">
        <f>IF(O203="sníž. přenesená",K203,0)</f>
        <v>0</v>
      </c>
      <c r="BI203" s="219">
        <f>IF(O203="nulová",K203,0)</f>
        <v>0</v>
      </c>
      <c r="BJ203" s="13" t="s">
        <v>80</v>
      </c>
      <c r="BK203" s="219">
        <f>ROUND(P203*H203,2)</f>
        <v>0</v>
      </c>
      <c r="BL203" s="13" t="s">
        <v>146</v>
      </c>
      <c r="BM203" s="13" t="s">
        <v>791</v>
      </c>
    </row>
    <row r="204" spans="2:65" s="1" customFormat="1" ht="16.5" customHeight="1">
      <c r="B204" s="34"/>
      <c r="C204" s="207" t="s">
        <v>447</v>
      </c>
      <c r="D204" s="207" t="s">
        <v>131</v>
      </c>
      <c r="E204" s="208" t="s">
        <v>792</v>
      </c>
      <c r="F204" s="209" t="s">
        <v>793</v>
      </c>
      <c r="G204" s="210" t="s">
        <v>538</v>
      </c>
      <c r="H204" s="211">
        <v>1</v>
      </c>
      <c r="I204" s="212"/>
      <c r="J204" s="212"/>
      <c r="K204" s="213">
        <f>ROUND(P204*H204,2)</f>
        <v>0</v>
      </c>
      <c r="L204" s="209" t="s">
        <v>1</v>
      </c>
      <c r="M204" s="39"/>
      <c r="N204" s="220" t="s">
        <v>1</v>
      </c>
      <c r="O204" s="221" t="s">
        <v>41</v>
      </c>
      <c r="P204" s="222">
        <f>I204+J204</f>
        <v>0</v>
      </c>
      <c r="Q204" s="222">
        <f>ROUND(I204*H204,2)</f>
        <v>0</v>
      </c>
      <c r="R204" s="222">
        <f>ROUND(J204*H204,2)</f>
        <v>0</v>
      </c>
      <c r="S204" s="223"/>
      <c r="T204" s="224">
        <f>S204*H204</f>
        <v>0</v>
      </c>
      <c r="U204" s="224">
        <v>0</v>
      </c>
      <c r="V204" s="224">
        <f>U204*H204</f>
        <v>0</v>
      </c>
      <c r="W204" s="224">
        <v>0</v>
      </c>
      <c r="X204" s="225">
        <f>W204*H204</f>
        <v>0</v>
      </c>
      <c r="AR204" s="13" t="s">
        <v>146</v>
      </c>
      <c r="AT204" s="13" t="s">
        <v>131</v>
      </c>
      <c r="AU204" s="13" t="s">
        <v>80</v>
      </c>
      <c r="AY204" s="13" t="s">
        <v>128</v>
      </c>
      <c r="BE204" s="219">
        <f>IF(O204="základní",K204,0)</f>
        <v>0</v>
      </c>
      <c r="BF204" s="219">
        <f>IF(O204="snížená",K204,0)</f>
        <v>0</v>
      </c>
      <c r="BG204" s="219">
        <f>IF(O204="zákl. přenesená",K204,0)</f>
        <v>0</v>
      </c>
      <c r="BH204" s="219">
        <f>IF(O204="sníž. přenesená",K204,0)</f>
        <v>0</v>
      </c>
      <c r="BI204" s="219">
        <f>IF(O204="nulová",K204,0)</f>
        <v>0</v>
      </c>
      <c r="BJ204" s="13" t="s">
        <v>80</v>
      </c>
      <c r="BK204" s="219">
        <f>ROUND(P204*H204,2)</f>
        <v>0</v>
      </c>
      <c r="BL204" s="13" t="s">
        <v>146</v>
      </c>
      <c r="BM204" s="13" t="s">
        <v>794</v>
      </c>
    </row>
    <row r="205" spans="2:13" s="1" customFormat="1" ht="6.95" customHeight="1">
      <c r="B205" s="53"/>
      <c r="C205" s="54"/>
      <c r="D205" s="54"/>
      <c r="E205" s="54"/>
      <c r="F205" s="54"/>
      <c r="G205" s="54"/>
      <c r="H205" s="54"/>
      <c r="I205" s="153"/>
      <c r="J205" s="153"/>
      <c r="K205" s="54"/>
      <c r="L205" s="54"/>
      <c r="M205" s="39"/>
    </row>
  </sheetData>
  <sheetProtection password="CC35" sheet="1" objects="1" scenarios="1" formatColumns="0" formatRows="0" autoFilter="0"/>
  <autoFilter ref="C87:L204"/>
  <mergeCells count="9">
    <mergeCell ref="E7:H7"/>
    <mergeCell ref="E9:H9"/>
    <mergeCell ref="E18:H18"/>
    <mergeCell ref="E27:H27"/>
    <mergeCell ref="E50:H50"/>
    <mergeCell ref="E52:H52"/>
    <mergeCell ref="E78:H78"/>
    <mergeCell ref="E80:H80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121" customWidth="1"/>
    <col min="11" max="11" width="23.42187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AT2" s="13" t="s">
        <v>91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4"/>
      <c r="K3" s="123"/>
      <c r="L3" s="123"/>
      <c r="M3" s="16"/>
      <c r="AT3" s="13" t="s">
        <v>82</v>
      </c>
    </row>
    <row r="4" spans="2:46" ht="24.95" customHeight="1">
      <c r="B4" s="16"/>
      <c r="D4" s="125" t="s">
        <v>92</v>
      </c>
      <c r="M4" s="16"/>
      <c r="N4" s="20" t="s">
        <v>11</v>
      </c>
      <c r="AT4" s="13" t="s">
        <v>4</v>
      </c>
    </row>
    <row r="5" spans="2:13" ht="6.95" customHeight="1">
      <c r="B5" s="16"/>
      <c r="M5" s="16"/>
    </row>
    <row r="6" spans="2:13" ht="12" customHeight="1">
      <c r="B6" s="16"/>
      <c r="D6" s="126" t="s">
        <v>17</v>
      </c>
      <c r="M6" s="16"/>
    </row>
    <row r="7" spans="2:13" ht="16.5" customHeight="1">
      <c r="B7" s="16"/>
      <c r="E7" s="127" t="str">
        <f>'Rekapitulace stavby'!K6</f>
        <v>Stavební úpravy komunikace v ul.Slovenská - Sokolov - I.etapa</v>
      </c>
      <c r="F7" s="126"/>
      <c r="G7" s="126"/>
      <c r="H7" s="126"/>
      <c r="M7" s="16"/>
    </row>
    <row r="8" spans="2:13" s="1" customFormat="1" ht="12" customHeight="1">
      <c r="B8" s="39"/>
      <c r="D8" s="126" t="s">
        <v>93</v>
      </c>
      <c r="I8" s="128"/>
      <c r="J8" s="128"/>
      <c r="M8" s="39"/>
    </row>
    <row r="9" spans="2:13" s="1" customFormat="1" ht="36.95" customHeight="1">
      <c r="B9" s="39"/>
      <c r="E9" s="129" t="s">
        <v>795</v>
      </c>
      <c r="F9" s="1"/>
      <c r="G9" s="1"/>
      <c r="H9" s="1"/>
      <c r="I9" s="128"/>
      <c r="J9" s="128"/>
      <c r="M9" s="39"/>
    </row>
    <row r="10" spans="2:13" s="1" customFormat="1" ht="12">
      <c r="B10" s="39"/>
      <c r="I10" s="128"/>
      <c r="J10" s="128"/>
      <c r="M10" s="39"/>
    </row>
    <row r="11" spans="2:13" s="1" customFormat="1" ht="12" customHeight="1">
      <c r="B11" s="39"/>
      <c r="D11" s="126" t="s">
        <v>19</v>
      </c>
      <c r="F11" s="13" t="s">
        <v>1</v>
      </c>
      <c r="I11" s="130" t="s">
        <v>20</v>
      </c>
      <c r="J11" s="131" t="s">
        <v>1</v>
      </c>
      <c r="M11" s="39"/>
    </row>
    <row r="12" spans="2:13" s="1" customFormat="1" ht="12" customHeight="1">
      <c r="B12" s="39"/>
      <c r="D12" s="126" t="s">
        <v>21</v>
      </c>
      <c r="F12" s="13" t="s">
        <v>22</v>
      </c>
      <c r="I12" s="130" t="s">
        <v>23</v>
      </c>
      <c r="J12" s="132" t="str">
        <f>'Rekapitulace stavby'!AN8</f>
        <v>6. 12. 2019</v>
      </c>
      <c r="M12" s="39"/>
    </row>
    <row r="13" spans="2:13" s="1" customFormat="1" ht="10.8" customHeight="1">
      <c r="B13" s="39"/>
      <c r="I13" s="128"/>
      <c r="J13" s="128"/>
      <c r="M13" s="39"/>
    </row>
    <row r="14" spans="2:13" s="1" customFormat="1" ht="12" customHeight="1">
      <c r="B14" s="39"/>
      <c r="D14" s="126" t="s">
        <v>25</v>
      </c>
      <c r="I14" s="130" t="s">
        <v>26</v>
      </c>
      <c r="J14" s="131" t="s">
        <v>1</v>
      </c>
      <c r="M14" s="39"/>
    </row>
    <row r="15" spans="2:13" s="1" customFormat="1" ht="18" customHeight="1">
      <c r="B15" s="39"/>
      <c r="E15" s="13" t="s">
        <v>27</v>
      </c>
      <c r="I15" s="130" t="s">
        <v>28</v>
      </c>
      <c r="J15" s="131" t="s">
        <v>1</v>
      </c>
      <c r="M15" s="39"/>
    </row>
    <row r="16" spans="2:13" s="1" customFormat="1" ht="6.95" customHeight="1">
      <c r="B16" s="39"/>
      <c r="I16" s="128"/>
      <c r="J16" s="128"/>
      <c r="M16" s="39"/>
    </row>
    <row r="17" spans="2:13" s="1" customFormat="1" ht="12" customHeight="1">
      <c r="B17" s="39"/>
      <c r="D17" s="126" t="s">
        <v>29</v>
      </c>
      <c r="I17" s="130" t="s">
        <v>26</v>
      </c>
      <c r="J17" s="29" t="str">
        <f>'Rekapitulace stavby'!AN13</f>
        <v>Vyplň údaj</v>
      </c>
      <c r="M17" s="39"/>
    </row>
    <row r="18" spans="2:13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30" t="s">
        <v>28</v>
      </c>
      <c r="J18" s="29" t="str">
        <f>'Rekapitulace stavby'!AN14</f>
        <v>Vyplň údaj</v>
      </c>
      <c r="M18" s="39"/>
    </row>
    <row r="19" spans="2:13" s="1" customFormat="1" ht="6.95" customHeight="1">
      <c r="B19" s="39"/>
      <c r="I19" s="128"/>
      <c r="J19" s="128"/>
      <c r="M19" s="39"/>
    </row>
    <row r="20" spans="2:13" s="1" customFormat="1" ht="12" customHeight="1">
      <c r="B20" s="39"/>
      <c r="D20" s="126" t="s">
        <v>31</v>
      </c>
      <c r="I20" s="130" t="s">
        <v>26</v>
      </c>
      <c r="J20" s="131" t="s">
        <v>1</v>
      </c>
      <c r="M20" s="39"/>
    </row>
    <row r="21" spans="2:13" s="1" customFormat="1" ht="18" customHeight="1">
      <c r="B21" s="39"/>
      <c r="E21" s="13" t="s">
        <v>32</v>
      </c>
      <c r="I21" s="130" t="s">
        <v>28</v>
      </c>
      <c r="J21" s="131" t="s">
        <v>1</v>
      </c>
      <c r="M21" s="39"/>
    </row>
    <row r="22" spans="2:13" s="1" customFormat="1" ht="6.95" customHeight="1">
      <c r="B22" s="39"/>
      <c r="I22" s="128"/>
      <c r="J22" s="128"/>
      <c r="M22" s="39"/>
    </row>
    <row r="23" spans="2:13" s="1" customFormat="1" ht="12" customHeight="1">
      <c r="B23" s="39"/>
      <c r="D23" s="126" t="s">
        <v>33</v>
      </c>
      <c r="I23" s="130" t="s">
        <v>26</v>
      </c>
      <c r="J23" s="131" t="s">
        <v>1</v>
      </c>
      <c r="M23" s="39"/>
    </row>
    <row r="24" spans="2:13" s="1" customFormat="1" ht="18" customHeight="1">
      <c r="B24" s="39"/>
      <c r="E24" s="13" t="s">
        <v>34</v>
      </c>
      <c r="I24" s="130" t="s">
        <v>28</v>
      </c>
      <c r="J24" s="131" t="s">
        <v>1</v>
      </c>
      <c r="M24" s="39"/>
    </row>
    <row r="25" spans="2:13" s="1" customFormat="1" ht="6.95" customHeight="1">
      <c r="B25" s="39"/>
      <c r="I25" s="128"/>
      <c r="J25" s="128"/>
      <c r="M25" s="39"/>
    </row>
    <row r="26" spans="2:13" s="1" customFormat="1" ht="12" customHeight="1">
      <c r="B26" s="39"/>
      <c r="D26" s="126" t="s">
        <v>35</v>
      </c>
      <c r="I26" s="128"/>
      <c r="J26" s="128"/>
      <c r="M26" s="39"/>
    </row>
    <row r="27" spans="2:13" s="6" customFormat="1" ht="16.5" customHeight="1">
      <c r="B27" s="133"/>
      <c r="E27" s="134" t="s">
        <v>1</v>
      </c>
      <c r="F27" s="134"/>
      <c r="G27" s="134"/>
      <c r="H27" s="134"/>
      <c r="I27" s="135"/>
      <c r="J27" s="135"/>
      <c r="M27" s="133"/>
    </row>
    <row r="28" spans="2:13" s="1" customFormat="1" ht="6.95" customHeight="1">
      <c r="B28" s="39"/>
      <c r="I28" s="128"/>
      <c r="J28" s="128"/>
      <c r="M28" s="39"/>
    </row>
    <row r="29" spans="2:13" s="1" customFormat="1" ht="6.95" customHeight="1">
      <c r="B29" s="39"/>
      <c r="D29" s="67"/>
      <c r="E29" s="67"/>
      <c r="F29" s="67"/>
      <c r="G29" s="67"/>
      <c r="H29" s="67"/>
      <c r="I29" s="136"/>
      <c r="J29" s="136"/>
      <c r="K29" s="67"/>
      <c r="L29" s="67"/>
      <c r="M29" s="39"/>
    </row>
    <row r="30" spans="2:13" s="1" customFormat="1" ht="12">
      <c r="B30" s="39"/>
      <c r="E30" s="126" t="s">
        <v>95</v>
      </c>
      <c r="I30" s="128"/>
      <c r="J30" s="128"/>
      <c r="K30" s="137">
        <f>I61</f>
        <v>0</v>
      </c>
      <c r="M30" s="39"/>
    </row>
    <row r="31" spans="2:13" s="1" customFormat="1" ht="12">
      <c r="B31" s="39"/>
      <c r="E31" s="126" t="s">
        <v>96</v>
      </c>
      <c r="I31" s="128"/>
      <c r="J31" s="128"/>
      <c r="K31" s="137">
        <f>J61</f>
        <v>0</v>
      </c>
      <c r="M31" s="39"/>
    </row>
    <row r="32" spans="2:13" s="1" customFormat="1" ht="25.4" customHeight="1">
      <c r="B32" s="39"/>
      <c r="D32" s="138" t="s">
        <v>36</v>
      </c>
      <c r="I32" s="128"/>
      <c r="J32" s="128"/>
      <c r="K32" s="139">
        <f>ROUND(K86,2)</f>
        <v>0</v>
      </c>
      <c r="M32" s="39"/>
    </row>
    <row r="33" spans="2:13" s="1" customFormat="1" ht="6.95" customHeight="1">
      <c r="B33" s="39"/>
      <c r="D33" s="67"/>
      <c r="E33" s="67"/>
      <c r="F33" s="67"/>
      <c r="G33" s="67"/>
      <c r="H33" s="67"/>
      <c r="I33" s="136"/>
      <c r="J33" s="136"/>
      <c r="K33" s="67"/>
      <c r="L33" s="67"/>
      <c r="M33" s="39"/>
    </row>
    <row r="34" spans="2:13" s="1" customFormat="1" ht="14.4" customHeight="1">
      <c r="B34" s="39"/>
      <c r="F34" s="140" t="s">
        <v>38</v>
      </c>
      <c r="I34" s="141" t="s">
        <v>37</v>
      </c>
      <c r="J34" s="128"/>
      <c r="K34" s="140" t="s">
        <v>39</v>
      </c>
      <c r="M34" s="39"/>
    </row>
    <row r="35" spans="2:13" s="1" customFormat="1" ht="14.4" customHeight="1">
      <c r="B35" s="39"/>
      <c r="D35" s="126" t="s">
        <v>40</v>
      </c>
      <c r="E35" s="126" t="s">
        <v>41</v>
      </c>
      <c r="F35" s="137">
        <f>ROUND((SUM(BE86:BE139)),2)</f>
        <v>0</v>
      </c>
      <c r="I35" s="142">
        <v>0.21</v>
      </c>
      <c r="J35" s="128"/>
      <c r="K35" s="137">
        <f>ROUND(((SUM(BE86:BE139))*I35),2)</f>
        <v>0</v>
      </c>
      <c r="M35" s="39"/>
    </row>
    <row r="36" spans="2:13" s="1" customFormat="1" ht="14.4" customHeight="1">
      <c r="B36" s="39"/>
      <c r="E36" s="126" t="s">
        <v>42</v>
      </c>
      <c r="F36" s="137">
        <f>ROUND((SUM(BF86:BF139)),2)</f>
        <v>0</v>
      </c>
      <c r="I36" s="142">
        <v>0.15</v>
      </c>
      <c r="J36" s="128"/>
      <c r="K36" s="137">
        <f>ROUND(((SUM(BF86:BF139))*I36),2)</f>
        <v>0</v>
      </c>
      <c r="M36" s="39"/>
    </row>
    <row r="37" spans="2:13" s="1" customFormat="1" ht="14.4" customHeight="1" hidden="1">
      <c r="B37" s="39"/>
      <c r="E37" s="126" t="s">
        <v>43</v>
      </c>
      <c r="F37" s="137">
        <f>ROUND((SUM(BG86:BG139)),2)</f>
        <v>0</v>
      </c>
      <c r="I37" s="142">
        <v>0.21</v>
      </c>
      <c r="J37" s="128"/>
      <c r="K37" s="137">
        <f>0</f>
        <v>0</v>
      </c>
      <c r="M37" s="39"/>
    </row>
    <row r="38" spans="2:13" s="1" customFormat="1" ht="14.4" customHeight="1" hidden="1">
      <c r="B38" s="39"/>
      <c r="E38" s="126" t="s">
        <v>44</v>
      </c>
      <c r="F38" s="137">
        <f>ROUND((SUM(BH86:BH139)),2)</f>
        <v>0</v>
      </c>
      <c r="I38" s="142">
        <v>0.15</v>
      </c>
      <c r="J38" s="128"/>
      <c r="K38" s="137">
        <f>0</f>
        <v>0</v>
      </c>
      <c r="M38" s="39"/>
    </row>
    <row r="39" spans="2:13" s="1" customFormat="1" ht="14.4" customHeight="1" hidden="1">
      <c r="B39" s="39"/>
      <c r="E39" s="126" t="s">
        <v>45</v>
      </c>
      <c r="F39" s="137">
        <f>ROUND((SUM(BI86:BI139)),2)</f>
        <v>0</v>
      </c>
      <c r="I39" s="142">
        <v>0</v>
      </c>
      <c r="J39" s="128"/>
      <c r="K39" s="137">
        <f>0</f>
        <v>0</v>
      </c>
      <c r="M39" s="39"/>
    </row>
    <row r="40" spans="2:13" s="1" customFormat="1" ht="6.95" customHeight="1">
      <c r="B40" s="39"/>
      <c r="I40" s="128"/>
      <c r="J40" s="128"/>
      <c r="M40" s="39"/>
    </row>
    <row r="41" spans="2:13" s="1" customFormat="1" ht="25.4" customHeight="1">
      <c r="B41" s="39"/>
      <c r="C41" s="143"/>
      <c r="D41" s="144" t="s">
        <v>46</v>
      </c>
      <c r="E41" s="145"/>
      <c r="F41" s="145"/>
      <c r="G41" s="146" t="s">
        <v>47</v>
      </c>
      <c r="H41" s="147" t="s">
        <v>48</v>
      </c>
      <c r="I41" s="148"/>
      <c r="J41" s="148"/>
      <c r="K41" s="149">
        <f>SUM(K32:K39)</f>
        <v>0</v>
      </c>
      <c r="L41" s="150"/>
      <c r="M41" s="39"/>
    </row>
    <row r="42" spans="2:13" s="1" customFormat="1" ht="14.4" customHeight="1">
      <c r="B42" s="151"/>
      <c r="C42" s="152"/>
      <c r="D42" s="152"/>
      <c r="E42" s="152"/>
      <c r="F42" s="152"/>
      <c r="G42" s="152"/>
      <c r="H42" s="152"/>
      <c r="I42" s="153"/>
      <c r="J42" s="153"/>
      <c r="K42" s="152"/>
      <c r="L42" s="152"/>
      <c r="M42" s="39"/>
    </row>
    <row r="46" spans="2:13" s="1" customFormat="1" ht="6.95" customHeight="1">
      <c r="B46" s="154"/>
      <c r="C46" s="155"/>
      <c r="D46" s="155"/>
      <c r="E46" s="155"/>
      <c r="F46" s="155"/>
      <c r="G46" s="155"/>
      <c r="H46" s="155"/>
      <c r="I46" s="156"/>
      <c r="J46" s="156"/>
      <c r="K46" s="155"/>
      <c r="L46" s="155"/>
      <c r="M46" s="39"/>
    </row>
    <row r="47" spans="2:13" s="1" customFormat="1" ht="24.95" customHeight="1">
      <c r="B47" s="34"/>
      <c r="C47" s="19" t="s">
        <v>97</v>
      </c>
      <c r="D47" s="35"/>
      <c r="E47" s="35"/>
      <c r="F47" s="35"/>
      <c r="G47" s="35"/>
      <c r="H47" s="35"/>
      <c r="I47" s="128"/>
      <c r="J47" s="128"/>
      <c r="K47" s="35"/>
      <c r="L47" s="35"/>
      <c r="M47" s="39"/>
    </row>
    <row r="48" spans="2:13" s="1" customFormat="1" ht="6.95" customHeight="1">
      <c r="B48" s="34"/>
      <c r="C48" s="35"/>
      <c r="D48" s="35"/>
      <c r="E48" s="35"/>
      <c r="F48" s="35"/>
      <c r="G48" s="35"/>
      <c r="H48" s="35"/>
      <c r="I48" s="128"/>
      <c r="J48" s="128"/>
      <c r="K48" s="35"/>
      <c r="L48" s="35"/>
      <c r="M48" s="39"/>
    </row>
    <row r="49" spans="2:13" s="1" customFormat="1" ht="12" customHeight="1">
      <c r="B49" s="34"/>
      <c r="C49" s="28" t="s">
        <v>17</v>
      </c>
      <c r="D49" s="35"/>
      <c r="E49" s="35"/>
      <c r="F49" s="35"/>
      <c r="G49" s="35"/>
      <c r="H49" s="35"/>
      <c r="I49" s="128"/>
      <c r="J49" s="128"/>
      <c r="K49" s="35"/>
      <c r="L49" s="35"/>
      <c r="M49" s="39"/>
    </row>
    <row r="50" spans="2:13" s="1" customFormat="1" ht="16.5" customHeight="1">
      <c r="B50" s="34"/>
      <c r="C50" s="35"/>
      <c r="D50" s="35"/>
      <c r="E50" s="157" t="str">
        <f>E7</f>
        <v>Stavební úpravy komunikace v ul.Slovenská - Sokolov - I.etapa</v>
      </c>
      <c r="F50" s="28"/>
      <c r="G50" s="28"/>
      <c r="H50" s="28"/>
      <c r="I50" s="128"/>
      <c r="J50" s="128"/>
      <c r="K50" s="35"/>
      <c r="L50" s="35"/>
      <c r="M50" s="39"/>
    </row>
    <row r="51" spans="2:13" s="1" customFormat="1" ht="12" customHeight="1">
      <c r="B51" s="34"/>
      <c r="C51" s="28" t="s">
        <v>93</v>
      </c>
      <c r="D51" s="35"/>
      <c r="E51" s="35"/>
      <c r="F51" s="35"/>
      <c r="G51" s="35"/>
      <c r="H51" s="35"/>
      <c r="I51" s="128"/>
      <c r="J51" s="128"/>
      <c r="K51" s="35"/>
      <c r="L51" s="35"/>
      <c r="M51" s="39"/>
    </row>
    <row r="52" spans="2:13" s="1" customFormat="1" ht="16.5" customHeight="1">
      <c r="B52" s="34"/>
      <c r="C52" s="35"/>
      <c r="D52" s="35"/>
      <c r="E52" s="60" t="str">
        <f>E9</f>
        <v>30 - Veřejné osvětlení</v>
      </c>
      <c r="F52" s="35"/>
      <c r="G52" s="35"/>
      <c r="H52" s="35"/>
      <c r="I52" s="128"/>
      <c r="J52" s="128"/>
      <c r="K52" s="35"/>
      <c r="L52" s="35"/>
      <c r="M52" s="39"/>
    </row>
    <row r="53" spans="2:13" s="1" customFormat="1" ht="6.95" customHeight="1">
      <c r="B53" s="34"/>
      <c r="C53" s="35"/>
      <c r="D53" s="35"/>
      <c r="E53" s="35"/>
      <c r="F53" s="35"/>
      <c r="G53" s="35"/>
      <c r="H53" s="35"/>
      <c r="I53" s="128"/>
      <c r="J53" s="128"/>
      <c r="K53" s="35"/>
      <c r="L53" s="35"/>
      <c r="M53" s="39"/>
    </row>
    <row r="54" spans="2:13" s="1" customFormat="1" ht="12" customHeight="1">
      <c r="B54" s="34"/>
      <c r="C54" s="28" t="s">
        <v>21</v>
      </c>
      <c r="D54" s="35"/>
      <c r="E54" s="35"/>
      <c r="F54" s="23" t="str">
        <f>F12</f>
        <v>Sokolov</v>
      </c>
      <c r="G54" s="35"/>
      <c r="H54" s="35"/>
      <c r="I54" s="130" t="s">
        <v>23</v>
      </c>
      <c r="J54" s="132" t="str">
        <f>IF(J12="","",J12)</f>
        <v>6. 12. 2019</v>
      </c>
      <c r="K54" s="35"/>
      <c r="L54" s="35"/>
      <c r="M54" s="39"/>
    </row>
    <row r="55" spans="2:13" s="1" customFormat="1" ht="6.95" customHeight="1">
      <c r="B55" s="34"/>
      <c r="C55" s="35"/>
      <c r="D55" s="35"/>
      <c r="E55" s="35"/>
      <c r="F55" s="35"/>
      <c r="G55" s="35"/>
      <c r="H55" s="35"/>
      <c r="I55" s="128"/>
      <c r="J55" s="128"/>
      <c r="K55" s="35"/>
      <c r="L55" s="35"/>
      <c r="M55" s="39"/>
    </row>
    <row r="56" spans="2:13" s="1" customFormat="1" ht="24.9" customHeight="1">
      <c r="B56" s="34"/>
      <c r="C56" s="28" t="s">
        <v>25</v>
      </c>
      <c r="D56" s="35"/>
      <c r="E56" s="35"/>
      <c r="F56" s="23" t="str">
        <f>E15</f>
        <v>Město Sokolov</v>
      </c>
      <c r="G56" s="35"/>
      <c r="H56" s="35"/>
      <c r="I56" s="130" t="s">
        <v>31</v>
      </c>
      <c r="J56" s="158" t="str">
        <f>E21</f>
        <v>Ing.Volný Martin - Projektstav</v>
      </c>
      <c r="K56" s="35"/>
      <c r="L56" s="35"/>
      <c r="M56" s="39"/>
    </row>
    <row r="57" spans="2:13" s="1" customFormat="1" ht="13.65" customHeight="1">
      <c r="B57" s="34"/>
      <c r="C57" s="28" t="s">
        <v>29</v>
      </c>
      <c r="D57" s="35"/>
      <c r="E57" s="35"/>
      <c r="F57" s="23" t="str">
        <f>IF(E18="","",E18)</f>
        <v>Vyplň údaj</v>
      </c>
      <c r="G57" s="35"/>
      <c r="H57" s="35"/>
      <c r="I57" s="130" t="s">
        <v>33</v>
      </c>
      <c r="J57" s="158" t="str">
        <f>E24</f>
        <v>Milan Hájek</v>
      </c>
      <c r="K57" s="35"/>
      <c r="L57" s="35"/>
      <c r="M57" s="39"/>
    </row>
    <row r="58" spans="2:13" s="1" customFormat="1" ht="10.3" customHeight="1">
      <c r="B58" s="34"/>
      <c r="C58" s="35"/>
      <c r="D58" s="35"/>
      <c r="E58" s="35"/>
      <c r="F58" s="35"/>
      <c r="G58" s="35"/>
      <c r="H58" s="35"/>
      <c r="I58" s="128"/>
      <c r="J58" s="128"/>
      <c r="K58" s="35"/>
      <c r="L58" s="35"/>
      <c r="M58" s="39"/>
    </row>
    <row r="59" spans="2:13" s="1" customFormat="1" ht="29.25" customHeight="1">
      <c r="B59" s="34"/>
      <c r="C59" s="159" t="s">
        <v>98</v>
      </c>
      <c r="D59" s="160"/>
      <c r="E59" s="160"/>
      <c r="F59" s="160"/>
      <c r="G59" s="160"/>
      <c r="H59" s="160"/>
      <c r="I59" s="161" t="s">
        <v>99</v>
      </c>
      <c r="J59" s="161" t="s">
        <v>100</v>
      </c>
      <c r="K59" s="162" t="s">
        <v>101</v>
      </c>
      <c r="L59" s="160"/>
      <c r="M59" s="39"/>
    </row>
    <row r="60" spans="2:13" s="1" customFormat="1" ht="10.3" customHeight="1">
      <c r="B60" s="34"/>
      <c r="C60" s="35"/>
      <c r="D60" s="35"/>
      <c r="E60" s="35"/>
      <c r="F60" s="35"/>
      <c r="G60" s="35"/>
      <c r="H60" s="35"/>
      <c r="I60" s="128"/>
      <c r="J60" s="128"/>
      <c r="K60" s="35"/>
      <c r="L60" s="35"/>
      <c r="M60" s="39"/>
    </row>
    <row r="61" spans="2:47" s="1" customFormat="1" ht="22.8" customHeight="1">
      <c r="B61" s="34"/>
      <c r="C61" s="163" t="s">
        <v>102</v>
      </c>
      <c r="D61" s="35"/>
      <c r="E61" s="35"/>
      <c r="F61" s="35"/>
      <c r="G61" s="35"/>
      <c r="H61" s="35"/>
      <c r="I61" s="164">
        <f>Q86</f>
        <v>0</v>
      </c>
      <c r="J61" s="164">
        <f>R86</f>
        <v>0</v>
      </c>
      <c r="K61" s="94">
        <f>K86</f>
        <v>0</v>
      </c>
      <c r="L61" s="35"/>
      <c r="M61" s="39"/>
      <c r="AU61" s="13" t="s">
        <v>103</v>
      </c>
    </row>
    <row r="62" spans="2:13" s="7" customFormat="1" ht="24.95" customHeight="1">
      <c r="B62" s="165"/>
      <c r="C62" s="166"/>
      <c r="D62" s="167" t="s">
        <v>196</v>
      </c>
      <c r="E62" s="168"/>
      <c r="F62" s="168"/>
      <c r="G62" s="168"/>
      <c r="H62" s="168"/>
      <c r="I62" s="169">
        <f>Q87</f>
        <v>0</v>
      </c>
      <c r="J62" s="169">
        <f>R87</f>
        <v>0</v>
      </c>
      <c r="K62" s="170">
        <f>K87</f>
        <v>0</v>
      </c>
      <c r="L62" s="166"/>
      <c r="M62" s="171"/>
    </row>
    <row r="63" spans="2:13" s="8" customFormat="1" ht="19.9" customHeight="1">
      <c r="B63" s="172"/>
      <c r="C63" s="173"/>
      <c r="D63" s="174" t="s">
        <v>796</v>
      </c>
      <c r="E63" s="175"/>
      <c r="F63" s="175"/>
      <c r="G63" s="175"/>
      <c r="H63" s="175"/>
      <c r="I63" s="176">
        <f>Q88</f>
        <v>0</v>
      </c>
      <c r="J63" s="176">
        <f>R88</f>
        <v>0</v>
      </c>
      <c r="K63" s="177">
        <f>K88</f>
        <v>0</v>
      </c>
      <c r="L63" s="173"/>
      <c r="M63" s="178"/>
    </row>
    <row r="64" spans="2:13" s="8" customFormat="1" ht="14.85" customHeight="1">
      <c r="B64" s="172"/>
      <c r="C64" s="173"/>
      <c r="D64" s="174" t="s">
        <v>797</v>
      </c>
      <c r="E64" s="175"/>
      <c r="F64" s="175"/>
      <c r="G64" s="175"/>
      <c r="H64" s="175"/>
      <c r="I64" s="176">
        <f>Q89</f>
        <v>0</v>
      </c>
      <c r="J64" s="176">
        <f>R89</f>
        <v>0</v>
      </c>
      <c r="K64" s="177">
        <f>K89</f>
        <v>0</v>
      </c>
      <c r="L64" s="173"/>
      <c r="M64" s="178"/>
    </row>
    <row r="65" spans="2:13" s="8" customFormat="1" ht="14.85" customHeight="1">
      <c r="B65" s="172"/>
      <c r="C65" s="173"/>
      <c r="D65" s="174" t="s">
        <v>798</v>
      </c>
      <c r="E65" s="175"/>
      <c r="F65" s="175"/>
      <c r="G65" s="175"/>
      <c r="H65" s="175"/>
      <c r="I65" s="176">
        <f>Q120</f>
        <v>0</v>
      </c>
      <c r="J65" s="176">
        <f>R120</f>
        <v>0</v>
      </c>
      <c r="K65" s="177">
        <f>K120</f>
        <v>0</v>
      </c>
      <c r="L65" s="173"/>
      <c r="M65" s="178"/>
    </row>
    <row r="66" spans="2:13" s="8" customFormat="1" ht="14.85" customHeight="1">
      <c r="B66" s="172"/>
      <c r="C66" s="173"/>
      <c r="D66" s="174" t="s">
        <v>799</v>
      </c>
      <c r="E66" s="175"/>
      <c r="F66" s="175"/>
      <c r="G66" s="175"/>
      <c r="H66" s="175"/>
      <c r="I66" s="176">
        <f>Q135</f>
        <v>0</v>
      </c>
      <c r="J66" s="176">
        <f>R135</f>
        <v>0</v>
      </c>
      <c r="K66" s="177">
        <f>K135</f>
        <v>0</v>
      </c>
      <c r="L66" s="173"/>
      <c r="M66" s="178"/>
    </row>
    <row r="67" spans="2:13" s="1" customFormat="1" ht="21.8" customHeight="1">
      <c r="B67" s="34"/>
      <c r="C67" s="35"/>
      <c r="D67" s="35"/>
      <c r="E67" s="35"/>
      <c r="F67" s="35"/>
      <c r="G67" s="35"/>
      <c r="H67" s="35"/>
      <c r="I67" s="128"/>
      <c r="J67" s="128"/>
      <c r="K67" s="35"/>
      <c r="L67" s="35"/>
      <c r="M67" s="39"/>
    </row>
    <row r="68" spans="2:13" s="1" customFormat="1" ht="6.95" customHeight="1">
      <c r="B68" s="53"/>
      <c r="C68" s="54"/>
      <c r="D68" s="54"/>
      <c r="E68" s="54"/>
      <c r="F68" s="54"/>
      <c r="G68" s="54"/>
      <c r="H68" s="54"/>
      <c r="I68" s="153"/>
      <c r="J68" s="153"/>
      <c r="K68" s="54"/>
      <c r="L68" s="54"/>
      <c r="M68" s="39"/>
    </row>
    <row r="72" spans="2:13" s="1" customFormat="1" ht="6.95" customHeight="1">
      <c r="B72" s="55"/>
      <c r="C72" s="56"/>
      <c r="D72" s="56"/>
      <c r="E72" s="56"/>
      <c r="F72" s="56"/>
      <c r="G72" s="56"/>
      <c r="H72" s="56"/>
      <c r="I72" s="156"/>
      <c r="J72" s="156"/>
      <c r="K72" s="56"/>
      <c r="L72" s="56"/>
      <c r="M72" s="39"/>
    </row>
    <row r="73" spans="2:13" s="1" customFormat="1" ht="24.95" customHeight="1">
      <c r="B73" s="34"/>
      <c r="C73" s="19" t="s">
        <v>108</v>
      </c>
      <c r="D73" s="35"/>
      <c r="E73" s="35"/>
      <c r="F73" s="35"/>
      <c r="G73" s="35"/>
      <c r="H73" s="35"/>
      <c r="I73" s="128"/>
      <c r="J73" s="128"/>
      <c r="K73" s="35"/>
      <c r="L73" s="35"/>
      <c r="M73" s="39"/>
    </row>
    <row r="74" spans="2:13" s="1" customFormat="1" ht="6.95" customHeight="1">
      <c r="B74" s="34"/>
      <c r="C74" s="35"/>
      <c r="D74" s="35"/>
      <c r="E74" s="35"/>
      <c r="F74" s="35"/>
      <c r="G74" s="35"/>
      <c r="H74" s="35"/>
      <c r="I74" s="128"/>
      <c r="J74" s="128"/>
      <c r="K74" s="35"/>
      <c r="L74" s="35"/>
      <c r="M74" s="39"/>
    </row>
    <row r="75" spans="2:13" s="1" customFormat="1" ht="12" customHeight="1">
      <c r="B75" s="34"/>
      <c r="C75" s="28" t="s">
        <v>17</v>
      </c>
      <c r="D75" s="35"/>
      <c r="E75" s="35"/>
      <c r="F75" s="35"/>
      <c r="G75" s="35"/>
      <c r="H75" s="35"/>
      <c r="I75" s="128"/>
      <c r="J75" s="128"/>
      <c r="K75" s="35"/>
      <c r="L75" s="35"/>
      <c r="M75" s="39"/>
    </row>
    <row r="76" spans="2:13" s="1" customFormat="1" ht="16.5" customHeight="1">
      <c r="B76" s="34"/>
      <c r="C76" s="35"/>
      <c r="D76" s="35"/>
      <c r="E76" s="157" t="str">
        <f>E7</f>
        <v>Stavební úpravy komunikace v ul.Slovenská - Sokolov - I.etapa</v>
      </c>
      <c r="F76" s="28"/>
      <c r="G76" s="28"/>
      <c r="H76" s="28"/>
      <c r="I76" s="128"/>
      <c r="J76" s="128"/>
      <c r="K76" s="35"/>
      <c r="L76" s="35"/>
      <c r="M76" s="39"/>
    </row>
    <row r="77" spans="2:13" s="1" customFormat="1" ht="12" customHeight="1">
      <c r="B77" s="34"/>
      <c r="C77" s="28" t="s">
        <v>93</v>
      </c>
      <c r="D77" s="35"/>
      <c r="E77" s="35"/>
      <c r="F77" s="35"/>
      <c r="G77" s="35"/>
      <c r="H77" s="35"/>
      <c r="I77" s="128"/>
      <c r="J77" s="128"/>
      <c r="K77" s="35"/>
      <c r="L77" s="35"/>
      <c r="M77" s="39"/>
    </row>
    <row r="78" spans="2:13" s="1" customFormat="1" ht="16.5" customHeight="1">
      <c r="B78" s="34"/>
      <c r="C78" s="35"/>
      <c r="D78" s="35"/>
      <c r="E78" s="60" t="str">
        <f>E9</f>
        <v>30 - Veřejné osvětlení</v>
      </c>
      <c r="F78" s="35"/>
      <c r="G78" s="35"/>
      <c r="H78" s="35"/>
      <c r="I78" s="128"/>
      <c r="J78" s="128"/>
      <c r="K78" s="35"/>
      <c r="L78" s="35"/>
      <c r="M78" s="39"/>
    </row>
    <row r="79" spans="2:13" s="1" customFormat="1" ht="6.95" customHeight="1">
      <c r="B79" s="34"/>
      <c r="C79" s="35"/>
      <c r="D79" s="35"/>
      <c r="E79" s="35"/>
      <c r="F79" s="35"/>
      <c r="G79" s="35"/>
      <c r="H79" s="35"/>
      <c r="I79" s="128"/>
      <c r="J79" s="128"/>
      <c r="K79" s="35"/>
      <c r="L79" s="35"/>
      <c r="M79" s="39"/>
    </row>
    <row r="80" spans="2:13" s="1" customFormat="1" ht="12" customHeight="1">
      <c r="B80" s="34"/>
      <c r="C80" s="28" t="s">
        <v>21</v>
      </c>
      <c r="D80" s="35"/>
      <c r="E80" s="35"/>
      <c r="F80" s="23" t="str">
        <f>F12</f>
        <v>Sokolov</v>
      </c>
      <c r="G80" s="35"/>
      <c r="H80" s="35"/>
      <c r="I80" s="130" t="s">
        <v>23</v>
      </c>
      <c r="J80" s="132" t="str">
        <f>IF(J12="","",J12)</f>
        <v>6. 12. 2019</v>
      </c>
      <c r="K80" s="35"/>
      <c r="L80" s="35"/>
      <c r="M80" s="39"/>
    </row>
    <row r="81" spans="2:13" s="1" customFormat="1" ht="6.95" customHeight="1">
      <c r="B81" s="34"/>
      <c r="C81" s="35"/>
      <c r="D81" s="35"/>
      <c r="E81" s="35"/>
      <c r="F81" s="35"/>
      <c r="G81" s="35"/>
      <c r="H81" s="35"/>
      <c r="I81" s="128"/>
      <c r="J81" s="128"/>
      <c r="K81" s="35"/>
      <c r="L81" s="35"/>
      <c r="M81" s="39"/>
    </row>
    <row r="82" spans="2:13" s="1" customFormat="1" ht="24.9" customHeight="1">
      <c r="B82" s="34"/>
      <c r="C82" s="28" t="s">
        <v>25</v>
      </c>
      <c r="D82" s="35"/>
      <c r="E82" s="35"/>
      <c r="F82" s="23" t="str">
        <f>E15</f>
        <v>Město Sokolov</v>
      </c>
      <c r="G82" s="35"/>
      <c r="H82" s="35"/>
      <c r="I82" s="130" t="s">
        <v>31</v>
      </c>
      <c r="J82" s="158" t="str">
        <f>E21</f>
        <v>Ing.Volný Martin - Projektstav</v>
      </c>
      <c r="K82" s="35"/>
      <c r="L82" s="35"/>
      <c r="M82" s="39"/>
    </row>
    <row r="83" spans="2:13" s="1" customFormat="1" ht="13.65" customHeight="1">
      <c r="B83" s="34"/>
      <c r="C83" s="28" t="s">
        <v>29</v>
      </c>
      <c r="D83" s="35"/>
      <c r="E83" s="35"/>
      <c r="F83" s="23" t="str">
        <f>IF(E18="","",E18)</f>
        <v>Vyplň údaj</v>
      </c>
      <c r="G83" s="35"/>
      <c r="H83" s="35"/>
      <c r="I83" s="130" t="s">
        <v>33</v>
      </c>
      <c r="J83" s="158" t="str">
        <f>E24</f>
        <v>Milan Hájek</v>
      </c>
      <c r="K83" s="35"/>
      <c r="L83" s="35"/>
      <c r="M83" s="39"/>
    </row>
    <row r="84" spans="2:13" s="1" customFormat="1" ht="10.3" customHeight="1">
      <c r="B84" s="34"/>
      <c r="C84" s="35"/>
      <c r="D84" s="35"/>
      <c r="E84" s="35"/>
      <c r="F84" s="35"/>
      <c r="G84" s="35"/>
      <c r="H84" s="35"/>
      <c r="I84" s="128"/>
      <c r="J84" s="128"/>
      <c r="K84" s="35"/>
      <c r="L84" s="35"/>
      <c r="M84" s="39"/>
    </row>
    <row r="85" spans="2:24" s="9" customFormat="1" ht="29.25" customHeight="1">
      <c r="B85" s="179"/>
      <c r="C85" s="180" t="s">
        <v>109</v>
      </c>
      <c r="D85" s="181" t="s">
        <v>55</v>
      </c>
      <c r="E85" s="181" t="s">
        <v>51</v>
      </c>
      <c r="F85" s="181" t="s">
        <v>52</v>
      </c>
      <c r="G85" s="181" t="s">
        <v>110</v>
      </c>
      <c r="H85" s="181" t="s">
        <v>111</v>
      </c>
      <c r="I85" s="182" t="s">
        <v>112</v>
      </c>
      <c r="J85" s="182" t="s">
        <v>113</v>
      </c>
      <c r="K85" s="181" t="s">
        <v>101</v>
      </c>
      <c r="L85" s="183" t="s">
        <v>114</v>
      </c>
      <c r="M85" s="184"/>
      <c r="N85" s="84" t="s">
        <v>1</v>
      </c>
      <c r="O85" s="85" t="s">
        <v>40</v>
      </c>
      <c r="P85" s="85" t="s">
        <v>115</v>
      </c>
      <c r="Q85" s="85" t="s">
        <v>116</v>
      </c>
      <c r="R85" s="85" t="s">
        <v>117</v>
      </c>
      <c r="S85" s="85" t="s">
        <v>118</v>
      </c>
      <c r="T85" s="85" t="s">
        <v>119</v>
      </c>
      <c r="U85" s="85" t="s">
        <v>120</v>
      </c>
      <c r="V85" s="85" t="s">
        <v>121</v>
      </c>
      <c r="W85" s="85" t="s">
        <v>122</v>
      </c>
      <c r="X85" s="86" t="s">
        <v>123</v>
      </c>
    </row>
    <row r="86" spans="2:63" s="1" customFormat="1" ht="22.8" customHeight="1">
      <c r="B86" s="34"/>
      <c r="C86" s="91" t="s">
        <v>124</v>
      </c>
      <c r="D86" s="35"/>
      <c r="E86" s="35"/>
      <c r="F86" s="35"/>
      <c r="G86" s="35"/>
      <c r="H86" s="35"/>
      <c r="I86" s="128"/>
      <c r="J86" s="128"/>
      <c r="K86" s="185">
        <f>BK86</f>
        <v>0</v>
      </c>
      <c r="L86" s="35"/>
      <c r="M86" s="39"/>
      <c r="N86" s="87"/>
      <c r="O86" s="88"/>
      <c r="P86" s="88"/>
      <c r="Q86" s="186">
        <f>Q87</f>
        <v>0</v>
      </c>
      <c r="R86" s="186">
        <f>R87</f>
        <v>0</v>
      </c>
      <c r="S86" s="88"/>
      <c r="T86" s="187">
        <f>T87</f>
        <v>0</v>
      </c>
      <c r="U86" s="88"/>
      <c r="V86" s="187">
        <f>V87</f>
        <v>0</v>
      </c>
      <c r="W86" s="88"/>
      <c r="X86" s="188">
        <f>X87</f>
        <v>0</v>
      </c>
      <c r="AT86" s="13" t="s">
        <v>71</v>
      </c>
      <c r="AU86" s="13" t="s">
        <v>103</v>
      </c>
      <c r="BK86" s="189">
        <f>BK87</f>
        <v>0</v>
      </c>
    </row>
    <row r="87" spans="2:63" s="10" customFormat="1" ht="25.9" customHeight="1">
      <c r="B87" s="190"/>
      <c r="C87" s="191"/>
      <c r="D87" s="192" t="s">
        <v>71</v>
      </c>
      <c r="E87" s="193" t="s">
        <v>569</v>
      </c>
      <c r="F87" s="193" t="s">
        <v>570</v>
      </c>
      <c r="G87" s="191"/>
      <c r="H87" s="191"/>
      <c r="I87" s="194"/>
      <c r="J87" s="194"/>
      <c r="K87" s="195">
        <f>BK87</f>
        <v>0</v>
      </c>
      <c r="L87" s="191"/>
      <c r="M87" s="196"/>
      <c r="N87" s="197"/>
      <c r="O87" s="198"/>
      <c r="P87" s="198"/>
      <c r="Q87" s="199">
        <f>Q88</f>
        <v>0</v>
      </c>
      <c r="R87" s="199">
        <f>R88</f>
        <v>0</v>
      </c>
      <c r="S87" s="198"/>
      <c r="T87" s="200">
        <f>T88</f>
        <v>0</v>
      </c>
      <c r="U87" s="198"/>
      <c r="V87" s="200">
        <f>V88</f>
        <v>0</v>
      </c>
      <c r="W87" s="198"/>
      <c r="X87" s="201">
        <f>X88</f>
        <v>0</v>
      </c>
      <c r="AR87" s="202" t="s">
        <v>82</v>
      </c>
      <c r="AT87" s="203" t="s">
        <v>71</v>
      </c>
      <c r="AU87" s="203" t="s">
        <v>72</v>
      </c>
      <c r="AY87" s="202" t="s">
        <v>128</v>
      </c>
      <c r="BK87" s="204">
        <f>BK88</f>
        <v>0</v>
      </c>
    </row>
    <row r="88" spans="2:63" s="10" customFormat="1" ht="22.8" customHeight="1">
      <c r="B88" s="190"/>
      <c r="C88" s="191"/>
      <c r="D88" s="192" t="s">
        <v>71</v>
      </c>
      <c r="E88" s="205" t="s">
        <v>800</v>
      </c>
      <c r="F88" s="205" t="s">
        <v>801</v>
      </c>
      <c r="G88" s="191"/>
      <c r="H88" s="191"/>
      <c r="I88" s="194"/>
      <c r="J88" s="194"/>
      <c r="K88" s="206">
        <f>BK88</f>
        <v>0</v>
      </c>
      <c r="L88" s="191"/>
      <c r="M88" s="196"/>
      <c r="N88" s="197"/>
      <c r="O88" s="198"/>
      <c r="P88" s="198"/>
      <c r="Q88" s="199">
        <f>Q89+Q120+Q135</f>
        <v>0</v>
      </c>
      <c r="R88" s="199">
        <f>R89+R120+R135</f>
        <v>0</v>
      </c>
      <c r="S88" s="198"/>
      <c r="T88" s="200">
        <f>T89+T120+T135</f>
        <v>0</v>
      </c>
      <c r="U88" s="198"/>
      <c r="V88" s="200">
        <f>V89+V120+V135</f>
        <v>0</v>
      </c>
      <c r="W88" s="198"/>
      <c r="X88" s="201">
        <f>X89+X120+X135</f>
        <v>0</v>
      </c>
      <c r="AR88" s="202" t="s">
        <v>82</v>
      </c>
      <c r="AT88" s="203" t="s">
        <v>71</v>
      </c>
      <c r="AU88" s="203" t="s">
        <v>80</v>
      </c>
      <c r="AY88" s="202" t="s">
        <v>128</v>
      </c>
      <c r="BK88" s="204">
        <f>BK89+BK120+BK135</f>
        <v>0</v>
      </c>
    </row>
    <row r="89" spans="2:63" s="10" customFormat="1" ht="20.85" customHeight="1">
      <c r="B89" s="190"/>
      <c r="C89" s="191"/>
      <c r="D89" s="192" t="s">
        <v>71</v>
      </c>
      <c r="E89" s="205" t="s">
        <v>802</v>
      </c>
      <c r="F89" s="205" t="s">
        <v>803</v>
      </c>
      <c r="G89" s="191"/>
      <c r="H89" s="191"/>
      <c r="I89" s="194"/>
      <c r="J89" s="194"/>
      <c r="K89" s="206">
        <f>BK89</f>
        <v>0</v>
      </c>
      <c r="L89" s="191"/>
      <c r="M89" s="196"/>
      <c r="N89" s="197"/>
      <c r="O89" s="198"/>
      <c r="P89" s="198"/>
      <c r="Q89" s="199">
        <f>SUM(Q90:Q119)</f>
        <v>0</v>
      </c>
      <c r="R89" s="199">
        <f>SUM(R90:R119)</f>
        <v>0</v>
      </c>
      <c r="S89" s="198"/>
      <c r="T89" s="200">
        <f>SUM(T90:T119)</f>
        <v>0</v>
      </c>
      <c r="U89" s="198"/>
      <c r="V89" s="200">
        <f>SUM(V90:V119)</f>
        <v>0</v>
      </c>
      <c r="W89" s="198"/>
      <c r="X89" s="201">
        <f>SUM(X90:X119)</f>
        <v>0</v>
      </c>
      <c r="AR89" s="202" t="s">
        <v>82</v>
      </c>
      <c r="AT89" s="203" t="s">
        <v>71</v>
      </c>
      <c r="AU89" s="203" t="s">
        <v>82</v>
      </c>
      <c r="AY89" s="202" t="s">
        <v>128</v>
      </c>
      <c r="BK89" s="204">
        <f>SUM(BK90:BK119)</f>
        <v>0</v>
      </c>
    </row>
    <row r="90" spans="2:65" s="1" customFormat="1" ht="16.5" customHeight="1">
      <c r="B90" s="34"/>
      <c r="C90" s="207" t="s">
        <v>80</v>
      </c>
      <c r="D90" s="207" t="s">
        <v>131</v>
      </c>
      <c r="E90" s="208" t="s">
        <v>804</v>
      </c>
      <c r="F90" s="209" t="s">
        <v>805</v>
      </c>
      <c r="G90" s="210" t="s">
        <v>806</v>
      </c>
      <c r="H90" s="211">
        <v>7</v>
      </c>
      <c r="I90" s="212"/>
      <c r="J90" s="212"/>
      <c r="K90" s="213">
        <f>ROUND(P90*H90,2)</f>
        <v>0</v>
      </c>
      <c r="L90" s="209" t="s">
        <v>1</v>
      </c>
      <c r="M90" s="39"/>
      <c r="N90" s="214" t="s">
        <v>1</v>
      </c>
      <c r="O90" s="215" t="s">
        <v>41</v>
      </c>
      <c r="P90" s="216">
        <f>I90+J90</f>
        <v>0</v>
      </c>
      <c r="Q90" s="216">
        <f>ROUND(I90*H90,2)</f>
        <v>0</v>
      </c>
      <c r="R90" s="216">
        <f>ROUND(J90*H90,2)</f>
        <v>0</v>
      </c>
      <c r="S90" s="75"/>
      <c r="T90" s="217">
        <f>S90*H90</f>
        <v>0</v>
      </c>
      <c r="U90" s="217">
        <v>0</v>
      </c>
      <c r="V90" s="217">
        <f>U90*H90</f>
        <v>0</v>
      </c>
      <c r="W90" s="217">
        <v>0</v>
      </c>
      <c r="X90" s="218">
        <f>W90*H90</f>
        <v>0</v>
      </c>
      <c r="AR90" s="13" t="s">
        <v>277</v>
      </c>
      <c r="AT90" s="13" t="s">
        <v>131</v>
      </c>
      <c r="AU90" s="13" t="s">
        <v>142</v>
      </c>
      <c r="AY90" s="13" t="s">
        <v>128</v>
      </c>
      <c r="BE90" s="219">
        <f>IF(O90="základní",K90,0)</f>
        <v>0</v>
      </c>
      <c r="BF90" s="219">
        <f>IF(O90="snížená",K90,0)</f>
        <v>0</v>
      </c>
      <c r="BG90" s="219">
        <f>IF(O90="zákl. přenesená",K90,0)</f>
        <v>0</v>
      </c>
      <c r="BH90" s="219">
        <f>IF(O90="sníž. přenesená",K90,0)</f>
        <v>0</v>
      </c>
      <c r="BI90" s="219">
        <f>IF(O90="nulová",K90,0)</f>
        <v>0</v>
      </c>
      <c r="BJ90" s="13" t="s">
        <v>80</v>
      </c>
      <c r="BK90" s="219">
        <f>ROUND(P90*H90,2)</f>
        <v>0</v>
      </c>
      <c r="BL90" s="13" t="s">
        <v>277</v>
      </c>
      <c r="BM90" s="13" t="s">
        <v>807</v>
      </c>
    </row>
    <row r="91" spans="2:65" s="1" customFormat="1" ht="16.5" customHeight="1">
      <c r="B91" s="34"/>
      <c r="C91" s="207" t="s">
        <v>82</v>
      </c>
      <c r="D91" s="207" t="s">
        <v>131</v>
      </c>
      <c r="E91" s="208" t="s">
        <v>808</v>
      </c>
      <c r="F91" s="209" t="s">
        <v>809</v>
      </c>
      <c r="G91" s="210" t="s">
        <v>806</v>
      </c>
      <c r="H91" s="211">
        <v>7</v>
      </c>
      <c r="I91" s="212"/>
      <c r="J91" s="212"/>
      <c r="K91" s="213">
        <f>ROUND(P91*H91,2)</f>
        <v>0</v>
      </c>
      <c r="L91" s="209" t="s">
        <v>1</v>
      </c>
      <c r="M91" s="39"/>
      <c r="N91" s="214" t="s">
        <v>1</v>
      </c>
      <c r="O91" s="215" t="s">
        <v>41</v>
      </c>
      <c r="P91" s="216">
        <f>I91+J91</f>
        <v>0</v>
      </c>
      <c r="Q91" s="216">
        <f>ROUND(I91*H91,2)</f>
        <v>0</v>
      </c>
      <c r="R91" s="216">
        <f>ROUND(J91*H91,2)</f>
        <v>0</v>
      </c>
      <c r="S91" s="75"/>
      <c r="T91" s="217">
        <f>S91*H91</f>
        <v>0</v>
      </c>
      <c r="U91" s="217">
        <v>0</v>
      </c>
      <c r="V91" s="217">
        <f>U91*H91</f>
        <v>0</v>
      </c>
      <c r="W91" s="217">
        <v>0</v>
      </c>
      <c r="X91" s="218">
        <f>W91*H91</f>
        <v>0</v>
      </c>
      <c r="AR91" s="13" t="s">
        <v>277</v>
      </c>
      <c r="AT91" s="13" t="s">
        <v>131</v>
      </c>
      <c r="AU91" s="13" t="s">
        <v>142</v>
      </c>
      <c r="AY91" s="13" t="s">
        <v>128</v>
      </c>
      <c r="BE91" s="219">
        <f>IF(O91="základní",K91,0)</f>
        <v>0</v>
      </c>
      <c r="BF91" s="219">
        <f>IF(O91="snížená",K91,0)</f>
        <v>0</v>
      </c>
      <c r="BG91" s="219">
        <f>IF(O91="zákl. přenesená",K91,0)</f>
        <v>0</v>
      </c>
      <c r="BH91" s="219">
        <f>IF(O91="sníž. přenesená",K91,0)</f>
        <v>0</v>
      </c>
      <c r="BI91" s="219">
        <f>IF(O91="nulová",K91,0)</f>
        <v>0</v>
      </c>
      <c r="BJ91" s="13" t="s">
        <v>80</v>
      </c>
      <c r="BK91" s="219">
        <f>ROUND(P91*H91,2)</f>
        <v>0</v>
      </c>
      <c r="BL91" s="13" t="s">
        <v>277</v>
      </c>
      <c r="BM91" s="13" t="s">
        <v>810</v>
      </c>
    </row>
    <row r="92" spans="2:65" s="1" customFormat="1" ht="16.5" customHeight="1">
      <c r="B92" s="34"/>
      <c r="C92" s="207" t="s">
        <v>142</v>
      </c>
      <c r="D92" s="207" t="s">
        <v>131</v>
      </c>
      <c r="E92" s="208" t="s">
        <v>811</v>
      </c>
      <c r="F92" s="209" t="s">
        <v>812</v>
      </c>
      <c r="G92" s="210" t="s">
        <v>221</v>
      </c>
      <c r="H92" s="211">
        <v>320</v>
      </c>
      <c r="I92" s="212"/>
      <c r="J92" s="212"/>
      <c r="K92" s="213">
        <f>ROUND(P92*H92,2)</f>
        <v>0</v>
      </c>
      <c r="L92" s="209" t="s">
        <v>1</v>
      </c>
      <c r="M92" s="39"/>
      <c r="N92" s="214" t="s">
        <v>1</v>
      </c>
      <c r="O92" s="215" t="s">
        <v>41</v>
      </c>
      <c r="P92" s="216">
        <f>I92+J92</f>
        <v>0</v>
      </c>
      <c r="Q92" s="216">
        <f>ROUND(I92*H92,2)</f>
        <v>0</v>
      </c>
      <c r="R92" s="216">
        <f>ROUND(J92*H92,2)</f>
        <v>0</v>
      </c>
      <c r="S92" s="75"/>
      <c r="T92" s="217">
        <f>S92*H92</f>
        <v>0</v>
      </c>
      <c r="U92" s="217">
        <v>0</v>
      </c>
      <c r="V92" s="217">
        <f>U92*H92</f>
        <v>0</v>
      </c>
      <c r="W92" s="217">
        <v>0</v>
      </c>
      <c r="X92" s="218">
        <f>W92*H92</f>
        <v>0</v>
      </c>
      <c r="AR92" s="13" t="s">
        <v>277</v>
      </c>
      <c r="AT92" s="13" t="s">
        <v>131</v>
      </c>
      <c r="AU92" s="13" t="s">
        <v>142</v>
      </c>
      <c r="AY92" s="13" t="s">
        <v>128</v>
      </c>
      <c r="BE92" s="219">
        <f>IF(O92="základní",K92,0)</f>
        <v>0</v>
      </c>
      <c r="BF92" s="219">
        <f>IF(O92="snížená",K92,0)</f>
        <v>0</v>
      </c>
      <c r="BG92" s="219">
        <f>IF(O92="zákl. přenesená",K92,0)</f>
        <v>0</v>
      </c>
      <c r="BH92" s="219">
        <f>IF(O92="sníž. přenesená",K92,0)</f>
        <v>0</v>
      </c>
      <c r="BI92" s="219">
        <f>IF(O92="nulová",K92,0)</f>
        <v>0</v>
      </c>
      <c r="BJ92" s="13" t="s">
        <v>80</v>
      </c>
      <c r="BK92" s="219">
        <f>ROUND(P92*H92,2)</f>
        <v>0</v>
      </c>
      <c r="BL92" s="13" t="s">
        <v>277</v>
      </c>
      <c r="BM92" s="13" t="s">
        <v>813</v>
      </c>
    </row>
    <row r="93" spans="2:65" s="1" customFormat="1" ht="16.5" customHeight="1">
      <c r="B93" s="34"/>
      <c r="C93" s="207" t="s">
        <v>146</v>
      </c>
      <c r="D93" s="207" t="s">
        <v>131</v>
      </c>
      <c r="E93" s="208" t="s">
        <v>814</v>
      </c>
      <c r="F93" s="209" t="s">
        <v>815</v>
      </c>
      <c r="G93" s="210" t="s">
        <v>806</v>
      </c>
      <c r="H93" s="211">
        <v>12</v>
      </c>
      <c r="I93" s="212"/>
      <c r="J93" s="212"/>
      <c r="K93" s="213">
        <f>ROUND(P93*H93,2)</f>
        <v>0</v>
      </c>
      <c r="L93" s="209" t="s">
        <v>1</v>
      </c>
      <c r="M93" s="39"/>
      <c r="N93" s="214" t="s">
        <v>1</v>
      </c>
      <c r="O93" s="215" t="s">
        <v>41</v>
      </c>
      <c r="P93" s="216">
        <f>I93+J93</f>
        <v>0</v>
      </c>
      <c r="Q93" s="216">
        <f>ROUND(I93*H93,2)</f>
        <v>0</v>
      </c>
      <c r="R93" s="216">
        <f>ROUND(J93*H93,2)</f>
        <v>0</v>
      </c>
      <c r="S93" s="75"/>
      <c r="T93" s="217">
        <f>S93*H93</f>
        <v>0</v>
      </c>
      <c r="U93" s="217">
        <v>0</v>
      </c>
      <c r="V93" s="217">
        <f>U93*H93</f>
        <v>0</v>
      </c>
      <c r="W93" s="217">
        <v>0</v>
      </c>
      <c r="X93" s="218">
        <f>W93*H93</f>
        <v>0</v>
      </c>
      <c r="AR93" s="13" t="s">
        <v>277</v>
      </c>
      <c r="AT93" s="13" t="s">
        <v>131</v>
      </c>
      <c r="AU93" s="13" t="s">
        <v>142</v>
      </c>
      <c r="AY93" s="13" t="s">
        <v>128</v>
      </c>
      <c r="BE93" s="219">
        <f>IF(O93="základní",K93,0)</f>
        <v>0</v>
      </c>
      <c r="BF93" s="219">
        <f>IF(O93="snížená",K93,0)</f>
        <v>0</v>
      </c>
      <c r="BG93" s="219">
        <f>IF(O93="zákl. přenesená",K93,0)</f>
        <v>0</v>
      </c>
      <c r="BH93" s="219">
        <f>IF(O93="sníž. přenesená",K93,0)</f>
        <v>0</v>
      </c>
      <c r="BI93" s="219">
        <f>IF(O93="nulová",K93,0)</f>
        <v>0</v>
      </c>
      <c r="BJ93" s="13" t="s">
        <v>80</v>
      </c>
      <c r="BK93" s="219">
        <f>ROUND(P93*H93,2)</f>
        <v>0</v>
      </c>
      <c r="BL93" s="13" t="s">
        <v>277</v>
      </c>
      <c r="BM93" s="13" t="s">
        <v>816</v>
      </c>
    </row>
    <row r="94" spans="2:65" s="1" customFormat="1" ht="16.5" customHeight="1">
      <c r="B94" s="34"/>
      <c r="C94" s="207" t="s">
        <v>127</v>
      </c>
      <c r="D94" s="207" t="s">
        <v>131</v>
      </c>
      <c r="E94" s="208" t="s">
        <v>817</v>
      </c>
      <c r="F94" s="209" t="s">
        <v>818</v>
      </c>
      <c r="G94" s="210" t="s">
        <v>806</v>
      </c>
      <c r="H94" s="211">
        <v>12</v>
      </c>
      <c r="I94" s="212"/>
      <c r="J94" s="212"/>
      <c r="K94" s="213">
        <f>ROUND(P94*H94,2)</f>
        <v>0</v>
      </c>
      <c r="L94" s="209" t="s">
        <v>1</v>
      </c>
      <c r="M94" s="39"/>
      <c r="N94" s="214" t="s">
        <v>1</v>
      </c>
      <c r="O94" s="215" t="s">
        <v>41</v>
      </c>
      <c r="P94" s="216">
        <f>I94+J94</f>
        <v>0</v>
      </c>
      <c r="Q94" s="216">
        <f>ROUND(I94*H94,2)</f>
        <v>0</v>
      </c>
      <c r="R94" s="216">
        <f>ROUND(J94*H94,2)</f>
        <v>0</v>
      </c>
      <c r="S94" s="75"/>
      <c r="T94" s="217">
        <f>S94*H94</f>
        <v>0</v>
      </c>
      <c r="U94" s="217">
        <v>0</v>
      </c>
      <c r="V94" s="217">
        <f>U94*H94</f>
        <v>0</v>
      </c>
      <c r="W94" s="217">
        <v>0</v>
      </c>
      <c r="X94" s="218">
        <f>W94*H94</f>
        <v>0</v>
      </c>
      <c r="AR94" s="13" t="s">
        <v>277</v>
      </c>
      <c r="AT94" s="13" t="s">
        <v>131</v>
      </c>
      <c r="AU94" s="13" t="s">
        <v>142</v>
      </c>
      <c r="AY94" s="13" t="s">
        <v>128</v>
      </c>
      <c r="BE94" s="219">
        <f>IF(O94="základní",K94,0)</f>
        <v>0</v>
      </c>
      <c r="BF94" s="219">
        <f>IF(O94="snížená",K94,0)</f>
        <v>0</v>
      </c>
      <c r="BG94" s="219">
        <f>IF(O94="zákl. přenesená",K94,0)</f>
        <v>0</v>
      </c>
      <c r="BH94" s="219">
        <f>IF(O94="sníž. přenesená",K94,0)</f>
        <v>0</v>
      </c>
      <c r="BI94" s="219">
        <f>IF(O94="nulová",K94,0)</f>
        <v>0</v>
      </c>
      <c r="BJ94" s="13" t="s">
        <v>80</v>
      </c>
      <c r="BK94" s="219">
        <f>ROUND(P94*H94,2)</f>
        <v>0</v>
      </c>
      <c r="BL94" s="13" t="s">
        <v>277</v>
      </c>
      <c r="BM94" s="13" t="s">
        <v>819</v>
      </c>
    </row>
    <row r="95" spans="2:65" s="1" customFormat="1" ht="16.5" customHeight="1">
      <c r="B95" s="34"/>
      <c r="C95" s="207" t="s">
        <v>153</v>
      </c>
      <c r="D95" s="207" t="s">
        <v>131</v>
      </c>
      <c r="E95" s="208" t="s">
        <v>820</v>
      </c>
      <c r="F95" s="209" t="s">
        <v>821</v>
      </c>
      <c r="G95" s="210" t="s">
        <v>806</v>
      </c>
      <c r="H95" s="211">
        <v>12</v>
      </c>
      <c r="I95" s="212"/>
      <c r="J95" s="212"/>
      <c r="K95" s="213">
        <f>ROUND(P95*H95,2)</f>
        <v>0</v>
      </c>
      <c r="L95" s="209" t="s">
        <v>1</v>
      </c>
      <c r="M95" s="39"/>
      <c r="N95" s="214" t="s">
        <v>1</v>
      </c>
      <c r="O95" s="215" t="s">
        <v>41</v>
      </c>
      <c r="P95" s="216">
        <f>I95+J95</f>
        <v>0</v>
      </c>
      <c r="Q95" s="216">
        <f>ROUND(I95*H95,2)</f>
        <v>0</v>
      </c>
      <c r="R95" s="216">
        <f>ROUND(J95*H95,2)</f>
        <v>0</v>
      </c>
      <c r="S95" s="75"/>
      <c r="T95" s="217">
        <f>S95*H95</f>
        <v>0</v>
      </c>
      <c r="U95" s="217">
        <v>0</v>
      </c>
      <c r="V95" s="217">
        <f>U95*H95</f>
        <v>0</v>
      </c>
      <c r="W95" s="217">
        <v>0</v>
      </c>
      <c r="X95" s="218">
        <f>W95*H95</f>
        <v>0</v>
      </c>
      <c r="AR95" s="13" t="s">
        <v>277</v>
      </c>
      <c r="AT95" s="13" t="s">
        <v>131</v>
      </c>
      <c r="AU95" s="13" t="s">
        <v>142</v>
      </c>
      <c r="AY95" s="13" t="s">
        <v>128</v>
      </c>
      <c r="BE95" s="219">
        <f>IF(O95="základní",K95,0)</f>
        <v>0</v>
      </c>
      <c r="BF95" s="219">
        <f>IF(O95="snížená",K95,0)</f>
        <v>0</v>
      </c>
      <c r="BG95" s="219">
        <f>IF(O95="zákl. přenesená",K95,0)</f>
        <v>0</v>
      </c>
      <c r="BH95" s="219">
        <f>IF(O95="sníž. přenesená",K95,0)</f>
        <v>0</v>
      </c>
      <c r="BI95" s="219">
        <f>IF(O95="nulová",K95,0)</f>
        <v>0</v>
      </c>
      <c r="BJ95" s="13" t="s">
        <v>80</v>
      </c>
      <c r="BK95" s="219">
        <f>ROUND(P95*H95,2)</f>
        <v>0</v>
      </c>
      <c r="BL95" s="13" t="s">
        <v>277</v>
      </c>
      <c r="BM95" s="13" t="s">
        <v>822</v>
      </c>
    </row>
    <row r="96" spans="2:65" s="1" customFormat="1" ht="16.5" customHeight="1">
      <c r="B96" s="34"/>
      <c r="C96" s="207" t="s">
        <v>157</v>
      </c>
      <c r="D96" s="207" t="s">
        <v>131</v>
      </c>
      <c r="E96" s="208" t="s">
        <v>823</v>
      </c>
      <c r="F96" s="209" t="s">
        <v>824</v>
      </c>
      <c r="G96" s="210" t="s">
        <v>806</v>
      </c>
      <c r="H96" s="211">
        <v>12</v>
      </c>
      <c r="I96" s="212"/>
      <c r="J96" s="212"/>
      <c r="K96" s="213">
        <f>ROUND(P96*H96,2)</f>
        <v>0</v>
      </c>
      <c r="L96" s="209" t="s">
        <v>1</v>
      </c>
      <c r="M96" s="39"/>
      <c r="N96" s="214" t="s">
        <v>1</v>
      </c>
      <c r="O96" s="215" t="s">
        <v>41</v>
      </c>
      <c r="P96" s="216">
        <f>I96+J96</f>
        <v>0</v>
      </c>
      <c r="Q96" s="216">
        <f>ROUND(I96*H96,2)</f>
        <v>0</v>
      </c>
      <c r="R96" s="216">
        <f>ROUND(J96*H96,2)</f>
        <v>0</v>
      </c>
      <c r="S96" s="75"/>
      <c r="T96" s="217">
        <f>S96*H96</f>
        <v>0</v>
      </c>
      <c r="U96" s="217">
        <v>0</v>
      </c>
      <c r="V96" s="217">
        <f>U96*H96</f>
        <v>0</v>
      </c>
      <c r="W96" s="217">
        <v>0</v>
      </c>
      <c r="X96" s="218">
        <f>W96*H96</f>
        <v>0</v>
      </c>
      <c r="AR96" s="13" t="s">
        <v>277</v>
      </c>
      <c r="AT96" s="13" t="s">
        <v>131</v>
      </c>
      <c r="AU96" s="13" t="s">
        <v>142</v>
      </c>
      <c r="AY96" s="13" t="s">
        <v>128</v>
      </c>
      <c r="BE96" s="219">
        <f>IF(O96="základní",K96,0)</f>
        <v>0</v>
      </c>
      <c r="BF96" s="219">
        <f>IF(O96="snížená",K96,0)</f>
        <v>0</v>
      </c>
      <c r="BG96" s="219">
        <f>IF(O96="zákl. přenesená",K96,0)</f>
        <v>0</v>
      </c>
      <c r="BH96" s="219">
        <f>IF(O96="sníž. přenesená",K96,0)</f>
        <v>0</v>
      </c>
      <c r="BI96" s="219">
        <f>IF(O96="nulová",K96,0)</f>
        <v>0</v>
      </c>
      <c r="BJ96" s="13" t="s">
        <v>80</v>
      </c>
      <c r="BK96" s="219">
        <f>ROUND(P96*H96,2)</f>
        <v>0</v>
      </c>
      <c r="BL96" s="13" t="s">
        <v>277</v>
      </c>
      <c r="BM96" s="13" t="s">
        <v>825</v>
      </c>
    </row>
    <row r="97" spans="2:65" s="1" customFormat="1" ht="16.5" customHeight="1">
      <c r="B97" s="34"/>
      <c r="C97" s="207" t="s">
        <v>161</v>
      </c>
      <c r="D97" s="207" t="s">
        <v>131</v>
      </c>
      <c r="E97" s="208" t="s">
        <v>826</v>
      </c>
      <c r="F97" s="209" t="s">
        <v>827</v>
      </c>
      <c r="G97" s="210" t="s">
        <v>806</v>
      </c>
      <c r="H97" s="211">
        <v>12</v>
      </c>
      <c r="I97" s="212"/>
      <c r="J97" s="212"/>
      <c r="K97" s="213">
        <f>ROUND(P97*H97,2)</f>
        <v>0</v>
      </c>
      <c r="L97" s="209" t="s">
        <v>1</v>
      </c>
      <c r="M97" s="39"/>
      <c r="N97" s="214" t="s">
        <v>1</v>
      </c>
      <c r="O97" s="215" t="s">
        <v>41</v>
      </c>
      <c r="P97" s="216">
        <f>I97+J97</f>
        <v>0</v>
      </c>
      <c r="Q97" s="216">
        <f>ROUND(I97*H97,2)</f>
        <v>0</v>
      </c>
      <c r="R97" s="216">
        <f>ROUND(J97*H97,2)</f>
        <v>0</v>
      </c>
      <c r="S97" s="75"/>
      <c r="T97" s="217">
        <f>S97*H97</f>
        <v>0</v>
      </c>
      <c r="U97" s="217">
        <v>0</v>
      </c>
      <c r="V97" s="217">
        <f>U97*H97</f>
        <v>0</v>
      </c>
      <c r="W97" s="217">
        <v>0</v>
      </c>
      <c r="X97" s="218">
        <f>W97*H97</f>
        <v>0</v>
      </c>
      <c r="AR97" s="13" t="s">
        <v>277</v>
      </c>
      <c r="AT97" s="13" t="s">
        <v>131</v>
      </c>
      <c r="AU97" s="13" t="s">
        <v>142</v>
      </c>
      <c r="AY97" s="13" t="s">
        <v>128</v>
      </c>
      <c r="BE97" s="219">
        <f>IF(O97="základní",K97,0)</f>
        <v>0</v>
      </c>
      <c r="BF97" s="219">
        <f>IF(O97="snížená",K97,0)</f>
        <v>0</v>
      </c>
      <c r="BG97" s="219">
        <f>IF(O97="zákl. přenesená",K97,0)</f>
        <v>0</v>
      </c>
      <c r="BH97" s="219">
        <f>IF(O97="sníž. přenesená",K97,0)</f>
        <v>0</v>
      </c>
      <c r="BI97" s="219">
        <f>IF(O97="nulová",K97,0)</f>
        <v>0</v>
      </c>
      <c r="BJ97" s="13" t="s">
        <v>80</v>
      </c>
      <c r="BK97" s="219">
        <f>ROUND(P97*H97,2)</f>
        <v>0</v>
      </c>
      <c r="BL97" s="13" t="s">
        <v>277</v>
      </c>
      <c r="BM97" s="13" t="s">
        <v>828</v>
      </c>
    </row>
    <row r="98" spans="2:65" s="1" customFormat="1" ht="16.5" customHeight="1">
      <c r="B98" s="34"/>
      <c r="C98" s="207" t="s">
        <v>83</v>
      </c>
      <c r="D98" s="207" t="s">
        <v>131</v>
      </c>
      <c r="E98" s="208" t="s">
        <v>829</v>
      </c>
      <c r="F98" s="209" t="s">
        <v>830</v>
      </c>
      <c r="G98" s="210" t="s">
        <v>221</v>
      </c>
      <c r="H98" s="211">
        <v>370</v>
      </c>
      <c r="I98" s="212"/>
      <c r="J98" s="212"/>
      <c r="K98" s="213">
        <f>ROUND(P98*H98,2)</f>
        <v>0</v>
      </c>
      <c r="L98" s="209" t="s">
        <v>1</v>
      </c>
      <c r="M98" s="39"/>
      <c r="N98" s="214" t="s">
        <v>1</v>
      </c>
      <c r="O98" s="215" t="s">
        <v>41</v>
      </c>
      <c r="P98" s="216">
        <f>I98+J98</f>
        <v>0</v>
      </c>
      <c r="Q98" s="216">
        <f>ROUND(I98*H98,2)</f>
        <v>0</v>
      </c>
      <c r="R98" s="216">
        <f>ROUND(J98*H98,2)</f>
        <v>0</v>
      </c>
      <c r="S98" s="75"/>
      <c r="T98" s="217">
        <f>S98*H98</f>
        <v>0</v>
      </c>
      <c r="U98" s="217">
        <v>0</v>
      </c>
      <c r="V98" s="217">
        <f>U98*H98</f>
        <v>0</v>
      </c>
      <c r="W98" s="217">
        <v>0</v>
      </c>
      <c r="X98" s="218">
        <f>W98*H98</f>
        <v>0</v>
      </c>
      <c r="AR98" s="13" t="s">
        <v>277</v>
      </c>
      <c r="AT98" s="13" t="s">
        <v>131</v>
      </c>
      <c r="AU98" s="13" t="s">
        <v>142</v>
      </c>
      <c r="AY98" s="13" t="s">
        <v>128</v>
      </c>
      <c r="BE98" s="219">
        <f>IF(O98="základní",K98,0)</f>
        <v>0</v>
      </c>
      <c r="BF98" s="219">
        <f>IF(O98="snížená",K98,0)</f>
        <v>0</v>
      </c>
      <c r="BG98" s="219">
        <f>IF(O98="zákl. přenesená",K98,0)</f>
        <v>0</v>
      </c>
      <c r="BH98" s="219">
        <f>IF(O98="sníž. přenesená",K98,0)</f>
        <v>0</v>
      </c>
      <c r="BI98" s="219">
        <f>IF(O98="nulová",K98,0)</f>
        <v>0</v>
      </c>
      <c r="BJ98" s="13" t="s">
        <v>80</v>
      </c>
      <c r="BK98" s="219">
        <f>ROUND(P98*H98,2)</f>
        <v>0</v>
      </c>
      <c r="BL98" s="13" t="s">
        <v>277</v>
      </c>
      <c r="BM98" s="13" t="s">
        <v>831</v>
      </c>
    </row>
    <row r="99" spans="2:65" s="1" customFormat="1" ht="16.5" customHeight="1">
      <c r="B99" s="34"/>
      <c r="C99" s="207" t="s">
        <v>176</v>
      </c>
      <c r="D99" s="207" t="s">
        <v>131</v>
      </c>
      <c r="E99" s="208" t="s">
        <v>832</v>
      </c>
      <c r="F99" s="209" t="s">
        <v>833</v>
      </c>
      <c r="G99" s="210" t="s">
        <v>221</v>
      </c>
      <c r="H99" s="211">
        <v>84</v>
      </c>
      <c r="I99" s="212"/>
      <c r="J99" s="212"/>
      <c r="K99" s="213">
        <f>ROUND(P99*H99,2)</f>
        <v>0</v>
      </c>
      <c r="L99" s="209" t="s">
        <v>1</v>
      </c>
      <c r="M99" s="39"/>
      <c r="N99" s="214" t="s">
        <v>1</v>
      </c>
      <c r="O99" s="215" t="s">
        <v>41</v>
      </c>
      <c r="P99" s="216">
        <f>I99+J99</f>
        <v>0</v>
      </c>
      <c r="Q99" s="216">
        <f>ROUND(I99*H99,2)</f>
        <v>0</v>
      </c>
      <c r="R99" s="216">
        <f>ROUND(J99*H99,2)</f>
        <v>0</v>
      </c>
      <c r="S99" s="75"/>
      <c r="T99" s="217">
        <f>S99*H99</f>
        <v>0</v>
      </c>
      <c r="U99" s="217">
        <v>0</v>
      </c>
      <c r="V99" s="217">
        <f>U99*H99</f>
        <v>0</v>
      </c>
      <c r="W99" s="217">
        <v>0</v>
      </c>
      <c r="X99" s="218">
        <f>W99*H99</f>
        <v>0</v>
      </c>
      <c r="AR99" s="13" t="s">
        <v>277</v>
      </c>
      <c r="AT99" s="13" t="s">
        <v>131</v>
      </c>
      <c r="AU99" s="13" t="s">
        <v>142</v>
      </c>
      <c r="AY99" s="13" t="s">
        <v>128</v>
      </c>
      <c r="BE99" s="219">
        <f>IF(O99="základní",K99,0)</f>
        <v>0</v>
      </c>
      <c r="BF99" s="219">
        <f>IF(O99="snížená",K99,0)</f>
        <v>0</v>
      </c>
      <c r="BG99" s="219">
        <f>IF(O99="zákl. přenesená",K99,0)</f>
        <v>0</v>
      </c>
      <c r="BH99" s="219">
        <f>IF(O99="sníž. přenesená",K99,0)</f>
        <v>0</v>
      </c>
      <c r="BI99" s="219">
        <f>IF(O99="nulová",K99,0)</f>
        <v>0</v>
      </c>
      <c r="BJ99" s="13" t="s">
        <v>80</v>
      </c>
      <c r="BK99" s="219">
        <f>ROUND(P99*H99,2)</f>
        <v>0</v>
      </c>
      <c r="BL99" s="13" t="s">
        <v>277</v>
      </c>
      <c r="BM99" s="13" t="s">
        <v>834</v>
      </c>
    </row>
    <row r="100" spans="2:65" s="1" customFormat="1" ht="16.5" customHeight="1">
      <c r="B100" s="34"/>
      <c r="C100" s="207" t="s">
        <v>180</v>
      </c>
      <c r="D100" s="207" t="s">
        <v>131</v>
      </c>
      <c r="E100" s="208" t="s">
        <v>835</v>
      </c>
      <c r="F100" s="209" t="s">
        <v>836</v>
      </c>
      <c r="G100" s="210" t="s">
        <v>221</v>
      </c>
      <c r="H100" s="211">
        <v>200</v>
      </c>
      <c r="I100" s="212"/>
      <c r="J100" s="212"/>
      <c r="K100" s="213">
        <f>ROUND(P100*H100,2)</f>
        <v>0</v>
      </c>
      <c r="L100" s="209" t="s">
        <v>1</v>
      </c>
      <c r="M100" s="39"/>
      <c r="N100" s="214" t="s">
        <v>1</v>
      </c>
      <c r="O100" s="215" t="s">
        <v>41</v>
      </c>
      <c r="P100" s="216">
        <f>I100+J100</f>
        <v>0</v>
      </c>
      <c r="Q100" s="216">
        <f>ROUND(I100*H100,2)</f>
        <v>0</v>
      </c>
      <c r="R100" s="216">
        <f>ROUND(J100*H100,2)</f>
        <v>0</v>
      </c>
      <c r="S100" s="75"/>
      <c r="T100" s="217">
        <f>S100*H100</f>
        <v>0</v>
      </c>
      <c r="U100" s="217">
        <v>0</v>
      </c>
      <c r="V100" s="217">
        <f>U100*H100</f>
        <v>0</v>
      </c>
      <c r="W100" s="217">
        <v>0</v>
      </c>
      <c r="X100" s="218">
        <f>W100*H100</f>
        <v>0</v>
      </c>
      <c r="AR100" s="13" t="s">
        <v>277</v>
      </c>
      <c r="AT100" s="13" t="s">
        <v>131</v>
      </c>
      <c r="AU100" s="13" t="s">
        <v>142</v>
      </c>
      <c r="AY100" s="13" t="s">
        <v>128</v>
      </c>
      <c r="BE100" s="219">
        <f>IF(O100="základní",K100,0)</f>
        <v>0</v>
      </c>
      <c r="BF100" s="219">
        <f>IF(O100="snížená",K100,0)</f>
        <v>0</v>
      </c>
      <c r="BG100" s="219">
        <f>IF(O100="zákl. přenesená",K100,0)</f>
        <v>0</v>
      </c>
      <c r="BH100" s="219">
        <f>IF(O100="sníž. přenesená",K100,0)</f>
        <v>0</v>
      </c>
      <c r="BI100" s="219">
        <f>IF(O100="nulová",K100,0)</f>
        <v>0</v>
      </c>
      <c r="BJ100" s="13" t="s">
        <v>80</v>
      </c>
      <c r="BK100" s="219">
        <f>ROUND(P100*H100,2)</f>
        <v>0</v>
      </c>
      <c r="BL100" s="13" t="s">
        <v>277</v>
      </c>
      <c r="BM100" s="13" t="s">
        <v>837</v>
      </c>
    </row>
    <row r="101" spans="2:65" s="1" customFormat="1" ht="16.5" customHeight="1">
      <c r="B101" s="34"/>
      <c r="C101" s="207" t="s">
        <v>184</v>
      </c>
      <c r="D101" s="207" t="s">
        <v>131</v>
      </c>
      <c r="E101" s="208" t="s">
        <v>838</v>
      </c>
      <c r="F101" s="209" t="s">
        <v>839</v>
      </c>
      <c r="G101" s="210" t="s">
        <v>221</v>
      </c>
      <c r="H101" s="211">
        <v>430</v>
      </c>
      <c r="I101" s="212"/>
      <c r="J101" s="212"/>
      <c r="K101" s="213">
        <f>ROUND(P101*H101,2)</f>
        <v>0</v>
      </c>
      <c r="L101" s="209" t="s">
        <v>1</v>
      </c>
      <c r="M101" s="39"/>
      <c r="N101" s="214" t="s">
        <v>1</v>
      </c>
      <c r="O101" s="215" t="s">
        <v>41</v>
      </c>
      <c r="P101" s="216">
        <f>I101+J101</f>
        <v>0</v>
      </c>
      <c r="Q101" s="216">
        <f>ROUND(I101*H101,2)</f>
        <v>0</v>
      </c>
      <c r="R101" s="216">
        <f>ROUND(J101*H101,2)</f>
        <v>0</v>
      </c>
      <c r="S101" s="75"/>
      <c r="T101" s="217">
        <f>S101*H101</f>
        <v>0</v>
      </c>
      <c r="U101" s="217">
        <v>0</v>
      </c>
      <c r="V101" s="217">
        <f>U101*H101</f>
        <v>0</v>
      </c>
      <c r="W101" s="217">
        <v>0</v>
      </c>
      <c r="X101" s="218">
        <f>W101*H101</f>
        <v>0</v>
      </c>
      <c r="AR101" s="13" t="s">
        <v>277</v>
      </c>
      <c r="AT101" s="13" t="s">
        <v>131</v>
      </c>
      <c r="AU101" s="13" t="s">
        <v>142</v>
      </c>
      <c r="AY101" s="13" t="s">
        <v>128</v>
      </c>
      <c r="BE101" s="219">
        <f>IF(O101="základní",K101,0)</f>
        <v>0</v>
      </c>
      <c r="BF101" s="219">
        <f>IF(O101="snížená",K101,0)</f>
        <v>0</v>
      </c>
      <c r="BG101" s="219">
        <f>IF(O101="zákl. přenesená",K101,0)</f>
        <v>0</v>
      </c>
      <c r="BH101" s="219">
        <f>IF(O101="sníž. přenesená",K101,0)</f>
        <v>0</v>
      </c>
      <c r="BI101" s="219">
        <f>IF(O101="nulová",K101,0)</f>
        <v>0</v>
      </c>
      <c r="BJ101" s="13" t="s">
        <v>80</v>
      </c>
      <c r="BK101" s="219">
        <f>ROUND(P101*H101,2)</f>
        <v>0</v>
      </c>
      <c r="BL101" s="13" t="s">
        <v>277</v>
      </c>
      <c r="BM101" s="13" t="s">
        <v>840</v>
      </c>
    </row>
    <row r="102" spans="2:65" s="1" customFormat="1" ht="16.5" customHeight="1">
      <c r="B102" s="34"/>
      <c r="C102" s="207" t="s">
        <v>269</v>
      </c>
      <c r="D102" s="207" t="s">
        <v>131</v>
      </c>
      <c r="E102" s="208" t="s">
        <v>841</v>
      </c>
      <c r="F102" s="209" t="s">
        <v>842</v>
      </c>
      <c r="G102" s="210" t="s">
        <v>221</v>
      </c>
      <c r="H102" s="211">
        <v>140</v>
      </c>
      <c r="I102" s="212"/>
      <c r="J102" s="212"/>
      <c r="K102" s="213">
        <f>ROUND(P102*H102,2)</f>
        <v>0</v>
      </c>
      <c r="L102" s="209" t="s">
        <v>1</v>
      </c>
      <c r="M102" s="39"/>
      <c r="N102" s="214" t="s">
        <v>1</v>
      </c>
      <c r="O102" s="215" t="s">
        <v>41</v>
      </c>
      <c r="P102" s="216">
        <f>I102+J102</f>
        <v>0</v>
      </c>
      <c r="Q102" s="216">
        <f>ROUND(I102*H102,2)</f>
        <v>0</v>
      </c>
      <c r="R102" s="216">
        <f>ROUND(J102*H102,2)</f>
        <v>0</v>
      </c>
      <c r="S102" s="75"/>
      <c r="T102" s="217">
        <f>S102*H102</f>
        <v>0</v>
      </c>
      <c r="U102" s="217">
        <v>0</v>
      </c>
      <c r="V102" s="217">
        <f>U102*H102</f>
        <v>0</v>
      </c>
      <c r="W102" s="217">
        <v>0</v>
      </c>
      <c r="X102" s="218">
        <f>W102*H102</f>
        <v>0</v>
      </c>
      <c r="AR102" s="13" t="s">
        <v>277</v>
      </c>
      <c r="AT102" s="13" t="s">
        <v>131</v>
      </c>
      <c r="AU102" s="13" t="s">
        <v>142</v>
      </c>
      <c r="AY102" s="13" t="s">
        <v>128</v>
      </c>
      <c r="BE102" s="219">
        <f>IF(O102="základní",K102,0)</f>
        <v>0</v>
      </c>
      <c r="BF102" s="219">
        <f>IF(O102="snížená",K102,0)</f>
        <v>0</v>
      </c>
      <c r="BG102" s="219">
        <f>IF(O102="zákl. přenesená",K102,0)</f>
        <v>0</v>
      </c>
      <c r="BH102" s="219">
        <f>IF(O102="sníž. přenesená",K102,0)</f>
        <v>0</v>
      </c>
      <c r="BI102" s="219">
        <f>IF(O102="nulová",K102,0)</f>
        <v>0</v>
      </c>
      <c r="BJ102" s="13" t="s">
        <v>80</v>
      </c>
      <c r="BK102" s="219">
        <f>ROUND(P102*H102,2)</f>
        <v>0</v>
      </c>
      <c r="BL102" s="13" t="s">
        <v>277</v>
      </c>
      <c r="BM102" s="13" t="s">
        <v>843</v>
      </c>
    </row>
    <row r="103" spans="2:65" s="1" customFormat="1" ht="16.5" customHeight="1">
      <c r="B103" s="34"/>
      <c r="C103" s="207" t="s">
        <v>9</v>
      </c>
      <c r="D103" s="207" t="s">
        <v>131</v>
      </c>
      <c r="E103" s="208" t="s">
        <v>844</v>
      </c>
      <c r="F103" s="209" t="s">
        <v>845</v>
      </c>
      <c r="G103" s="210" t="s">
        <v>806</v>
      </c>
      <c r="H103" s="211">
        <v>24</v>
      </c>
      <c r="I103" s="212"/>
      <c r="J103" s="212"/>
      <c r="K103" s="213">
        <f>ROUND(P103*H103,2)</f>
        <v>0</v>
      </c>
      <c r="L103" s="209" t="s">
        <v>1</v>
      </c>
      <c r="M103" s="39"/>
      <c r="N103" s="214" t="s">
        <v>1</v>
      </c>
      <c r="O103" s="215" t="s">
        <v>41</v>
      </c>
      <c r="P103" s="216">
        <f>I103+J103</f>
        <v>0</v>
      </c>
      <c r="Q103" s="216">
        <f>ROUND(I103*H103,2)</f>
        <v>0</v>
      </c>
      <c r="R103" s="216">
        <f>ROUND(J103*H103,2)</f>
        <v>0</v>
      </c>
      <c r="S103" s="75"/>
      <c r="T103" s="217">
        <f>S103*H103</f>
        <v>0</v>
      </c>
      <c r="U103" s="217">
        <v>0</v>
      </c>
      <c r="V103" s="217">
        <f>U103*H103</f>
        <v>0</v>
      </c>
      <c r="W103" s="217">
        <v>0</v>
      </c>
      <c r="X103" s="218">
        <f>W103*H103</f>
        <v>0</v>
      </c>
      <c r="AR103" s="13" t="s">
        <v>277</v>
      </c>
      <c r="AT103" s="13" t="s">
        <v>131</v>
      </c>
      <c r="AU103" s="13" t="s">
        <v>142</v>
      </c>
      <c r="AY103" s="13" t="s">
        <v>128</v>
      </c>
      <c r="BE103" s="219">
        <f>IF(O103="základní",K103,0)</f>
        <v>0</v>
      </c>
      <c r="BF103" s="219">
        <f>IF(O103="snížená",K103,0)</f>
        <v>0</v>
      </c>
      <c r="BG103" s="219">
        <f>IF(O103="zákl. přenesená",K103,0)</f>
        <v>0</v>
      </c>
      <c r="BH103" s="219">
        <f>IF(O103="sníž. přenesená",K103,0)</f>
        <v>0</v>
      </c>
      <c r="BI103" s="219">
        <f>IF(O103="nulová",K103,0)</f>
        <v>0</v>
      </c>
      <c r="BJ103" s="13" t="s">
        <v>80</v>
      </c>
      <c r="BK103" s="219">
        <f>ROUND(P103*H103,2)</f>
        <v>0</v>
      </c>
      <c r="BL103" s="13" t="s">
        <v>277</v>
      </c>
      <c r="BM103" s="13" t="s">
        <v>846</v>
      </c>
    </row>
    <row r="104" spans="2:65" s="1" customFormat="1" ht="16.5" customHeight="1">
      <c r="B104" s="34"/>
      <c r="C104" s="207" t="s">
        <v>277</v>
      </c>
      <c r="D104" s="207" t="s">
        <v>131</v>
      </c>
      <c r="E104" s="208" t="s">
        <v>847</v>
      </c>
      <c r="F104" s="209" t="s">
        <v>848</v>
      </c>
      <c r="G104" s="210" t="s">
        <v>806</v>
      </c>
      <c r="H104" s="211">
        <v>96</v>
      </c>
      <c r="I104" s="212"/>
      <c r="J104" s="212"/>
      <c r="K104" s="213">
        <f>ROUND(P104*H104,2)</f>
        <v>0</v>
      </c>
      <c r="L104" s="209" t="s">
        <v>1</v>
      </c>
      <c r="M104" s="39"/>
      <c r="N104" s="214" t="s">
        <v>1</v>
      </c>
      <c r="O104" s="215" t="s">
        <v>41</v>
      </c>
      <c r="P104" s="216">
        <f>I104+J104</f>
        <v>0</v>
      </c>
      <c r="Q104" s="216">
        <f>ROUND(I104*H104,2)</f>
        <v>0</v>
      </c>
      <c r="R104" s="216">
        <f>ROUND(J104*H104,2)</f>
        <v>0</v>
      </c>
      <c r="S104" s="75"/>
      <c r="T104" s="217">
        <f>S104*H104</f>
        <v>0</v>
      </c>
      <c r="U104" s="217">
        <v>0</v>
      </c>
      <c r="V104" s="217">
        <f>U104*H104</f>
        <v>0</v>
      </c>
      <c r="W104" s="217">
        <v>0</v>
      </c>
      <c r="X104" s="218">
        <f>W104*H104</f>
        <v>0</v>
      </c>
      <c r="AR104" s="13" t="s">
        <v>277</v>
      </c>
      <c r="AT104" s="13" t="s">
        <v>131</v>
      </c>
      <c r="AU104" s="13" t="s">
        <v>142</v>
      </c>
      <c r="AY104" s="13" t="s">
        <v>128</v>
      </c>
      <c r="BE104" s="219">
        <f>IF(O104="základní",K104,0)</f>
        <v>0</v>
      </c>
      <c r="BF104" s="219">
        <f>IF(O104="snížená",K104,0)</f>
        <v>0</v>
      </c>
      <c r="BG104" s="219">
        <f>IF(O104="zákl. přenesená",K104,0)</f>
        <v>0</v>
      </c>
      <c r="BH104" s="219">
        <f>IF(O104="sníž. přenesená",K104,0)</f>
        <v>0</v>
      </c>
      <c r="BI104" s="219">
        <f>IF(O104="nulová",K104,0)</f>
        <v>0</v>
      </c>
      <c r="BJ104" s="13" t="s">
        <v>80</v>
      </c>
      <c r="BK104" s="219">
        <f>ROUND(P104*H104,2)</f>
        <v>0</v>
      </c>
      <c r="BL104" s="13" t="s">
        <v>277</v>
      </c>
      <c r="BM104" s="13" t="s">
        <v>849</v>
      </c>
    </row>
    <row r="105" spans="2:65" s="1" customFormat="1" ht="16.5" customHeight="1">
      <c r="B105" s="34"/>
      <c r="C105" s="207" t="s">
        <v>281</v>
      </c>
      <c r="D105" s="207" t="s">
        <v>131</v>
      </c>
      <c r="E105" s="208" t="s">
        <v>850</v>
      </c>
      <c r="F105" s="209" t="s">
        <v>851</v>
      </c>
      <c r="G105" s="210" t="s">
        <v>806</v>
      </c>
      <c r="H105" s="211">
        <v>36</v>
      </c>
      <c r="I105" s="212"/>
      <c r="J105" s="212"/>
      <c r="K105" s="213">
        <f>ROUND(P105*H105,2)</f>
        <v>0</v>
      </c>
      <c r="L105" s="209" t="s">
        <v>1</v>
      </c>
      <c r="M105" s="39"/>
      <c r="N105" s="214" t="s">
        <v>1</v>
      </c>
      <c r="O105" s="215" t="s">
        <v>41</v>
      </c>
      <c r="P105" s="216">
        <f>I105+J105</f>
        <v>0</v>
      </c>
      <c r="Q105" s="216">
        <f>ROUND(I105*H105,2)</f>
        <v>0</v>
      </c>
      <c r="R105" s="216">
        <f>ROUND(J105*H105,2)</f>
        <v>0</v>
      </c>
      <c r="S105" s="75"/>
      <c r="T105" s="217">
        <f>S105*H105</f>
        <v>0</v>
      </c>
      <c r="U105" s="217">
        <v>0</v>
      </c>
      <c r="V105" s="217">
        <f>U105*H105</f>
        <v>0</v>
      </c>
      <c r="W105" s="217">
        <v>0</v>
      </c>
      <c r="X105" s="218">
        <f>W105*H105</f>
        <v>0</v>
      </c>
      <c r="AR105" s="13" t="s">
        <v>277</v>
      </c>
      <c r="AT105" s="13" t="s">
        <v>131</v>
      </c>
      <c r="AU105" s="13" t="s">
        <v>142</v>
      </c>
      <c r="AY105" s="13" t="s">
        <v>128</v>
      </c>
      <c r="BE105" s="219">
        <f>IF(O105="základní",K105,0)</f>
        <v>0</v>
      </c>
      <c r="BF105" s="219">
        <f>IF(O105="snížená",K105,0)</f>
        <v>0</v>
      </c>
      <c r="BG105" s="219">
        <f>IF(O105="zákl. přenesená",K105,0)</f>
        <v>0</v>
      </c>
      <c r="BH105" s="219">
        <f>IF(O105="sníž. přenesená",K105,0)</f>
        <v>0</v>
      </c>
      <c r="BI105" s="219">
        <f>IF(O105="nulová",K105,0)</f>
        <v>0</v>
      </c>
      <c r="BJ105" s="13" t="s">
        <v>80</v>
      </c>
      <c r="BK105" s="219">
        <f>ROUND(P105*H105,2)</f>
        <v>0</v>
      </c>
      <c r="BL105" s="13" t="s">
        <v>277</v>
      </c>
      <c r="BM105" s="13" t="s">
        <v>852</v>
      </c>
    </row>
    <row r="106" spans="2:65" s="1" customFormat="1" ht="16.5" customHeight="1">
      <c r="B106" s="34"/>
      <c r="C106" s="207" t="s">
        <v>8</v>
      </c>
      <c r="D106" s="207" t="s">
        <v>131</v>
      </c>
      <c r="E106" s="208" t="s">
        <v>853</v>
      </c>
      <c r="F106" s="209" t="s">
        <v>854</v>
      </c>
      <c r="G106" s="210" t="s">
        <v>806</v>
      </c>
      <c r="H106" s="211">
        <v>1</v>
      </c>
      <c r="I106" s="212"/>
      <c r="J106" s="212"/>
      <c r="K106" s="213">
        <f>ROUND(P106*H106,2)</f>
        <v>0</v>
      </c>
      <c r="L106" s="209" t="s">
        <v>1</v>
      </c>
      <c r="M106" s="39"/>
      <c r="N106" s="214" t="s">
        <v>1</v>
      </c>
      <c r="O106" s="215" t="s">
        <v>41</v>
      </c>
      <c r="P106" s="216">
        <f>I106+J106</f>
        <v>0</v>
      </c>
      <c r="Q106" s="216">
        <f>ROUND(I106*H106,2)</f>
        <v>0</v>
      </c>
      <c r="R106" s="216">
        <f>ROUND(J106*H106,2)</f>
        <v>0</v>
      </c>
      <c r="S106" s="75"/>
      <c r="T106" s="217">
        <f>S106*H106</f>
        <v>0</v>
      </c>
      <c r="U106" s="217">
        <v>0</v>
      </c>
      <c r="V106" s="217">
        <f>U106*H106</f>
        <v>0</v>
      </c>
      <c r="W106" s="217">
        <v>0</v>
      </c>
      <c r="X106" s="218">
        <f>W106*H106</f>
        <v>0</v>
      </c>
      <c r="AR106" s="13" t="s">
        <v>277</v>
      </c>
      <c r="AT106" s="13" t="s">
        <v>131</v>
      </c>
      <c r="AU106" s="13" t="s">
        <v>142</v>
      </c>
      <c r="AY106" s="13" t="s">
        <v>128</v>
      </c>
      <c r="BE106" s="219">
        <f>IF(O106="základní",K106,0)</f>
        <v>0</v>
      </c>
      <c r="BF106" s="219">
        <f>IF(O106="snížená",K106,0)</f>
        <v>0</v>
      </c>
      <c r="BG106" s="219">
        <f>IF(O106="zákl. přenesená",K106,0)</f>
        <v>0</v>
      </c>
      <c r="BH106" s="219">
        <f>IF(O106="sníž. přenesená",K106,0)</f>
        <v>0</v>
      </c>
      <c r="BI106" s="219">
        <f>IF(O106="nulová",K106,0)</f>
        <v>0</v>
      </c>
      <c r="BJ106" s="13" t="s">
        <v>80</v>
      </c>
      <c r="BK106" s="219">
        <f>ROUND(P106*H106,2)</f>
        <v>0</v>
      </c>
      <c r="BL106" s="13" t="s">
        <v>277</v>
      </c>
      <c r="BM106" s="13" t="s">
        <v>855</v>
      </c>
    </row>
    <row r="107" spans="2:65" s="1" customFormat="1" ht="16.5" customHeight="1">
      <c r="B107" s="34"/>
      <c r="C107" s="207" t="s">
        <v>302</v>
      </c>
      <c r="D107" s="207" t="s">
        <v>131</v>
      </c>
      <c r="E107" s="208" t="s">
        <v>856</v>
      </c>
      <c r="F107" s="209" t="s">
        <v>857</v>
      </c>
      <c r="G107" s="210" t="s">
        <v>858</v>
      </c>
      <c r="H107" s="211">
        <v>0.28</v>
      </c>
      <c r="I107" s="212"/>
      <c r="J107" s="212"/>
      <c r="K107" s="213">
        <f>ROUND(P107*H107,2)</f>
        <v>0</v>
      </c>
      <c r="L107" s="209" t="s">
        <v>1</v>
      </c>
      <c r="M107" s="39"/>
      <c r="N107" s="214" t="s">
        <v>1</v>
      </c>
      <c r="O107" s="215" t="s">
        <v>41</v>
      </c>
      <c r="P107" s="216">
        <f>I107+J107</f>
        <v>0</v>
      </c>
      <c r="Q107" s="216">
        <f>ROUND(I107*H107,2)</f>
        <v>0</v>
      </c>
      <c r="R107" s="216">
        <f>ROUND(J107*H107,2)</f>
        <v>0</v>
      </c>
      <c r="S107" s="75"/>
      <c r="T107" s="217">
        <f>S107*H107</f>
        <v>0</v>
      </c>
      <c r="U107" s="217">
        <v>0</v>
      </c>
      <c r="V107" s="217">
        <f>U107*H107</f>
        <v>0</v>
      </c>
      <c r="W107" s="217">
        <v>0</v>
      </c>
      <c r="X107" s="218">
        <f>W107*H107</f>
        <v>0</v>
      </c>
      <c r="AR107" s="13" t="s">
        <v>277</v>
      </c>
      <c r="AT107" s="13" t="s">
        <v>131</v>
      </c>
      <c r="AU107" s="13" t="s">
        <v>142</v>
      </c>
      <c r="AY107" s="13" t="s">
        <v>128</v>
      </c>
      <c r="BE107" s="219">
        <f>IF(O107="základní",K107,0)</f>
        <v>0</v>
      </c>
      <c r="BF107" s="219">
        <f>IF(O107="snížená",K107,0)</f>
        <v>0</v>
      </c>
      <c r="BG107" s="219">
        <f>IF(O107="zákl. přenesená",K107,0)</f>
        <v>0</v>
      </c>
      <c r="BH107" s="219">
        <f>IF(O107="sníž. přenesená",K107,0)</f>
        <v>0</v>
      </c>
      <c r="BI107" s="219">
        <f>IF(O107="nulová",K107,0)</f>
        <v>0</v>
      </c>
      <c r="BJ107" s="13" t="s">
        <v>80</v>
      </c>
      <c r="BK107" s="219">
        <f>ROUND(P107*H107,2)</f>
        <v>0</v>
      </c>
      <c r="BL107" s="13" t="s">
        <v>277</v>
      </c>
      <c r="BM107" s="13" t="s">
        <v>859</v>
      </c>
    </row>
    <row r="108" spans="2:65" s="1" customFormat="1" ht="16.5" customHeight="1">
      <c r="B108" s="34"/>
      <c r="C108" s="207" t="s">
        <v>308</v>
      </c>
      <c r="D108" s="207" t="s">
        <v>131</v>
      </c>
      <c r="E108" s="208" t="s">
        <v>860</v>
      </c>
      <c r="F108" s="209" t="s">
        <v>861</v>
      </c>
      <c r="G108" s="210" t="s">
        <v>806</v>
      </c>
      <c r="H108" s="211">
        <v>12</v>
      </c>
      <c r="I108" s="212"/>
      <c r="J108" s="212"/>
      <c r="K108" s="213">
        <f>ROUND(P108*H108,2)</f>
        <v>0</v>
      </c>
      <c r="L108" s="209" t="s">
        <v>1</v>
      </c>
      <c r="M108" s="39"/>
      <c r="N108" s="214" t="s">
        <v>1</v>
      </c>
      <c r="O108" s="215" t="s">
        <v>41</v>
      </c>
      <c r="P108" s="216">
        <f>I108+J108</f>
        <v>0</v>
      </c>
      <c r="Q108" s="216">
        <f>ROUND(I108*H108,2)</f>
        <v>0</v>
      </c>
      <c r="R108" s="216">
        <f>ROUND(J108*H108,2)</f>
        <v>0</v>
      </c>
      <c r="S108" s="75"/>
      <c r="T108" s="217">
        <f>S108*H108</f>
        <v>0</v>
      </c>
      <c r="U108" s="217">
        <v>0</v>
      </c>
      <c r="V108" s="217">
        <f>U108*H108</f>
        <v>0</v>
      </c>
      <c r="W108" s="217">
        <v>0</v>
      </c>
      <c r="X108" s="218">
        <f>W108*H108</f>
        <v>0</v>
      </c>
      <c r="AR108" s="13" t="s">
        <v>277</v>
      </c>
      <c r="AT108" s="13" t="s">
        <v>131</v>
      </c>
      <c r="AU108" s="13" t="s">
        <v>142</v>
      </c>
      <c r="AY108" s="13" t="s">
        <v>128</v>
      </c>
      <c r="BE108" s="219">
        <f>IF(O108="základní",K108,0)</f>
        <v>0</v>
      </c>
      <c r="BF108" s="219">
        <f>IF(O108="snížená",K108,0)</f>
        <v>0</v>
      </c>
      <c r="BG108" s="219">
        <f>IF(O108="zákl. přenesená",K108,0)</f>
        <v>0</v>
      </c>
      <c r="BH108" s="219">
        <f>IF(O108="sníž. přenesená",K108,0)</f>
        <v>0</v>
      </c>
      <c r="BI108" s="219">
        <f>IF(O108="nulová",K108,0)</f>
        <v>0</v>
      </c>
      <c r="BJ108" s="13" t="s">
        <v>80</v>
      </c>
      <c r="BK108" s="219">
        <f>ROUND(P108*H108,2)</f>
        <v>0</v>
      </c>
      <c r="BL108" s="13" t="s">
        <v>277</v>
      </c>
      <c r="BM108" s="13" t="s">
        <v>862</v>
      </c>
    </row>
    <row r="109" spans="2:65" s="1" customFormat="1" ht="16.5" customHeight="1">
      <c r="B109" s="34"/>
      <c r="C109" s="207" t="s">
        <v>314</v>
      </c>
      <c r="D109" s="207" t="s">
        <v>131</v>
      </c>
      <c r="E109" s="208" t="s">
        <v>863</v>
      </c>
      <c r="F109" s="209" t="s">
        <v>864</v>
      </c>
      <c r="G109" s="210" t="s">
        <v>221</v>
      </c>
      <c r="H109" s="211">
        <v>174</v>
      </c>
      <c r="I109" s="212"/>
      <c r="J109" s="212"/>
      <c r="K109" s="213">
        <f>ROUND(P109*H109,2)</f>
        <v>0</v>
      </c>
      <c r="L109" s="209" t="s">
        <v>1</v>
      </c>
      <c r="M109" s="39"/>
      <c r="N109" s="214" t="s">
        <v>1</v>
      </c>
      <c r="O109" s="215" t="s">
        <v>41</v>
      </c>
      <c r="P109" s="216">
        <f>I109+J109</f>
        <v>0</v>
      </c>
      <c r="Q109" s="216">
        <f>ROUND(I109*H109,2)</f>
        <v>0</v>
      </c>
      <c r="R109" s="216">
        <f>ROUND(J109*H109,2)</f>
        <v>0</v>
      </c>
      <c r="S109" s="75"/>
      <c r="T109" s="217">
        <f>S109*H109</f>
        <v>0</v>
      </c>
      <c r="U109" s="217">
        <v>0</v>
      </c>
      <c r="V109" s="217">
        <f>U109*H109</f>
        <v>0</v>
      </c>
      <c r="W109" s="217">
        <v>0</v>
      </c>
      <c r="X109" s="218">
        <f>W109*H109</f>
        <v>0</v>
      </c>
      <c r="AR109" s="13" t="s">
        <v>277</v>
      </c>
      <c r="AT109" s="13" t="s">
        <v>131</v>
      </c>
      <c r="AU109" s="13" t="s">
        <v>142</v>
      </c>
      <c r="AY109" s="13" t="s">
        <v>128</v>
      </c>
      <c r="BE109" s="219">
        <f>IF(O109="základní",K109,0)</f>
        <v>0</v>
      </c>
      <c r="BF109" s="219">
        <f>IF(O109="snížená",K109,0)</f>
        <v>0</v>
      </c>
      <c r="BG109" s="219">
        <f>IF(O109="zákl. přenesená",K109,0)</f>
        <v>0</v>
      </c>
      <c r="BH109" s="219">
        <f>IF(O109="sníž. přenesená",K109,0)</f>
        <v>0</v>
      </c>
      <c r="BI109" s="219">
        <f>IF(O109="nulová",K109,0)</f>
        <v>0</v>
      </c>
      <c r="BJ109" s="13" t="s">
        <v>80</v>
      </c>
      <c r="BK109" s="219">
        <f>ROUND(P109*H109,2)</f>
        <v>0</v>
      </c>
      <c r="BL109" s="13" t="s">
        <v>277</v>
      </c>
      <c r="BM109" s="13" t="s">
        <v>865</v>
      </c>
    </row>
    <row r="110" spans="2:65" s="1" customFormat="1" ht="16.5" customHeight="1">
      <c r="B110" s="34"/>
      <c r="C110" s="207" t="s">
        <v>320</v>
      </c>
      <c r="D110" s="207" t="s">
        <v>131</v>
      </c>
      <c r="E110" s="208" t="s">
        <v>866</v>
      </c>
      <c r="F110" s="209" t="s">
        <v>867</v>
      </c>
      <c r="G110" s="210" t="s">
        <v>221</v>
      </c>
      <c r="H110" s="211">
        <v>106</v>
      </c>
      <c r="I110" s="212"/>
      <c r="J110" s="212"/>
      <c r="K110" s="213">
        <f>ROUND(P110*H110,2)</f>
        <v>0</v>
      </c>
      <c r="L110" s="209" t="s">
        <v>1</v>
      </c>
      <c r="M110" s="39"/>
      <c r="N110" s="214" t="s">
        <v>1</v>
      </c>
      <c r="O110" s="215" t="s">
        <v>41</v>
      </c>
      <c r="P110" s="216">
        <f>I110+J110</f>
        <v>0</v>
      </c>
      <c r="Q110" s="216">
        <f>ROUND(I110*H110,2)</f>
        <v>0</v>
      </c>
      <c r="R110" s="216">
        <f>ROUND(J110*H110,2)</f>
        <v>0</v>
      </c>
      <c r="S110" s="75"/>
      <c r="T110" s="217">
        <f>S110*H110</f>
        <v>0</v>
      </c>
      <c r="U110" s="217">
        <v>0</v>
      </c>
      <c r="V110" s="217">
        <f>U110*H110</f>
        <v>0</v>
      </c>
      <c r="W110" s="217">
        <v>0</v>
      </c>
      <c r="X110" s="218">
        <f>W110*H110</f>
        <v>0</v>
      </c>
      <c r="AR110" s="13" t="s">
        <v>277</v>
      </c>
      <c r="AT110" s="13" t="s">
        <v>131</v>
      </c>
      <c r="AU110" s="13" t="s">
        <v>142</v>
      </c>
      <c r="AY110" s="13" t="s">
        <v>128</v>
      </c>
      <c r="BE110" s="219">
        <f>IF(O110="základní",K110,0)</f>
        <v>0</v>
      </c>
      <c r="BF110" s="219">
        <f>IF(O110="snížená",K110,0)</f>
        <v>0</v>
      </c>
      <c r="BG110" s="219">
        <f>IF(O110="zákl. přenesená",K110,0)</f>
        <v>0</v>
      </c>
      <c r="BH110" s="219">
        <f>IF(O110="sníž. přenesená",K110,0)</f>
        <v>0</v>
      </c>
      <c r="BI110" s="219">
        <f>IF(O110="nulová",K110,0)</f>
        <v>0</v>
      </c>
      <c r="BJ110" s="13" t="s">
        <v>80</v>
      </c>
      <c r="BK110" s="219">
        <f>ROUND(P110*H110,2)</f>
        <v>0</v>
      </c>
      <c r="BL110" s="13" t="s">
        <v>277</v>
      </c>
      <c r="BM110" s="13" t="s">
        <v>868</v>
      </c>
    </row>
    <row r="111" spans="2:65" s="1" customFormat="1" ht="16.5" customHeight="1">
      <c r="B111" s="34"/>
      <c r="C111" s="207" t="s">
        <v>324</v>
      </c>
      <c r="D111" s="207" t="s">
        <v>131</v>
      </c>
      <c r="E111" s="208" t="s">
        <v>869</v>
      </c>
      <c r="F111" s="209" t="s">
        <v>870</v>
      </c>
      <c r="G111" s="210" t="s">
        <v>221</v>
      </c>
      <c r="H111" s="211">
        <v>155</v>
      </c>
      <c r="I111" s="212"/>
      <c r="J111" s="212"/>
      <c r="K111" s="213">
        <f>ROUND(P111*H111,2)</f>
        <v>0</v>
      </c>
      <c r="L111" s="209" t="s">
        <v>1</v>
      </c>
      <c r="M111" s="39"/>
      <c r="N111" s="214" t="s">
        <v>1</v>
      </c>
      <c r="O111" s="215" t="s">
        <v>41</v>
      </c>
      <c r="P111" s="216">
        <f>I111+J111</f>
        <v>0</v>
      </c>
      <c r="Q111" s="216">
        <f>ROUND(I111*H111,2)</f>
        <v>0</v>
      </c>
      <c r="R111" s="216">
        <f>ROUND(J111*H111,2)</f>
        <v>0</v>
      </c>
      <c r="S111" s="75"/>
      <c r="T111" s="217">
        <f>S111*H111</f>
        <v>0</v>
      </c>
      <c r="U111" s="217">
        <v>0</v>
      </c>
      <c r="V111" s="217">
        <f>U111*H111</f>
        <v>0</v>
      </c>
      <c r="W111" s="217">
        <v>0</v>
      </c>
      <c r="X111" s="218">
        <f>W111*H111</f>
        <v>0</v>
      </c>
      <c r="AR111" s="13" t="s">
        <v>277</v>
      </c>
      <c r="AT111" s="13" t="s">
        <v>131</v>
      </c>
      <c r="AU111" s="13" t="s">
        <v>142</v>
      </c>
      <c r="AY111" s="13" t="s">
        <v>128</v>
      </c>
      <c r="BE111" s="219">
        <f>IF(O111="základní",K111,0)</f>
        <v>0</v>
      </c>
      <c r="BF111" s="219">
        <f>IF(O111="snížená",K111,0)</f>
        <v>0</v>
      </c>
      <c r="BG111" s="219">
        <f>IF(O111="zákl. přenesená",K111,0)</f>
        <v>0</v>
      </c>
      <c r="BH111" s="219">
        <f>IF(O111="sníž. přenesená",K111,0)</f>
        <v>0</v>
      </c>
      <c r="BI111" s="219">
        <f>IF(O111="nulová",K111,0)</f>
        <v>0</v>
      </c>
      <c r="BJ111" s="13" t="s">
        <v>80</v>
      </c>
      <c r="BK111" s="219">
        <f>ROUND(P111*H111,2)</f>
        <v>0</v>
      </c>
      <c r="BL111" s="13" t="s">
        <v>277</v>
      </c>
      <c r="BM111" s="13" t="s">
        <v>871</v>
      </c>
    </row>
    <row r="112" spans="2:65" s="1" customFormat="1" ht="16.5" customHeight="1">
      <c r="B112" s="34"/>
      <c r="C112" s="207" t="s">
        <v>328</v>
      </c>
      <c r="D112" s="207" t="s">
        <v>131</v>
      </c>
      <c r="E112" s="208" t="s">
        <v>872</v>
      </c>
      <c r="F112" s="209" t="s">
        <v>873</v>
      </c>
      <c r="G112" s="210" t="s">
        <v>221</v>
      </c>
      <c r="H112" s="211">
        <v>174</v>
      </c>
      <c r="I112" s="212"/>
      <c r="J112" s="212"/>
      <c r="K112" s="213">
        <f>ROUND(P112*H112,2)</f>
        <v>0</v>
      </c>
      <c r="L112" s="209" t="s">
        <v>1</v>
      </c>
      <c r="M112" s="39"/>
      <c r="N112" s="214" t="s">
        <v>1</v>
      </c>
      <c r="O112" s="215" t="s">
        <v>41</v>
      </c>
      <c r="P112" s="216">
        <f>I112+J112</f>
        <v>0</v>
      </c>
      <c r="Q112" s="216">
        <f>ROUND(I112*H112,2)</f>
        <v>0</v>
      </c>
      <c r="R112" s="216">
        <f>ROUND(J112*H112,2)</f>
        <v>0</v>
      </c>
      <c r="S112" s="75"/>
      <c r="T112" s="217">
        <f>S112*H112</f>
        <v>0</v>
      </c>
      <c r="U112" s="217">
        <v>0</v>
      </c>
      <c r="V112" s="217">
        <f>U112*H112</f>
        <v>0</v>
      </c>
      <c r="W112" s="217">
        <v>0</v>
      </c>
      <c r="X112" s="218">
        <f>W112*H112</f>
        <v>0</v>
      </c>
      <c r="AR112" s="13" t="s">
        <v>277</v>
      </c>
      <c r="AT112" s="13" t="s">
        <v>131</v>
      </c>
      <c r="AU112" s="13" t="s">
        <v>142</v>
      </c>
      <c r="AY112" s="13" t="s">
        <v>128</v>
      </c>
      <c r="BE112" s="219">
        <f>IF(O112="základní",K112,0)</f>
        <v>0</v>
      </c>
      <c r="BF112" s="219">
        <f>IF(O112="snížená",K112,0)</f>
        <v>0</v>
      </c>
      <c r="BG112" s="219">
        <f>IF(O112="zákl. přenesená",K112,0)</f>
        <v>0</v>
      </c>
      <c r="BH112" s="219">
        <f>IF(O112="sníž. přenesená",K112,0)</f>
        <v>0</v>
      </c>
      <c r="BI112" s="219">
        <f>IF(O112="nulová",K112,0)</f>
        <v>0</v>
      </c>
      <c r="BJ112" s="13" t="s">
        <v>80</v>
      </c>
      <c r="BK112" s="219">
        <f>ROUND(P112*H112,2)</f>
        <v>0</v>
      </c>
      <c r="BL112" s="13" t="s">
        <v>277</v>
      </c>
      <c r="BM112" s="13" t="s">
        <v>874</v>
      </c>
    </row>
    <row r="113" spans="2:65" s="1" customFormat="1" ht="16.5" customHeight="1">
      <c r="B113" s="34"/>
      <c r="C113" s="207" t="s">
        <v>333</v>
      </c>
      <c r="D113" s="207" t="s">
        <v>131</v>
      </c>
      <c r="E113" s="208" t="s">
        <v>875</v>
      </c>
      <c r="F113" s="209" t="s">
        <v>876</v>
      </c>
      <c r="G113" s="210" t="s">
        <v>227</v>
      </c>
      <c r="H113" s="211">
        <v>7.8</v>
      </c>
      <c r="I113" s="212"/>
      <c r="J113" s="212"/>
      <c r="K113" s="213">
        <f>ROUND(P113*H113,2)</f>
        <v>0</v>
      </c>
      <c r="L113" s="209" t="s">
        <v>1</v>
      </c>
      <c r="M113" s="39"/>
      <c r="N113" s="214" t="s">
        <v>1</v>
      </c>
      <c r="O113" s="215" t="s">
        <v>41</v>
      </c>
      <c r="P113" s="216">
        <f>I113+J113</f>
        <v>0</v>
      </c>
      <c r="Q113" s="216">
        <f>ROUND(I113*H113,2)</f>
        <v>0</v>
      </c>
      <c r="R113" s="216">
        <f>ROUND(J113*H113,2)</f>
        <v>0</v>
      </c>
      <c r="S113" s="75"/>
      <c r="T113" s="217">
        <f>S113*H113</f>
        <v>0</v>
      </c>
      <c r="U113" s="217">
        <v>0</v>
      </c>
      <c r="V113" s="217">
        <f>U113*H113</f>
        <v>0</v>
      </c>
      <c r="W113" s="217">
        <v>0</v>
      </c>
      <c r="X113" s="218">
        <f>W113*H113</f>
        <v>0</v>
      </c>
      <c r="AR113" s="13" t="s">
        <v>277</v>
      </c>
      <c r="AT113" s="13" t="s">
        <v>131</v>
      </c>
      <c r="AU113" s="13" t="s">
        <v>142</v>
      </c>
      <c r="AY113" s="13" t="s">
        <v>128</v>
      </c>
      <c r="BE113" s="219">
        <f>IF(O113="základní",K113,0)</f>
        <v>0</v>
      </c>
      <c r="BF113" s="219">
        <f>IF(O113="snížená",K113,0)</f>
        <v>0</v>
      </c>
      <c r="BG113" s="219">
        <f>IF(O113="zákl. přenesená",K113,0)</f>
        <v>0</v>
      </c>
      <c r="BH113" s="219">
        <f>IF(O113="sníž. přenesená",K113,0)</f>
        <v>0</v>
      </c>
      <c r="BI113" s="219">
        <f>IF(O113="nulová",K113,0)</f>
        <v>0</v>
      </c>
      <c r="BJ113" s="13" t="s">
        <v>80</v>
      </c>
      <c r="BK113" s="219">
        <f>ROUND(P113*H113,2)</f>
        <v>0</v>
      </c>
      <c r="BL113" s="13" t="s">
        <v>277</v>
      </c>
      <c r="BM113" s="13" t="s">
        <v>877</v>
      </c>
    </row>
    <row r="114" spans="2:65" s="1" customFormat="1" ht="16.5" customHeight="1">
      <c r="B114" s="34"/>
      <c r="C114" s="207" t="s">
        <v>337</v>
      </c>
      <c r="D114" s="207" t="s">
        <v>131</v>
      </c>
      <c r="E114" s="208" t="s">
        <v>878</v>
      </c>
      <c r="F114" s="209" t="s">
        <v>879</v>
      </c>
      <c r="G114" s="210" t="s">
        <v>221</v>
      </c>
      <c r="H114" s="211">
        <v>280</v>
      </c>
      <c r="I114" s="212"/>
      <c r="J114" s="212"/>
      <c r="K114" s="213">
        <f>ROUND(P114*H114,2)</f>
        <v>0</v>
      </c>
      <c r="L114" s="209" t="s">
        <v>1</v>
      </c>
      <c r="M114" s="39"/>
      <c r="N114" s="214" t="s">
        <v>1</v>
      </c>
      <c r="O114" s="215" t="s">
        <v>41</v>
      </c>
      <c r="P114" s="216">
        <f>I114+J114</f>
        <v>0</v>
      </c>
      <c r="Q114" s="216">
        <f>ROUND(I114*H114,2)</f>
        <v>0</v>
      </c>
      <c r="R114" s="216">
        <f>ROUND(J114*H114,2)</f>
        <v>0</v>
      </c>
      <c r="S114" s="75"/>
      <c r="T114" s="217">
        <f>S114*H114</f>
        <v>0</v>
      </c>
      <c r="U114" s="217">
        <v>0</v>
      </c>
      <c r="V114" s="217">
        <f>U114*H114</f>
        <v>0</v>
      </c>
      <c r="W114" s="217">
        <v>0</v>
      </c>
      <c r="X114" s="218">
        <f>W114*H114</f>
        <v>0</v>
      </c>
      <c r="AR114" s="13" t="s">
        <v>277</v>
      </c>
      <c r="AT114" s="13" t="s">
        <v>131</v>
      </c>
      <c r="AU114" s="13" t="s">
        <v>142</v>
      </c>
      <c r="AY114" s="13" t="s">
        <v>128</v>
      </c>
      <c r="BE114" s="219">
        <f>IF(O114="základní",K114,0)</f>
        <v>0</v>
      </c>
      <c r="BF114" s="219">
        <f>IF(O114="snížená",K114,0)</f>
        <v>0</v>
      </c>
      <c r="BG114" s="219">
        <f>IF(O114="zákl. přenesená",K114,0)</f>
        <v>0</v>
      </c>
      <c r="BH114" s="219">
        <f>IF(O114="sníž. přenesená",K114,0)</f>
        <v>0</v>
      </c>
      <c r="BI114" s="219">
        <f>IF(O114="nulová",K114,0)</f>
        <v>0</v>
      </c>
      <c r="BJ114" s="13" t="s">
        <v>80</v>
      </c>
      <c r="BK114" s="219">
        <f>ROUND(P114*H114,2)</f>
        <v>0</v>
      </c>
      <c r="BL114" s="13" t="s">
        <v>277</v>
      </c>
      <c r="BM114" s="13" t="s">
        <v>880</v>
      </c>
    </row>
    <row r="115" spans="2:65" s="1" customFormat="1" ht="16.5" customHeight="1">
      <c r="B115" s="34"/>
      <c r="C115" s="207" t="s">
        <v>89</v>
      </c>
      <c r="D115" s="207" t="s">
        <v>131</v>
      </c>
      <c r="E115" s="208" t="s">
        <v>881</v>
      </c>
      <c r="F115" s="209" t="s">
        <v>882</v>
      </c>
      <c r="G115" s="210" t="s">
        <v>221</v>
      </c>
      <c r="H115" s="211">
        <v>174</v>
      </c>
      <c r="I115" s="212"/>
      <c r="J115" s="212"/>
      <c r="K115" s="213">
        <f>ROUND(P115*H115,2)</f>
        <v>0</v>
      </c>
      <c r="L115" s="209" t="s">
        <v>1</v>
      </c>
      <c r="M115" s="39"/>
      <c r="N115" s="214" t="s">
        <v>1</v>
      </c>
      <c r="O115" s="215" t="s">
        <v>41</v>
      </c>
      <c r="P115" s="216">
        <f>I115+J115</f>
        <v>0</v>
      </c>
      <c r="Q115" s="216">
        <f>ROUND(I115*H115,2)</f>
        <v>0</v>
      </c>
      <c r="R115" s="216">
        <f>ROUND(J115*H115,2)</f>
        <v>0</v>
      </c>
      <c r="S115" s="75"/>
      <c r="T115" s="217">
        <f>S115*H115</f>
        <v>0</v>
      </c>
      <c r="U115" s="217">
        <v>0</v>
      </c>
      <c r="V115" s="217">
        <f>U115*H115</f>
        <v>0</v>
      </c>
      <c r="W115" s="217">
        <v>0</v>
      </c>
      <c r="X115" s="218">
        <f>W115*H115</f>
        <v>0</v>
      </c>
      <c r="AR115" s="13" t="s">
        <v>277</v>
      </c>
      <c r="AT115" s="13" t="s">
        <v>131</v>
      </c>
      <c r="AU115" s="13" t="s">
        <v>142</v>
      </c>
      <c r="AY115" s="13" t="s">
        <v>128</v>
      </c>
      <c r="BE115" s="219">
        <f>IF(O115="základní",K115,0)</f>
        <v>0</v>
      </c>
      <c r="BF115" s="219">
        <f>IF(O115="snížená",K115,0)</f>
        <v>0</v>
      </c>
      <c r="BG115" s="219">
        <f>IF(O115="zákl. přenesená",K115,0)</f>
        <v>0</v>
      </c>
      <c r="BH115" s="219">
        <f>IF(O115="sníž. přenesená",K115,0)</f>
        <v>0</v>
      </c>
      <c r="BI115" s="219">
        <f>IF(O115="nulová",K115,0)</f>
        <v>0</v>
      </c>
      <c r="BJ115" s="13" t="s">
        <v>80</v>
      </c>
      <c r="BK115" s="219">
        <f>ROUND(P115*H115,2)</f>
        <v>0</v>
      </c>
      <c r="BL115" s="13" t="s">
        <v>277</v>
      </c>
      <c r="BM115" s="13" t="s">
        <v>883</v>
      </c>
    </row>
    <row r="116" spans="2:65" s="1" customFormat="1" ht="16.5" customHeight="1">
      <c r="B116" s="34"/>
      <c r="C116" s="207" t="s">
        <v>346</v>
      </c>
      <c r="D116" s="207" t="s">
        <v>131</v>
      </c>
      <c r="E116" s="208" t="s">
        <v>884</v>
      </c>
      <c r="F116" s="209" t="s">
        <v>885</v>
      </c>
      <c r="G116" s="210" t="s">
        <v>221</v>
      </c>
      <c r="H116" s="211">
        <v>106</v>
      </c>
      <c r="I116" s="212"/>
      <c r="J116" s="212"/>
      <c r="K116" s="213">
        <f>ROUND(P116*H116,2)</f>
        <v>0</v>
      </c>
      <c r="L116" s="209" t="s">
        <v>1</v>
      </c>
      <c r="M116" s="39"/>
      <c r="N116" s="214" t="s">
        <v>1</v>
      </c>
      <c r="O116" s="215" t="s">
        <v>41</v>
      </c>
      <c r="P116" s="216">
        <f>I116+J116</f>
        <v>0</v>
      </c>
      <c r="Q116" s="216">
        <f>ROUND(I116*H116,2)</f>
        <v>0</v>
      </c>
      <c r="R116" s="216">
        <f>ROUND(J116*H116,2)</f>
        <v>0</v>
      </c>
      <c r="S116" s="75"/>
      <c r="T116" s="217">
        <f>S116*H116</f>
        <v>0</v>
      </c>
      <c r="U116" s="217">
        <v>0</v>
      </c>
      <c r="V116" s="217">
        <f>U116*H116</f>
        <v>0</v>
      </c>
      <c r="W116" s="217">
        <v>0</v>
      </c>
      <c r="X116" s="218">
        <f>W116*H116</f>
        <v>0</v>
      </c>
      <c r="AR116" s="13" t="s">
        <v>277</v>
      </c>
      <c r="AT116" s="13" t="s">
        <v>131</v>
      </c>
      <c r="AU116" s="13" t="s">
        <v>142</v>
      </c>
      <c r="AY116" s="13" t="s">
        <v>128</v>
      </c>
      <c r="BE116" s="219">
        <f>IF(O116="základní",K116,0)</f>
        <v>0</v>
      </c>
      <c r="BF116" s="219">
        <f>IF(O116="snížená",K116,0)</f>
        <v>0</v>
      </c>
      <c r="BG116" s="219">
        <f>IF(O116="zákl. přenesená",K116,0)</f>
        <v>0</v>
      </c>
      <c r="BH116" s="219">
        <f>IF(O116="sníž. přenesená",K116,0)</f>
        <v>0</v>
      </c>
      <c r="BI116" s="219">
        <f>IF(O116="nulová",K116,0)</f>
        <v>0</v>
      </c>
      <c r="BJ116" s="13" t="s">
        <v>80</v>
      </c>
      <c r="BK116" s="219">
        <f>ROUND(P116*H116,2)</f>
        <v>0</v>
      </c>
      <c r="BL116" s="13" t="s">
        <v>277</v>
      </c>
      <c r="BM116" s="13" t="s">
        <v>886</v>
      </c>
    </row>
    <row r="117" spans="2:65" s="1" customFormat="1" ht="16.5" customHeight="1">
      <c r="B117" s="34"/>
      <c r="C117" s="207" t="s">
        <v>351</v>
      </c>
      <c r="D117" s="207" t="s">
        <v>131</v>
      </c>
      <c r="E117" s="208" t="s">
        <v>887</v>
      </c>
      <c r="F117" s="209" t="s">
        <v>888</v>
      </c>
      <c r="G117" s="210" t="s">
        <v>206</v>
      </c>
      <c r="H117" s="211">
        <v>113.9</v>
      </c>
      <c r="I117" s="212"/>
      <c r="J117" s="212"/>
      <c r="K117" s="213">
        <f>ROUND(P117*H117,2)</f>
        <v>0</v>
      </c>
      <c r="L117" s="209" t="s">
        <v>1</v>
      </c>
      <c r="M117" s="39"/>
      <c r="N117" s="214" t="s">
        <v>1</v>
      </c>
      <c r="O117" s="215" t="s">
        <v>41</v>
      </c>
      <c r="P117" s="216">
        <f>I117+J117</f>
        <v>0</v>
      </c>
      <c r="Q117" s="216">
        <f>ROUND(I117*H117,2)</f>
        <v>0</v>
      </c>
      <c r="R117" s="216">
        <f>ROUND(J117*H117,2)</f>
        <v>0</v>
      </c>
      <c r="S117" s="75"/>
      <c r="T117" s="217">
        <f>S117*H117</f>
        <v>0</v>
      </c>
      <c r="U117" s="217">
        <v>0</v>
      </c>
      <c r="V117" s="217">
        <f>U117*H117</f>
        <v>0</v>
      </c>
      <c r="W117" s="217">
        <v>0</v>
      </c>
      <c r="X117" s="218">
        <f>W117*H117</f>
        <v>0</v>
      </c>
      <c r="AR117" s="13" t="s">
        <v>277</v>
      </c>
      <c r="AT117" s="13" t="s">
        <v>131</v>
      </c>
      <c r="AU117" s="13" t="s">
        <v>142</v>
      </c>
      <c r="AY117" s="13" t="s">
        <v>128</v>
      </c>
      <c r="BE117" s="219">
        <f>IF(O117="základní",K117,0)</f>
        <v>0</v>
      </c>
      <c r="BF117" s="219">
        <f>IF(O117="snížená",K117,0)</f>
        <v>0</v>
      </c>
      <c r="BG117" s="219">
        <f>IF(O117="zákl. přenesená",K117,0)</f>
        <v>0</v>
      </c>
      <c r="BH117" s="219">
        <f>IF(O117="sníž. přenesená",K117,0)</f>
        <v>0</v>
      </c>
      <c r="BI117" s="219">
        <f>IF(O117="nulová",K117,0)</f>
        <v>0</v>
      </c>
      <c r="BJ117" s="13" t="s">
        <v>80</v>
      </c>
      <c r="BK117" s="219">
        <f>ROUND(P117*H117,2)</f>
        <v>0</v>
      </c>
      <c r="BL117" s="13" t="s">
        <v>277</v>
      </c>
      <c r="BM117" s="13" t="s">
        <v>889</v>
      </c>
    </row>
    <row r="118" spans="2:65" s="1" customFormat="1" ht="16.5" customHeight="1">
      <c r="B118" s="34"/>
      <c r="C118" s="207" t="s">
        <v>355</v>
      </c>
      <c r="D118" s="207" t="s">
        <v>131</v>
      </c>
      <c r="E118" s="208" t="s">
        <v>890</v>
      </c>
      <c r="F118" s="209" t="s">
        <v>891</v>
      </c>
      <c r="G118" s="210" t="s">
        <v>246</v>
      </c>
      <c r="H118" s="211">
        <v>46</v>
      </c>
      <c r="I118" s="212"/>
      <c r="J118" s="212"/>
      <c r="K118" s="213">
        <f>ROUND(P118*H118,2)</f>
        <v>0</v>
      </c>
      <c r="L118" s="209" t="s">
        <v>1</v>
      </c>
      <c r="M118" s="39"/>
      <c r="N118" s="214" t="s">
        <v>1</v>
      </c>
      <c r="O118" s="215" t="s">
        <v>41</v>
      </c>
      <c r="P118" s="216">
        <f>I118+J118</f>
        <v>0</v>
      </c>
      <c r="Q118" s="216">
        <f>ROUND(I118*H118,2)</f>
        <v>0</v>
      </c>
      <c r="R118" s="216">
        <f>ROUND(J118*H118,2)</f>
        <v>0</v>
      </c>
      <c r="S118" s="75"/>
      <c r="T118" s="217">
        <f>S118*H118</f>
        <v>0</v>
      </c>
      <c r="U118" s="217">
        <v>0</v>
      </c>
      <c r="V118" s="217">
        <f>U118*H118</f>
        <v>0</v>
      </c>
      <c r="W118" s="217">
        <v>0</v>
      </c>
      <c r="X118" s="218">
        <f>W118*H118</f>
        <v>0</v>
      </c>
      <c r="AR118" s="13" t="s">
        <v>277</v>
      </c>
      <c r="AT118" s="13" t="s">
        <v>131</v>
      </c>
      <c r="AU118" s="13" t="s">
        <v>142</v>
      </c>
      <c r="AY118" s="13" t="s">
        <v>128</v>
      </c>
      <c r="BE118" s="219">
        <f>IF(O118="základní",K118,0)</f>
        <v>0</v>
      </c>
      <c r="BF118" s="219">
        <f>IF(O118="snížená",K118,0)</f>
        <v>0</v>
      </c>
      <c r="BG118" s="219">
        <f>IF(O118="zákl. přenesená",K118,0)</f>
        <v>0</v>
      </c>
      <c r="BH118" s="219">
        <f>IF(O118="sníž. přenesená",K118,0)</f>
        <v>0</v>
      </c>
      <c r="BI118" s="219">
        <f>IF(O118="nulová",K118,0)</f>
        <v>0</v>
      </c>
      <c r="BJ118" s="13" t="s">
        <v>80</v>
      </c>
      <c r="BK118" s="219">
        <f>ROUND(P118*H118,2)</f>
        <v>0</v>
      </c>
      <c r="BL118" s="13" t="s">
        <v>277</v>
      </c>
      <c r="BM118" s="13" t="s">
        <v>892</v>
      </c>
    </row>
    <row r="119" spans="2:65" s="1" customFormat="1" ht="16.5" customHeight="1">
      <c r="B119" s="34"/>
      <c r="C119" s="207" t="s">
        <v>361</v>
      </c>
      <c r="D119" s="207" t="s">
        <v>131</v>
      </c>
      <c r="E119" s="208" t="s">
        <v>893</v>
      </c>
      <c r="F119" s="209" t="s">
        <v>894</v>
      </c>
      <c r="G119" s="210" t="s">
        <v>246</v>
      </c>
      <c r="H119" s="211">
        <v>460</v>
      </c>
      <c r="I119" s="212"/>
      <c r="J119" s="212"/>
      <c r="K119" s="213">
        <f>ROUND(P119*H119,2)</f>
        <v>0</v>
      </c>
      <c r="L119" s="209" t="s">
        <v>1</v>
      </c>
      <c r="M119" s="39"/>
      <c r="N119" s="214" t="s">
        <v>1</v>
      </c>
      <c r="O119" s="215" t="s">
        <v>41</v>
      </c>
      <c r="P119" s="216">
        <f>I119+J119</f>
        <v>0</v>
      </c>
      <c r="Q119" s="216">
        <f>ROUND(I119*H119,2)</f>
        <v>0</v>
      </c>
      <c r="R119" s="216">
        <f>ROUND(J119*H119,2)</f>
        <v>0</v>
      </c>
      <c r="S119" s="75"/>
      <c r="T119" s="217">
        <f>S119*H119</f>
        <v>0</v>
      </c>
      <c r="U119" s="217">
        <v>0</v>
      </c>
      <c r="V119" s="217">
        <f>U119*H119</f>
        <v>0</v>
      </c>
      <c r="W119" s="217">
        <v>0</v>
      </c>
      <c r="X119" s="218">
        <f>W119*H119</f>
        <v>0</v>
      </c>
      <c r="AR119" s="13" t="s">
        <v>277</v>
      </c>
      <c r="AT119" s="13" t="s">
        <v>131</v>
      </c>
      <c r="AU119" s="13" t="s">
        <v>142</v>
      </c>
      <c r="AY119" s="13" t="s">
        <v>128</v>
      </c>
      <c r="BE119" s="219">
        <f>IF(O119="základní",K119,0)</f>
        <v>0</v>
      </c>
      <c r="BF119" s="219">
        <f>IF(O119="snížená",K119,0)</f>
        <v>0</v>
      </c>
      <c r="BG119" s="219">
        <f>IF(O119="zákl. přenesená",K119,0)</f>
        <v>0</v>
      </c>
      <c r="BH119" s="219">
        <f>IF(O119="sníž. přenesená",K119,0)</f>
        <v>0</v>
      </c>
      <c r="BI119" s="219">
        <f>IF(O119="nulová",K119,0)</f>
        <v>0</v>
      </c>
      <c r="BJ119" s="13" t="s">
        <v>80</v>
      </c>
      <c r="BK119" s="219">
        <f>ROUND(P119*H119,2)</f>
        <v>0</v>
      </c>
      <c r="BL119" s="13" t="s">
        <v>277</v>
      </c>
      <c r="BM119" s="13" t="s">
        <v>895</v>
      </c>
    </row>
    <row r="120" spans="2:63" s="10" customFormat="1" ht="20.85" customHeight="1">
      <c r="B120" s="190"/>
      <c r="C120" s="191"/>
      <c r="D120" s="192" t="s">
        <v>71</v>
      </c>
      <c r="E120" s="205" t="s">
        <v>896</v>
      </c>
      <c r="F120" s="205" t="s">
        <v>95</v>
      </c>
      <c r="G120" s="191"/>
      <c r="H120" s="191"/>
      <c r="I120" s="194"/>
      <c r="J120" s="194"/>
      <c r="K120" s="206">
        <f>BK120</f>
        <v>0</v>
      </c>
      <c r="L120" s="191"/>
      <c r="M120" s="196"/>
      <c r="N120" s="197"/>
      <c r="O120" s="198"/>
      <c r="P120" s="198"/>
      <c r="Q120" s="199">
        <f>SUM(Q121:Q134)</f>
        <v>0</v>
      </c>
      <c r="R120" s="199">
        <f>SUM(R121:R134)</f>
        <v>0</v>
      </c>
      <c r="S120" s="198"/>
      <c r="T120" s="200">
        <f>SUM(T121:T134)</f>
        <v>0</v>
      </c>
      <c r="U120" s="198"/>
      <c r="V120" s="200">
        <f>SUM(V121:V134)</f>
        <v>0</v>
      </c>
      <c r="W120" s="198"/>
      <c r="X120" s="201">
        <f>SUM(X121:X134)</f>
        <v>0</v>
      </c>
      <c r="AR120" s="202" t="s">
        <v>82</v>
      </c>
      <c r="AT120" s="203" t="s">
        <v>71</v>
      </c>
      <c r="AU120" s="203" t="s">
        <v>82</v>
      </c>
      <c r="AY120" s="202" t="s">
        <v>128</v>
      </c>
      <c r="BK120" s="204">
        <f>SUM(BK121:BK134)</f>
        <v>0</v>
      </c>
    </row>
    <row r="121" spans="2:65" s="1" customFormat="1" ht="16.5" customHeight="1">
      <c r="B121" s="34"/>
      <c r="C121" s="238" t="s">
        <v>377</v>
      </c>
      <c r="D121" s="238" t="s">
        <v>254</v>
      </c>
      <c r="E121" s="239" t="s">
        <v>897</v>
      </c>
      <c r="F121" s="240" t="s">
        <v>815</v>
      </c>
      <c r="G121" s="241" t="s">
        <v>806</v>
      </c>
      <c r="H121" s="242">
        <v>12</v>
      </c>
      <c r="I121" s="243"/>
      <c r="J121" s="244"/>
      <c r="K121" s="245">
        <f>ROUND(P121*H121,2)</f>
        <v>0</v>
      </c>
      <c r="L121" s="240" t="s">
        <v>1</v>
      </c>
      <c r="M121" s="246"/>
      <c r="N121" s="247" t="s">
        <v>1</v>
      </c>
      <c r="O121" s="215" t="s">
        <v>41</v>
      </c>
      <c r="P121" s="216">
        <f>I121+J121</f>
        <v>0</v>
      </c>
      <c r="Q121" s="216">
        <f>ROUND(I121*H121,2)</f>
        <v>0</v>
      </c>
      <c r="R121" s="216">
        <f>ROUND(J121*H121,2)</f>
        <v>0</v>
      </c>
      <c r="S121" s="75"/>
      <c r="T121" s="217">
        <f>S121*H121</f>
        <v>0</v>
      </c>
      <c r="U121" s="217">
        <v>0</v>
      </c>
      <c r="V121" s="217">
        <f>U121*H121</f>
        <v>0</v>
      </c>
      <c r="W121" s="217">
        <v>0</v>
      </c>
      <c r="X121" s="218">
        <f>W121*H121</f>
        <v>0</v>
      </c>
      <c r="AR121" s="13" t="s">
        <v>351</v>
      </c>
      <c r="AT121" s="13" t="s">
        <v>254</v>
      </c>
      <c r="AU121" s="13" t="s">
        <v>142</v>
      </c>
      <c r="AY121" s="13" t="s">
        <v>128</v>
      </c>
      <c r="BE121" s="219">
        <f>IF(O121="základní",K121,0)</f>
        <v>0</v>
      </c>
      <c r="BF121" s="219">
        <f>IF(O121="snížená",K121,0)</f>
        <v>0</v>
      </c>
      <c r="BG121" s="219">
        <f>IF(O121="zákl. přenesená",K121,0)</f>
        <v>0</v>
      </c>
      <c r="BH121" s="219">
        <f>IF(O121="sníž. přenesená",K121,0)</f>
        <v>0</v>
      </c>
      <c r="BI121" s="219">
        <f>IF(O121="nulová",K121,0)</f>
        <v>0</v>
      </c>
      <c r="BJ121" s="13" t="s">
        <v>80</v>
      </c>
      <c r="BK121" s="219">
        <f>ROUND(P121*H121,2)</f>
        <v>0</v>
      </c>
      <c r="BL121" s="13" t="s">
        <v>277</v>
      </c>
      <c r="BM121" s="13" t="s">
        <v>898</v>
      </c>
    </row>
    <row r="122" spans="2:65" s="1" customFormat="1" ht="16.5" customHeight="1">
      <c r="B122" s="34"/>
      <c r="C122" s="238" t="s">
        <v>381</v>
      </c>
      <c r="D122" s="238" t="s">
        <v>254</v>
      </c>
      <c r="E122" s="239" t="s">
        <v>899</v>
      </c>
      <c r="F122" s="240" t="s">
        <v>818</v>
      </c>
      <c r="G122" s="241" t="s">
        <v>806</v>
      </c>
      <c r="H122" s="242">
        <v>12</v>
      </c>
      <c r="I122" s="243"/>
      <c r="J122" s="244"/>
      <c r="K122" s="245">
        <f>ROUND(P122*H122,2)</f>
        <v>0</v>
      </c>
      <c r="L122" s="240" t="s">
        <v>1</v>
      </c>
      <c r="M122" s="246"/>
      <c r="N122" s="247" t="s">
        <v>1</v>
      </c>
      <c r="O122" s="215" t="s">
        <v>41</v>
      </c>
      <c r="P122" s="216">
        <f>I122+J122</f>
        <v>0</v>
      </c>
      <c r="Q122" s="216">
        <f>ROUND(I122*H122,2)</f>
        <v>0</v>
      </c>
      <c r="R122" s="216">
        <f>ROUND(J122*H122,2)</f>
        <v>0</v>
      </c>
      <c r="S122" s="75"/>
      <c r="T122" s="217">
        <f>S122*H122</f>
        <v>0</v>
      </c>
      <c r="U122" s="217">
        <v>0</v>
      </c>
      <c r="V122" s="217">
        <f>U122*H122</f>
        <v>0</v>
      </c>
      <c r="W122" s="217">
        <v>0</v>
      </c>
      <c r="X122" s="218">
        <f>W122*H122</f>
        <v>0</v>
      </c>
      <c r="AR122" s="13" t="s">
        <v>351</v>
      </c>
      <c r="AT122" s="13" t="s">
        <v>254</v>
      </c>
      <c r="AU122" s="13" t="s">
        <v>142</v>
      </c>
      <c r="AY122" s="13" t="s">
        <v>128</v>
      </c>
      <c r="BE122" s="219">
        <f>IF(O122="základní",K122,0)</f>
        <v>0</v>
      </c>
      <c r="BF122" s="219">
        <f>IF(O122="snížená",K122,0)</f>
        <v>0</v>
      </c>
      <c r="BG122" s="219">
        <f>IF(O122="zákl. přenesená",K122,0)</f>
        <v>0</v>
      </c>
      <c r="BH122" s="219">
        <f>IF(O122="sníž. přenesená",K122,0)</f>
        <v>0</v>
      </c>
      <c r="BI122" s="219">
        <f>IF(O122="nulová",K122,0)</f>
        <v>0</v>
      </c>
      <c r="BJ122" s="13" t="s">
        <v>80</v>
      </c>
      <c r="BK122" s="219">
        <f>ROUND(P122*H122,2)</f>
        <v>0</v>
      </c>
      <c r="BL122" s="13" t="s">
        <v>277</v>
      </c>
      <c r="BM122" s="13" t="s">
        <v>900</v>
      </c>
    </row>
    <row r="123" spans="2:65" s="1" customFormat="1" ht="16.5" customHeight="1">
      <c r="B123" s="34"/>
      <c r="C123" s="238" t="s">
        <v>385</v>
      </c>
      <c r="D123" s="238" t="s">
        <v>254</v>
      </c>
      <c r="E123" s="239" t="s">
        <v>901</v>
      </c>
      <c r="F123" s="240" t="s">
        <v>821</v>
      </c>
      <c r="G123" s="241" t="s">
        <v>806</v>
      </c>
      <c r="H123" s="242">
        <v>12</v>
      </c>
      <c r="I123" s="243"/>
      <c r="J123" s="244"/>
      <c r="K123" s="245">
        <f>ROUND(P123*H123,2)</f>
        <v>0</v>
      </c>
      <c r="L123" s="240" t="s">
        <v>1</v>
      </c>
      <c r="M123" s="246"/>
      <c r="N123" s="247" t="s">
        <v>1</v>
      </c>
      <c r="O123" s="215" t="s">
        <v>41</v>
      </c>
      <c r="P123" s="216">
        <f>I123+J123</f>
        <v>0</v>
      </c>
      <c r="Q123" s="216">
        <f>ROUND(I123*H123,2)</f>
        <v>0</v>
      </c>
      <c r="R123" s="216">
        <f>ROUND(J123*H123,2)</f>
        <v>0</v>
      </c>
      <c r="S123" s="75"/>
      <c r="T123" s="217">
        <f>S123*H123</f>
        <v>0</v>
      </c>
      <c r="U123" s="217">
        <v>0</v>
      </c>
      <c r="V123" s="217">
        <f>U123*H123</f>
        <v>0</v>
      </c>
      <c r="W123" s="217">
        <v>0</v>
      </c>
      <c r="X123" s="218">
        <f>W123*H123</f>
        <v>0</v>
      </c>
      <c r="AR123" s="13" t="s">
        <v>351</v>
      </c>
      <c r="AT123" s="13" t="s">
        <v>254</v>
      </c>
      <c r="AU123" s="13" t="s">
        <v>142</v>
      </c>
      <c r="AY123" s="13" t="s">
        <v>128</v>
      </c>
      <c r="BE123" s="219">
        <f>IF(O123="základní",K123,0)</f>
        <v>0</v>
      </c>
      <c r="BF123" s="219">
        <f>IF(O123="snížená",K123,0)</f>
        <v>0</v>
      </c>
      <c r="BG123" s="219">
        <f>IF(O123="zákl. přenesená",K123,0)</f>
        <v>0</v>
      </c>
      <c r="BH123" s="219">
        <f>IF(O123="sníž. přenesená",K123,0)</f>
        <v>0</v>
      </c>
      <c r="BI123" s="219">
        <f>IF(O123="nulová",K123,0)</f>
        <v>0</v>
      </c>
      <c r="BJ123" s="13" t="s">
        <v>80</v>
      </c>
      <c r="BK123" s="219">
        <f>ROUND(P123*H123,2)</f>
        <v>0</v>
      </c>
      <c r="BL123" s="13" t="s">
        <v>277</v>
      </c>
      <c r="BM123" s="13" t="s">
        <v>902</v>
      </c>
    </row>
    <row r="124" spans="2:65" s="1" customFormat="1" ht="16.5" customHeight="1">
      <c r="B124" s="34"/>
      <c r="C124" s="238" t="s">
        <v>389</v>
      </c>
      <c r="D124" s="238" t="s">
        <v>254</v>
      </c>
      <c r="E124" s="239" t="s">
        <v>903</v>
      </c>
      <c r="F124" s="240" t="s">
        <v>824</v>
      </c>
      <c r="G124" s="241" t="s">
        <v>806</v>
      </c>
      <c r="H124" s="242">
        <v>12</v>
      </c>
      <c r="I124" s="243"/>
      <c r="J124" s="244"/>
      <c r="K124" s="245">
        <f>ROUND(P124*H124,2)</f>
        <v>0</v>
      </c>
      <c r="L124" s="240" t="s">
        <v>1</v>
      </c>
      <c r="M124" s="246"/>
      <c r="N124" s="247" t="s">
        <v>1</v>
      </c>
      <c r="O124" s="215" t="s">
        <v>41</v>
      </c>
      <c r="P124" s="216">
        <f>I124+J124</f>
        <v>0</v>
      </c>
      <c r="Q124" s="216">
        <f>ROUND(I124*H124,2)</f>
        <v>0</v>
      </c>
      <c r="R124" s="216">
        <f>ROUND(J124*H124,2)</f>
        <v>0</v>
      </c>
      <c r="S124" s="75"/>
      <c r="T124" s="217">
        <f>S124*H124</f>
        <v>0</v>
      </c>
      <c r="U124" s="217">
        <v>0</v>
      </c>
      <c r="V124" s="217">
        <f>U124*H124</f>
        <v>0</v>
      </c>
      <c r="W124" s="217">
        <v>0</v>
      </c>
      <c r="X124" s="218">
        <f>W124*H124</f>
        <v>0</v>
      </c>
      <c r="AR124" s="13" t="s">
        <v>351</v>
      </c>
      <c r="AT124" s="13" t="s">
        <v>254</v>
      </c>
      <c r="AU124" s="13" t="s">
        <v>142</v>
      </c>
      <c r="AY124" s="13" t="s">
        <v>128</v>
      </c>
      <c r="BE124" s="219">
        <f>IF(O124="základní",K124,0)</f>
        <v>0</v>
      </c>
      <c r="BF124" s="219">
        <f>IF(O124="snížená",K124,0)</f>
        <v>0</v>
      </c>
      <c r="BG124" s="219">
        <f>IF(O124="zákl. přenesená",K124,0)</f>
        <v>0</v>
      </c>
      <c r="BH124" s="219">
        <f>IF(O124="sníž. přenesená",K124,0)</f>
        <v>0</v>
      </c>
      <c r="BI124" s="219">
        <f>IF(O124="nulová",K124,0)</f>
        <v>0</v>
      </c>
      <c r="BJ124" s="13" t="s">
        <v>80</v>
      </c>
      <c r="BK124" s="219">
        <f>ROUND(P124*H124,2)</f>
        <v>0</v>
      </c>
      <c r="BL124" s="13" t="s">
        <v>277</v>
      </c>
      <c r="BM124" s="13" t="s">
        <v>904</v>
      </c>
    </row>
    <row r="125" spans="2:65" s="1" customFormat="1" ht="16.5" customHeight="1">
      <c r="B125" s="34"/>
      <c r="C125" s="238" t="s">
        <v>393</v>
      </c>
      <c r="D125" s="238" t="s">
        <v>254</v>
      </c>
      <c r="E125" s="239" t="s">
        <v>905</v>
      </c>
      <c r="F125" s="240" t="s">
        <v>827</v>
      </c>
      <c r="G125" s="241" t="s">
        <v>806</v>
      </c>
      <c r="H125" s="242">
        <v>12</v>
      </c>
      <c r="I125" s="243"/>
      <c r="J125" s="244"/>
      <c r="K125" s="245">
        <f>ROUND(P125*H125,2)</f>
        <v>0</v>
      </c>
      <c r="L125" s="240" t="s">
        <v>1</v>
      </c>
      <c r="M125" s="246"/>
      <c r="N125" s="247" t="s">
        <v>1</v>
      </c>
      <c r="O125" s="215" t="s">
        <v>41</v>
      </c>
      <c r="P125" s="216">
        <f>I125+J125</f>
        <v>0</v>
      </c>
      <c r="Q125" s="216">
        <f>ROUND(I125*H125,2)</f>
        <v>0</v>
      </c>
      <c r="R125" s="216">
        <f>ROUND(J125*H125,2)</f>
        <v>0</v>
      </c>
      <c r="S125" s="75"/>
      <c r="T125" s="217">
        <f>S125*H125</f>
        <v>0</v>
      </c>
      <c r="U125" s="217">
        <v>0</v>
      </c>
      <c r="V125" s="217">
        <f>U125*H125</f>
        <v>0</v>
      </c>
      <c r="W125" s="217">
        <v>0</v>
      </c>
      <c r="X125" s="218">
        <f>W125*H125</f>
        <v>0</v>
      </c>
      <c r="AR125" s="13" t="s">
        <v>351</v>
      </c>
      <c r="AT125" s="13" t="s">
        <v>254</v>
      </c>
      <c r="AU125" s="13" t="s">
        <v>142</v>
      </c>
      <c r="AY125" s="13" t="s">
        <v>128</v>
      </c>
      <c r="BE125" s="219">
        <f>IF(O125="základní",K125,0)</f>
        <v>0</v>
      </c>
      <c r="BF125" s="219">
        <f>IF(O125="snížená",K125,0)</f>
        <v>0</v>
      </c>
      <c r="BG125" s="219">
        <f>IF(O125="zákl. přenesená",K125,0)</f>
        <v>0</v>
      </c>
      <c r="BH125" s="219">
        <f>IF(O125="sníž. přenesená",K125,0)</f>
        <v>0</v>
      </c>
      <c r="BI125" s="219">
        <f>IF(O125="nulová",K125,0)</f>
        <v>0</v>
      </c>
      <c r="BJ125" s="13" t="s">
        <v>80</v>
      </c>
      <c r="BK125" s="219">
        <f>ROUND(P125*H125,2)</f>
        <v>0</v>
      </c>
      <c r="BL125" s="13" t="s">
        <v>277</v>
      </c>
      <c r="BM125" s="13" t="s">
        <v>906</v>
      </c>
    </row>
    <row r="126" spans="2:65" s="1" customFormat="1" ht="16.5" customHeight="1">
      <c r="B126" s="34"/>
      <c r="C126" s="238" t="s">
        <v>397</v>
      </c>
      <c r="D126" s="238" t="s">
        <v>254</v>
      </c>
      <c r="E126" s="239" t="s">
        <v>907</v>
      </c>
      <c r="F126" s="240" t="s">
        <v>908</v>
      </c>
      <c r="G126" s="241" t="s">
        <v>806</v>
      </c>
      <c r="H126" s="242">
        <v>12</v>
      </c>
      <c r="I126" s="243"/>
      <c r="J126" s="244"/>
      <c r="K126" s="245">
        <f>ROUND(P126*H126,2)</f>
        <v>0</v>
      </c>
      <c r="L126" s="240" t="s">
        <v>1</v>
      </c>
      <c r="M126" s="246"/>
      <c r="N126" s="247" t="s">
        <v>1</v>
      </c>
      <c r="O126" s="215" t="s">
        <v>41</v>
      </c>
      <c r="P126" s="216">
        <f>I126+J126</f>
        <v>0</v>
      </c>
      <c r="Q126" s="216">
        <f>ROUND(I126*H126,2)</f>
        <v>0</v>
      </c>
      <c r="R126" s="216">
        <f>ROUND(J126*H126,2)</f>
        <v>0</v>
      </c>
      <c r="S126" s="75"/>
      <c r="T126" s="217">
        <f>S126*H126</f>
        <v>0</v>
      </c>
      <c r="U126" s="217">
        <v>0</v>
      </c>
      <c r="V126" s="217">
        <f>U126*H126</f>
        <v>0</v>
      </c>
      <c r="W126" s="217">
        <v>0</v>
      </c>
      <c r="X126" s="218">
        <f>W126*H126</f>
        <v>0</v>
      </c>
      <c r="AR126" s="13" t="s">
        <v>351</v>
      </c>
      <c r="AT126" s="13" t="s">
        <v>254</v>
      </c>
      <c r="AU126" s="13" t="s">
        <v>142</v>
      </c>
      <c r="AY126" s="13" t="s">
        <v>128</v>
      </c>
      <c r="BE126" s="219">
        <f>IF(O126="základní",K126,0)</f>
        <v>0</v>
      </c>
      <c r="BF126" s="219">
        <f>IF(O126="snížená",K126,0)</f>
        <v>0</v>
      </c>
      <c r="BG126" s="219">
        <f>IF(O126="zákl. přenesená",K126,0)</f>
        <v>0</v>
      </c>
      <c r="BH126" s="219">
        <f>IF(O126="sníž. přenesená",K126,0)</f>
        <v>0</v>
      </c>
      <c r="BI126" s="219">
        <f>IF(O126="nulová",K126,0)</f>
        <v>0</v>
      </c>
      <c r="BJ126" s="13" t="s">
        <v>80</v>
      </c>
      <c r="BK126" s="219">
        <f>ROUND(P126*H126,2)</f>
        <v>0</v>
      </c>
      <c r="BL126" s="13" t="s">
        <v>277</v>
      </c>
      <c r="BM126" s="13" t="s">
        <v>909</v>
      </c>
    </row>
    <row r="127" spans="2:65" s="1" customFormat="1" ht="16.5" customHeight="1">
      <c r="B127" s="34"/>
      <c r="C127" s="238" t="s">
        <v>401</v>
      </c>
      <c r="D127" s="238" t="s">
        <v>254</v>
      </c>
      <c r="E127" s="239" t="s">
        <v>910</v>
      </c>
      <c r="F127" s="240" t="s">
        <v>830</v>
      </c>
      <c r="G127" s="241" t="s">
        <v>221</v>
      </c>
      <c r="H127" s="242">
        <v>370</v>
      </c>
      <c r="I127" s="243"/>
      <c r="J127" s="244"/>
      <c r="K127" s="245">
        <f>ROUND(P127*H127,2)</f>
        <v>0</v>
      </c>
      <c r="L127" s="240" t="s">
        <v>1</v>
      </c>
      <c r="M127" s="246"/>
      <c r="N127" s="247" t="s">
        <v>1</v>
      </c>
      <c r="O127" s="215" t="s">
        <v>41</v>
      </c>
      <c r="P127" s="216">
        <f>I127+J127</f>
        <v>0</v>
      </c>
      <c r="Q127" s="216">
        <f>ROUND(I127*H127,2)</f>
        <v>0</v>
      </c>
      <c r="R127" s="216">
        <f>ROUND(J127*H127,2)</f>
        <v>0</v>
      </c>
      <c r="S127" s="75"/>
      <c r="T127" s="217">
        <f>S127*H127</f>
        <v>0</v>
      </c>
      <c r="U127" s="217">
        <v>0</v>
      </c>
      <c r="V127" s="217">
        <f>U127*H127</f>
        <v>0</v>
      </c>
      <c r="W127" s="217">
        <v>0</v>
      </c>
      <c r="X127" s="218">
        <f>W127*H127</f>
        <v>0</v>
      </c>
      <c r="AR127" s="13" t="s">
        <v>351</v>
      </c>
      <c r="AT127" s="13" t="s">
        <v>254</v>
      </c>
      <c r="AU127" s="13" t="s">
        <v>142</v>
      </c>
      <c r="AY127" s="13" t="s">
        <v>128</v>
      </c>
      <c r="BE127" s="219">
        <f>IF(O127="základní",K127,0)</f>
        <v>0</v>
      </c>
      <c r="BF127" s="219">
        <f>IF(O127="snížená",K127,0)</f>
        <v>0</v>
      </c>
      <c r="BG127" s="219">
        <f>IF(O127="zákl. přenesená",K127,0)</f>
        <v>0</v>
      </c>
      <c r="BH127" s="219">
        <f>IF(O127="sníž. přenesená",K127,0)</f>
        <v>0</v>
      </c>
      <c r="BI127" s="219">
        <f>IF(O127="nulová",K127,0)</f>
        <v>0</v>
      </c>
      <c r="BJ127" s="13" t="s">
        <v>80</v>
      </c>
      <c r="BK127" s="219">
        <f>ROUND(P127*H127,2)</f>
        <v>0</v>
      </c>
      <c r="BL127" s="13" t="s">
        <v>277</v>
      </c>
      <c r="BM127" s="13" t="s">
        <v>911</v>
      </c>
    </row>
    <row r="128" spans="2:65" s="1" customFormat="1" ht="16.5" customHeight="1">
      <c r="B128" s="34"/>
      <c r="C128" s="238" t="s">
        <v>405</v>
      </c>
      <c r="D128" s="238" t="s">
        <v>254</v>
      </c>
      <c r="E128" s="239" t="s">
        <v>912</v>
      </c>
      <c r="F128" s="240" t="s">
        <v>833</v>
      </c>
      <c r="G128" s="241" t="s">
        <v>221</v>
      </c>
      <c r="H128" s="242">
        <v>84</v>
      </c>
      <c r="I128" s="243"/>
      <c r="J128" s="244"/>
      <c r="K128" s="245">
        <f>ROUND(P128*H128,2)</f>
        <v>0</v>
      </c>
      <c r="L128" s="240" t="s">
        <v>1</v>
      </c>
      <c r="M128" s="246"/>
      <c r="N128" s="247" t="s">
        <v>1</v>
      </c>
      <c r="O128" s="215" t="s">
        <v>41</v>
      </c>
      <c r="P128" s="216">
        <f>I128+J128</f>
        <v>0</v>
      </c>
      <c r="Q128" s="216">
        <f>ROUND(I128*H128,2)</f>
        <v>0</v>
      </c>
      <c r="R128" s="216">
        <f>ROUND(J128*H128,2)</f>
        <v>0</v>
      </c>
      <c r="S128" s="75"/>
      <c r="T128" s="217">
        <f>S128*H128</f>
        <v>0</v>
      </c>
      <c r="U128" s="217">
        <v>0</v>
      </c>
      <c r="V128" s="217">
        <f>U128*H128</f>
        <v>0</v>
      </c>
      <c r="W128" s="217">
        <v>0</v>
      </c>
      <c r="X128" s="218">
        <f>W128*H128</f>
        <v>0</v>
      </c>
      <c r="AR128" s="13" t="s">
        <v>351</v>
      </c>
      <c r="AT128" s="13" t="s">
        <v>254</v>
      </c>
      <c r="AU128" s="13" t="s">
        <v>142</v>
      </c>
      <c r="AY128" s="13" t="s">
        <v>128</v>
      </c>
      <c r="BE128" s="219">
        <f>IF(O128="základní",K128,0)</f>
        <v>0</v>
      </c>
      <c r="BF128" s="219">
        <f>IF(O128="snížená",K128,0)</f>
        <v>0</v>
      </c>
      <c r="BG128" s="219">
        <f>IF(O128="zákl. přenesená",K128,0)</f>
        <v>0</v>
      </c>
      <c r="BH128" s="219">
        <f>IF(O128="sníž. přenesená",K128,0)</f>
        <v>0</v>
      </c>
      <c r="BI128" s="219">
        <f>IF(O128="nulová",K128,0)</f>
        <v>0</v>
      </c>
      <c r="BJ128" s="13" t="s">
        <v>80</v>
      </c>
      <c r="BK128" s="219">
        <f>ROUND(P128*H128,2)</f>
        <v>0</v>
      </c>
      <c r="BL128" s="13" t="s">
        <v>277</v>
      </c>
      <c r="BM128" s="13" t="s">
        <v>913</v>
      </c>
    </row>
    <row r="129" spans="2:65" s="1" customFormat="1" ht="16.5" customHeight="1">
      <c r="B129" s="34"/>
      <c r="C129" s="238" t="s">
        <v>409</v>
      </c>
      <c r="D129" s="238" t="s">
        <v>254</v>
      </c>
      <c r="E129" s="239" t="s">
        <v>914</v>
      </c>
      <c r="F129" s="240" t="s">
        <v>836</v>
      </c>
      <c r="G129" s="241" t="s">
        <v>221</v>
      </c>
      <c r="H129" s="242">
        <v>200</v>
      </c>
      <c r="I129" s="243"/>
      <c r="J129" s="244"/>
      <c r="K129" s="245">
        <f>ROUND(P129*H129,2)</f>
        <v>0</v>
      </c>
      <c r="L129" s="240" t="s">
        <v>1</v>
      </c>
      <c r="M129" s="246"/>
      <c r="N129" s="247" t="s">
        <v>1</v>
      </c>
      <c r="O129" s="215" t="s">
        <v>41</v>
      </c>
      <c r="P129" s="216">
        <f>I129+J129</f>
        <v>0</v>
      </c>
      <c r="Q129" s="216">
        <f>ROUND(I129*H129,2)</f>
        <v>0</v>
      </c>
      <c r="R129" s="216">
        <f>ROUND(J129*H129,2)</f>
        <v>0</v>
      </c>
      <c r="S129" s="75"/>
      <c r="T129" s="217">
        <f>S129*H129</f>
        <v>0</v>
      </c>
      <c r="U129" s="217">
        <v>0</v>
      </c>
      <c r="V129" s="217">
        <f>U129*H129</f>
        <v>0</v>
      </c>
      <c r="W129" s="217">
        <v>0</v>
      </c>
      <c r="X129" s="218">
        <f>W129*H129</f>
        <v>0</v>
      </c>
      <c r="AR129" s="13" t="s">
        <v>351</v>
      </c>
      <c r="AT129" s="13" t="s">
        <v>254</v>
      </c>
      <c r="AU129" s="13" t="s">
        <v>142</v>
      </c>
      <c r="AY129" s="13" t="s">
        <v>128</v>
      </c>
      <c r="BE129" s="219">
        <f>IF(O129="základní",K129,0)</f>
        <v>0</v>
      </c>
      <c r="BF129" s="219">
        <f>IF(O129="snížená",K129,0)</f>
        <v>0</v>
      </c>
      <c r="BG129" s="219">
        <f>IF(O129="zákl. přenesená",K129,0)</f>
        <v>0</v>
      </c>
      <c r="BH129" s="219">
        <f>IF(O129="sníž. přenesená",K129,0)</f>
        <v>0</v>
      </c>
      <c r="BI129" s="219">
        <f>IF(O129="nulová",K129,0)</f>
        <v>0</v>
      </c>
      <c r="BJ129" s="13" t="s">
        <v>80</v>
      </c>
      <c r="BK129" s="219">
        <f>ROUND(P129*H129,2)</f>
        <v>0</v>
      </c>
      <c r="BL129" s="13" t="s">
        <v>277</v>
      </c>
      <c r="BM129" s="13" t="s">
        <v>915</v>
      </c>
    </row>
    <row r="130" spans="2:65" s="1" customFormat="1" ht="16.5" customHeight="1">
      <c r="B130" s="34"/>
      <c r="C130" s="238" t="s">
        <v>413</v>
      </c>
      <c r="D130" s="238" t="s">
        <v>254</v>
      </c>
      <c r="E130" s="239" t="s">
        <v>916</v>
      </c>
      <c r="F130" s="240" t="s">
        <v>839</v>
      </c>
      <c r="G130" s="241" t="s">
        <v>221</v>
      </c>
      <c r="H130" s="242">
        <v>430</v>
      </c>
      <c r="I130" s="243"/>
      <c r="J130" s="244"/>
      <c r="K130" s="245">
        <f>ROUND(P130*H130,2)</f>
        <v>0</v>
      </c>
      <c r="L130" s="240" t="s">
        <v>1</v>
      </c>
      <c r="M130" s="246"/>
      <c r="N130" s="247" t="s">
        <v>1</v>
      </c>
      <c r="O130" s="215" t="s">
        <v>41</v>
      </c>
      <c r="P130" s="216">
        <f>I130+J130</f>
        <v>0</v>
      </c>
      <c r="Q130" s="216">
        <f>ROUND(I130*H130,2)</f>
        <v>0</v>
      </c>
      <c r="R130" s="216">
        <f>ROUND(J130*H130,2)</f>
        <v>0</v>
      </c>
      <c r="S130" s="75"/>
      <c r="T130" s="217">
        <f>S130*H130</f>
        <v>0</v>
      </c>
      <c r="U130" s="217">
        <v>0</v>
      </c>
      <c r="V130" s="217">
        <f>U130*H130</f>
        <v>0</v>
      </c>
      <c r="W130" s="217">
        <v>0</v>
      </c>
      <c r="X130" s="218">
        <f>W130*H130</f>
        <v>0</v>
      </c>
      <c r="AR130" s="13" t="s">
        <v>351</v>
      </c>
      <c r="AT130" s="13" t="s">
        <v>254</v>
      </c>
      <c r="AU130" s="13" t="s">
        <v>142</v>
      </c>
      <c r="AY130" s="13" t="s">
        <v>128</v>
      </c>
      <c r="BE130" s="219">
        <f>IF(O130="základní",K130,0)</f>
        <v>0</v>
      </c>
      <c r="BF130" s="219">
        <f>IF(O130="snížená",K130,0)</f>
        <v>0</v>
      </c>
      <c r="BG130" s="219">
        <f>IF(O130="zákl. přenesená",K130,0)</f>
        <v>0</v>
      </c>
      <c r="BH130" s="219">
        <f>IF(O130="sníž. přenesená",K130,0)</f>
        <v>0</v>
      </c>
      <c r="BI130" s="219">
        <f>IF(O130="nulová",K130,0)</f>
        <v>0</v>
      </c>
      <c r="BJ130" s="13" t="s">
        <v>80</v>
      </c>
      <c r="BK130" s="219">
        <f>ROUND(P130*H130,2)</f>
        <v>0</v>
      </c>
      <c r="BL130" s="13" t="s">
        <v>277</v>
      </c>
      <c r="BM130" s="13" t="s">
        <v>917</v>
      </c>
    </row>
    <row r="131" spans="2:65" s="1" customFormat="1" ht="16.5" customHeight="1">
      <c r="B131" s="34"/>
      <c r="C131" s="238" t="s">
        <v>418</v>
      </c>
      <c r="D131" s="238" t="s">
        <v>254</v>
      </c>
      <c r="E131" s="239" t="s">
        <v>918</v>
      </c>
      <c r="F131" s="240" t="s">
        <v>842</v>
      </c>
      <c r="G131" s="241" t="s">
        <v>221</v>
      </c>
      <c r="H131" s="242">
        <v>140</v>
      </c>
      <c r="I131" s="243"/>
      <c r="J131" s="244"/>
      <c r="K131" s="245">
        <f>ROUND(P131*H131,2)</f>
        <v>0</v>
      </c>
      <c r="L131" s="240" t="s">
        <v>1</v>
      </c>
      <c r="M131" s="246"/>
      <c r="N131" s="247" t="s">
        <v>1</v>
      </c>
      <c r="O131" s="215" t="s">
        <v>41</v>
      </c>
      <c r="P131" s="216">
        <f>I131+J131</f>
        <v>0</v>
      </c>
      <c r="Q131" s="216">
        <f>ROUND(I131*H131,2)</f>
        <v>0</v>
      </c>
      <c r="R131" s="216">
        <f>ROUND(J131*H131,2)</f>
        <v>0</v>
      </c>
      <c r="S131" s="75"/>
      <c r="T131" s="217">
        <f>S131*H131</f>
        <v>0</v>
      </c>
      <c r="U131" s="217">
        <v>0</v>
      </c>
      <c r="V131" s="217">
        <f>U131*H131</f>
        <v>0</v>
      </c>
      <c r="W131" s="217">
        <v>0</v>
      </c>
      <c r="X131" s="218">
        <f>W131*H131</f>
        <v>0</v>
      </c>
      <c r="AR131" s="13" t="s">
        <v>351</v>
      </c>
      <c r="AT131" s="13" t="s">
        <v>254</v>
      </c>
      <c r="AU131" s="13" t="s">
        <v>142</v>
      </c>
      <c r="AY131" s="13" t="s">
        <v>128</v>
      </c>
      <c r="BE131" s="219">
        <f>IF(O131="základní",K131,0)</f>
        <v>0</v>
      </c>
      <c r="BF131" s="219">
        <f>IF(O131="snížená",K131,0)</f>
        <v>0</v>
      </c>
      <c r="BG131" s="219">
        <f>IF(O131="zákl. přenesená",K131,0)</f>
        <v>0</v>
      </c>
      <c r="BH131" s="219">
        <f>IF(O131="sníž. přenesená",K131,0)</f>
        <v>0</v>
      </c>
      <c r="BI131" s="219">
        <f>IF(O131="nulová",K131,0)</f>
        <v>0</v>
      </c>
      <c r="BJ131" s="13" t="s">
        <v>80</v>
      </c>
      <c r="BK131" s="219">
        <f>ROUND(P131*H131,2)</f>
        <v>0</v>
      </c>
      <c r="BL131" s="13" t="s">
        <v>277</v>
      </c>
      <c r="BM131" s="13" t="s">
        <v>919</v>
      </c>
    </row>
    <row r="132" spans="2:65" s="1" customFormat="1" ht="16.5" customHeight="1">
      <c r="B132" s="34"/>
      <c r="C132" s="238" t="s">
        <v>435</v>
      </c>
      <c r="D132" s="238" t="s">
        <v>254</v>
      </c>
      <c r="E132" s="239" t="s">
        <v>920</v>
      </c>
      <c r="F132" s="240" t="s">
        <v>921</v>
      </c>
      <c r="G132" s="241" t="s">
        <v>246</v>
      </c>
      <c r="H132" s="242">
        <v>20.7</v>
      </c>
      <c r="I132" s="243"/>
      <c r="J132" s="244"/>
      <c r="K132" s="245">
        <f>ROUND(P132*H132,2)</f>
        <v>0</v>
      </c>
      <c r="L132" s="240" t="s">
        <v>1</v>
      </c>
      <c r="M132" s="246"/>
      <c r="N132" s="247" t="s">
        <v>1</v>
      </c>
      <c r="O132" s="215" t="s">
        <v>41</v>
      </c>
      <c r="P132" s="216">
        <f>I132+J132</f>
        <v>0</v>
      </c>
      <c r="Q132" s="216">
        <f>ROUND(I132*H132,2)</f>
        <v>0</v>
      </c>
      <c r="R132" s="216">
        <f>ROUND(J132*H132,2)</f>
        <v>0</v>
      </c>
      <c r="S132" s="75"/>
      <c r="T132" s="217">
        <f>S132*H132</f>
        <v>0</v>
      </c>
      <c r="U132" s="217">
        <v>0</v>
      </c>
      <c r="V132" s="217">
        <f>U132*H132</f>
        <v>0</v>
      </c>
      <c r="W132" s="217">
        <v>0</v>
      </c>
      <c r="X132" s="218">
        <f>W132*H132</f>
        <v>0</v>
      </c>
      <c r="AR132" s="13" t="s">
        <v>351</v>
      </c>
      <c r="AT132" s="13" t="s">
        <v>254</v>
      </c>
      <c r="AU132" s="13" t="s">
        <v>142</v>
      </c>
      <c r="AY132" s="13" t="s">
        <v>128</v>
      </c>
      <c r="BE132" s="219">
        <f>IF(O132="základní",K132,0)</f>
        <v>0</v>
      </c>
      <c r="BF132" s="219">
        <f>IF(O132="snížená",K132,0)</f>
        <v>0</v>
      </c>
      <c r="BG132" s="219">
        <f>IF(O132="zákl. přenesená",K132,0)</f>
        <v>0</v>
      </c>
      <c r="BH132" s="219">
        <f>IF(O132="sníž. přenesená",K132,0)</f>
        <v>0</v>
      </c>
      <c r="BI132" s="219">
        <f>IF(O132="nulová",K132,0)</f>
        <v>0</v>
      </c>
      <c r="BJ132" s="13" t="s">
        <v>80</v>
      </c>
      <c r="BK132" s="219">
        <f>ROUND(P132*H132,2)</f>
        <v>0</v>
      </c>
      <c r="BL132" s="13" t="s">
        <v>277</v>
      </c>
      <c r="BM132" s="13" t="s">
        <v>922</v>
      </c>
    </row>
    <row r="133" spans="2:65" s="1" customFormat="1" ht="16.5" customHeight="1">
      <c r="B133" s="34"/>
      <c r="C133" s="238" t="s">
        <v>439</v>
      </c>
      <c r="D133" s="238" t="s">
        <v>254</v>
      </c>
      <c r="E133" s="239" t="s">
        <v>923</v>
      </c>
      <c r="F133" s="240" t="s">
        <v>924</v>
      </c>
      <c r="G133" s="241" t="s">
        <v>246</v>
      </c>
      <c r="H133" s="242">
        <v>6.4</v>
      </c>
      <c r="I133" s="243"/>
      <c r="J133" s="244"/>
      <c r="K133" s="245">
        <f>ROUND(P133*H133,2)</f>
        <v>0</v>
      </c>
      <c r="L133" s="240" t="s">
        <v>1</v>
      </c>
      <c r="M133" s="246"/>
      <c r="N133" s="247" t="s">
        <v>1</v>
      </c>
      <c r="O133" s="215" t="s">
        <v>41</v>
      </c>
      <c r="P133" s="216">
        <f>I133+J133</f>
        <v>0</v>
      </c>
      <c r="Q133" s="216">
        <f>ROUND(I133*H133,2)</f>
        <v>0</v>
      </c>
      <c r="R133" s="216">
        <f>ROUND(J133*H133,2)</f>
        <v>0</v>
      </c>
      <c r="S133" s="75"/>
      <c r="T133" s="217">
        <f>S133*H133</f>
        <v>0</v>
      </c>
      <c r="U133" s="217">
        <v>0</v>
      </c>
      <c r="V133" s="217">
        <f>U133*H133</f>
        <v>0</v>
      </c>
      <c r="W133" s="217">
        <v>0</v>
      </c>
      <c r="X133" s="218">
        <f>W133*H133</f>
        <v>0</v>
      </c>
      <c r="AR133" s="13" t="s">
        <v>351</v>
      </c>
      <c r="AT133" s="13" t="s">
        <v>254</v>
      </c>
      <c r="AU133" s="13" t="s">
        <v>142</v>
      </c>
      <c r="AY133" s="13" t="s">
        <v>128</v>
      </c>
      <c r="BE133" s="219">
        <f>IF(O133="základní",K133,0)</f>
        <v>0</v>
      </c>
      <c r="BF133" s="219">
        <f>IF(O133="snížená",K133,0)</f>
        <v>0</v>
      </c>
      <c r="BG133" s="219">
        <f>IF(O133="zákl. přenesená",K133,0)</f>
        <v>0</v>
      </c>
      <c r="BH133" s="219">
        <f>IF(O133="sníž. přenesená",K133,0)</f>
        <v>0</v>
      </c>
      <c r="BI133" s="219">
        <f>IF(O133="nulová",K133,0)</f>
        <v>0</v>
      </c>
      <c r="BJ133" s="13" t="s">
        <v>80</v>
      </c>
      <c r="BK133" s="219">
        <f>ROUND(P133*H133,2)</f>
        <v>0</v>
      </c>
      <c r="BL133" s="13" t="s">
        <v>277</v>
      </c>
      <c r="BM133" s="13" t="s">
        <v>925</v>
      </c>
    </row>
    <row r="134" spans="2:65" s="1" customFormat="1" ht="16.5" customHeight="1">
      <c r="B134" s="34"/>
      <c r="C134" s="238" t="s">
        <v>443</v>
      </c>
      <c r="D134" s="238" t="s">
        <v>254</v>
      </c>
      <c r="E134" s="239" t="s">
        <v>926</v>
      </c>
      <c r="F134" s="240" t="s">
        <v>927</v>
      </c>
      <c r="G134" s="241" t="s">
        <v>221</v>
      </c>
      <c r="H134" s="242">
        <v>280</v>
      </c>
      <c r="I134" s="243"/>
      <c r="J134" s="244"/>
      <c r="K134" s="245">
        <f>ROUND(P134*H134,2)</f>
        <v>0</v>
      </c>
      <c r="L134" s="240" t="s">
        <v>1</v>
      </c>
      <c r="M134" s="246"/>
      <c r="N134" s="247" t="s">
        <v>1</v>
      </c>
      <c r="O134" s="215" t="s">
        <v>41</v>
      </c>
      <c r="P134" s="216">
        <f>I134+J134</f>
        <v>0</v>
      </c>
      <c r="Q134" s="216">
        <f>ROUND(I134*H134,2)</f>
        <v>0</v>
      </c>
      <c r="R134" s="216">
        <f>ROUND(J134*H134,2)</f>
        <v>0</v>
      </c>
      <c r="S134" s="75"/>
      <c r="T134" s="217">
        <f>S134*H134</f>
        <v>0</v>
      </c>
      <c r="U134" s="217">
        <v>0</v>
      </c>
      <c r="V134" s="217">
        <f>U134*H134</f>
        <v>0</v>
      </c>
      <c r="W134" s="217">
        <v>0</v>
      </c>
      <c r="X134" s="218">
        <f>W134*H134</f>
        <v>0</v>
      </c>
      <c r="AR134" s="13" t="s">
        <v>351</v>
      </c>
      <c r="AT134" s="13" t="s">
        <v>254</v>
      </c>
      <c r="AU134" s="13" t="s">
        <v>142</v>
      </c>
      <c r="AY134" s="13" t="s">
        <v>128</v>
      </c>
      <c r="BE134" s="219">
        <f>IF(O134="základní",K134,0)</f>
        <v>0</v>
      </c>
      <c r="BF134" s="219">
        <f>IF(O134="snížená",K134,0)</f>
        <v>0</v>
      </c>
      <c r="BG134" s="219">
        <f>IF(O134="zákl. přenesená",K134,0)</f>
        <v>0</v>
      </c>
      <c r="BH134" s="219">
        <f>IF(O134="sníž. přenesená",K134,0)</f>
        <v>0</v>
      </c>
      <c r="BI134" s="219">
        <f>IF(O134="nulová",K134,0)</f>
        <v>0</v>
      </c>
      <c r="BJ134" s="13" t="s">
        <v>80</v>
      </c>
      <c r="BK134" s="219">
        <f>ROUND(P134*H134,2)</f>
        <v>0</v>
      </c>
      <c r="BL134" s="13" t="s">
        <v>277</v>
      </c>
      <c r="BM134" s="13" t="s">
        <v>928</v>
      </c>
    </row>
    <row r="135" spans="2:63" s="10" customFormat="1" ht="20.85" customHeight="1">
      <c r="B135" s="190"/>
      <c r="C135" s="191"/>
      <c r="D135" s="192" t="s">
        <v>71</v>
      </c>
      <c r="E135" s="205" t="s">
        <v>929</v>
      </c>
      <c r="F135" s="205" t="s">
        <v>788</v>
      </c>
      <c r="G135" s="191"/>
      <c r="H135" s="191"/>
      <c r="I135" s="194"/>
      <c r="J135" s="194"/>
      <c r="K135" s="206">
        <f>BK135</f>
        <v>0</v>
      </c>
      <c r="L135" s="191"/>
      <c r="M135" s="196"/>
      <c r="N135" s="197"/>
      <c r="O135" s="198"/>
      <c r="P135" s="198"/>
      <c r="Q135" s="199">
        <f>SUM(Q136:Q139)</f>
        <v>0</v>
      </c>
      <c r="R135" s="199">
        <f>SUM(R136:R139)</f>
        <v>0</v>
      </c>
      <c r="S135" s="198"/>
      <c r="T135" s="200">
        <f>SUM(T136:T139)</f>
        <v>0</v>
      </c>
      <c r="U135" s="198"/>
      <c r="V135" s="200">
        <f>SUM(V136:V139)</f>
        <v>0</v>
      </c>
      <c r="W135" s="198"/>
      <c r="X135" s="201">
        <f>SUM(X136:X139)</f>
        <v>0</v>
      </c>
      <c r="AR135" s="202" t="s">
        <v>82</v>
      </c>
      <c r="AT135" s="203" t="s">
        <v>71</v>
      </c>
      <c r="AU135" s="203" t="s">
        <v>82</v>
      </c>
      <c r="AY135" s="202" t="s">
        <v>128</v>
      </c>
      <c r="BK135" s="204">
        <f>SUM(BK136:BK139)</f>
        <v>0</v>
      </c>
    </row>
    <row r="136" spans="2:65" s="1" customFormat="1" ht="16.5" customHeight="1">
      <c r="B136" s="34"/>
      <c r="C136" s="207" t="s">
        <v>447</v>
      </c>
      <c r="D136" s="207" t="s">
        <v>131</v>
      </c>
      <c r="E136" s="208" t="s">
        <v>930</v>
      </c>
      <c r="F136" s="209" t="s">
        <v>931</v>
      </c>
      <c r="G136" s="210" t="s">
        <v>932</v>
      </c>
      <c r="H136" s="211">
        <v>18</v>
      </c>
      <c r="I136" s="212"/>
      <c r="J136" s="212"/>
      <c r="K136" s="213">
        <f>ROUND(P136*H136,2)</f>
        <v>0</v>
      </c>
      <c r="L136" s="209" t="s">
        <v>1</v>
      </c>
      <c r="M136" s="39"/>
      <c r="N136" s="214" t="s">
        <v>1</v>
      </c>
      <c r="O136" s="215" t="s">
        <v>41</v>
      </c>
      <c r="P136" s="216">
        <f>I136+J136</f>
        <v>0</v>
      </c>
      <c r="Q136" s="216">
        <f>ROUND(I136*H136,2)</f>
        <v>0</v>
      </c>
      <c r="R136" s="216">
        <f>ROUND(J136*H136,2)</f>
        <v>0</v>
      </c>
      <c r="S136" s="75"/>
      <c r="T136" s="217">
        <f>S136*H136</f>
        <v>0</v>
      </c>
      <c r="U136" s="217">
        <v>0</v>
      </c>
      <c r="V136" s="217">
        <f>U136*H136</f>
        <v>0</v>
      </c>
      <c r="W136" s="217">
        <v>0</v>
      </c>
      <c r="X136" s="218">
        <f>W136*H136</f>
        <v>0</v>
      </c>
      <c r="AR136" s="13" t="s">
        <v>277</v>
      </c>
      <c r="AT136" s="13" t="s">
        <v>131</v>
      </c>
      <c r="AU136" s="13" t="s">
        <v>142</v>
      </c>
      <c r="AY136" s="13" t="s">
        <v>128</v>
      </c>
      <c r="BE136" s="219">
        <f>IF(O136="základní",K136,0)</f>
        <v>0</v>
      </c>
      <c r="BF136" s="219">
        <f>IF(O136="snížená",K136,0)</f>
        <v>0</v>
      </c>
      <c r="BG136" s="219">
        <f>IF(O136="zákl. přenesená",K136,0)</f>
        <v>0</v>
      </c>
      <c r="BH136" s="219">
        <f>IF(O136="sníž. přenesená",K136,0)</f>
        <v>0</v>
      </c>
      <c r="BI136" s="219">
        <f>IF(O136="nulová",K136,0)</f>
        <v>0</v>
      </c>
      <c r="BJ136" s="13" t="s">
        <v>80</v>
      </c>
      <c r="BK136" s="219">
        <f>ROUND(P136*H136,2)</f>
        <v>0</v>
      </c>
      <c r="BL136" s="13" t="s">
        <v>277</v>
      </c>
      <c r="BM136" s="13" t="s">
        <v>933</v>
      </c>
    </row>
    <row r="137" spans="2:65" s="1" customFormat="1" ht="16.5" customHeight="1">
      <c r="B137" s="34"/>
      <c r="C137" s="207" t="s">
        <v>451</v>
      </c>
      <c r="D137" s="207" t="s">
        <v>131</v>
      </c>
      <c r="E137" s="208" t="s">
        <v>934</v>
      </c>
      <c r="F137" s="209" t="s">
        <v>935</v>
      </c>
      <c r="G137" s="210" t="s">
        <v>936</v>
      </c>
      <c r="H137" s="249"/>
      <c r="I137" s="212"/>
      <c r="J137" s="212"/>
      <c r="K137" s="213">
        <f>ROUND(P137*H137,2)</f>
        <v>0</v>
      </c>
      <c r="L137" s="209" t="s">
        <v>1</v>
      </c>
      <c r="M137" s="39"/>
      <c r="N137" s="214" t="s">
        <v>1</v>
      </c>
      <c r="O137" s="215" t="s">
        <v>41</v>
      </c>
      <c r="P137" s="216">
        <f>I137+J137</f>
        <v>0</v>
      </c>
      <c r="Q137" s="216">
        <f>ROUND(I137*H137,2)</f>
        <v>0</v>
      </c>
      <c r="R137" s="216">
        <f>ROUND(J137*H137,2)</f>
        <v>0</v>
      </c>
      <c r="S137" s="75"/>
      <c r="T137" s="217">
        <f>S137*H137</f>
        <v>0</v>
      </c>
      <c r="U137" s="217">
        <v>0</v>
      </c>
      <c r="V137" s="217">
        <f>U137*H137</f>
        <v>0</v>
      </c>
      <c r="W137" s="217">
        <v>0</v>
      </c>
      <c r="X137" s="218">
        <f>W137*H137</f>
        <v>0</v>
      </c>
      <c r="AR137" s="13" t="s">
        <v>277</v>
      </c>
      <c r="AT137" s="13" t="s">
        <v>131</v>
      </c>
      <c r="AU137" s="13" t="s">
        <v>142</v>
      </c>
      <c r="AY137" s="13" t="s">
        <v>128</v>
      </c>
      <c r="BE137" s="219">
        <f>IF(O137="základní",K137,0)</f>
        <v>0</v>
      </c>
      <c r="BF137" s="219">
        <f>IF(O137="snížená",K137,0)</f>
        <v>0</v>
      </c>
      <c r="BG137" s="219">
        <f>IF(O137="zákl. přenesená",K137,0)</f>
        <v>0</v>
      </c>
      <c r="BH137" s="219">
        <f>IF(O137="sníž. přenesená",K137,0)</f>
        <v>0</v>
      </c>
      <c r="BI137" s="219">
        <f>IF(O137="nulová",K137,0)</f>
        <v>0</v>
      </c>
      <c r="BJ137" s="13" t="s">
        <v>80</v>
      </c>
      <c r="BK137" s="219">
        <f>ROUND(P137*H137,2)</f>
        <v>0</v>
      </c>
      <c r="BL137" s="13" t="s">
        <v>277</v>
      </c>
      <c r="BM137" s="13" t="s">
        <v>937</v>
      </c>
    </row>
    <row r="138" spans="2:65" s="1" customFormat="1" ht="16.5" customHeight="1">
      <c r="B138" s="34"/>
      <c r="C138" s="207" t="s">
        <v>455</v>
      </c>
      <c r="D138" s="207" t="s">
        <v>131</v>
      </c>
      <c r="E138" s="208" t="s">
        <v>938</v>
      </c>
      <c r="F138" s="209" t="s">
        <v>939</v>
      </c>
      <c r="G138" s="210" t="s">
        <v>936</v>
      </c>
      <c r="H138" s="249"/>
      <c r="I138" s="212"/>
      <c r="J138" s="212"/>
      <c r="K138" s="213">
        <f>ROUND(P138*H138,2)</f>
        <v>0</v>
      </c>
      <c r="L138" s="209" t="s">
        <v>1</v>
      </c>
      <c r="M138" s="39"/>
      <c r="N138" s="214" t="s">
        <v>1</v>
      </c>
      <c r="O138" s="215" t="s">
        <v>41</v>
      </c>
      <c r="P138" s="216">
        <f>I138+J138</f>
        <v>0</v>
      </c>
      <c r="Q138" s="216">
        <f>ROUND(I138*H138,2)</f>
        <v>0</v>
      </c>
      <c r="R138" s="216">
        <f>ROUND(J138*H138,2)</f>
        <v>0</v>
      </c>
      <c r="S138" s="75"/>
      <c r="T138" s="217">
        <f>S138*H138</f>
        <v>0</v>
      </c>
      <c r="U138" s="217">
        <v>0</v>
      </c>
      <c r="V138" s="217">
        <f>U138*H138</f>
        <v>0</v>
      </c>
      <c r="W138" s="217">
        <v>0</v>
      </c>
      <c r="X138" s="218">
        <f>W138*H138</f>
        <v>0</v>
      </c>
      <c r="AR138" s="13" t="s">
        <v>277</v>
      </c>
      <c r="AT138" s="13" t="s">
        <v>131</v>
      </c>
      <c r="AU138" s="13" t="s">
        <v>142</v>
      </c>
      <c r="AY138" s="13" t="s">
        <v>128</v>
      </c>
      <c r="BE138" s="219">
        <f>IF(O138="základní",K138,0)</f>
        <v>0</v>
      </c>
      <c r="BF138" s="219">
        <f>IF(O138="snížená",K138,0)</f>
        <v>0</v>
      </c>
      <c r="BG138" s="219">
        <f>IF(O138="zákl. přenesená",K138,0)</f>
        <v>0</v>
      </c>
      <c r="BH138" s="219">
        <f>IF(O138="sníž. přenesená",K138,0)</f>
        <v>0</v>
      </c>
      <c r="BI138" s="219">
        <f>IF(O138="nulová",K138,0)</f>
        <v>0</v>
      </c>
      <c r="BJ138" s="13" t="s">
        <v>80</v>
      </c>
      <c r="BK138" s="219">
        <f>ROUND(P138*H138,2)</f>
        <v>0</v>
      </c>
      <c r="BL138" s="13" t="s">
        <v>277</v>
      </c>
      <c r="BM138" s="13" t="s">
        <v>940</v>
      </c>
    </row>
    <row r="139" spans="2:65" s="1" customFormat="1" ht="16.5" customHeight="1">
      <c r="B139" s="34"/>
      <c r="C139" s="207" t="s">
        <v>459</v>
      </c>
      <c r="D139" s="207" t="s">
        <v>131</v>
      </c>
      <c r="E139" s="208" t="s">
        <v>941</v>
      </c>
      <c r="F139" s="209" t="s">
        <v>942</v>
      </c>
      <c r="G139" s="210" t="s">
        <v>943</v>
      </c>
      <c r="H139" s="211">
        <v>1</v>
      </c>
      <c r="I139" s="212"/>
      <c r="J139" s="212"/>
      <c r="K139" s="213">
        <f>ROUND(P139*H139,2)</f>
        <v>0</v>
      </c>
      <c r="L139" s="209" t="s">
        <v>1</v>
      </c>
      <c r="M139" s="39"/>
      <c r="N139" s="220" t="s">
        <v>1</v>
      </c>
      <c r="O139" s="221" t="s">
        <v>41</v>
      </c>
      <c r="P139" s="222">
        <f>I139+J139</f>
        <v>0</v>
      </c>
      <c r="Q139" s="222">
        <f>ROUND(I139*H139,2)</f>
        <v>0</v>
      </c>
      <c r="R139" s="222">
        <f>ROUND(J139*H139,2)</f>
        <v>0</v>
      </c>
      <c r="S139" s="223"/>
      <c r="T139" s="224">
        <f>S139*H139</f>
        <v>0</v>
      </c>
      <c r="U139" s="224">
        <v>0</v>
      </c>
      <c r="V139" s="224">
        <f>U139*H139</f>
        <v>0</v>
      </c>
      <c r="W139" s="224">
        <v>0</v>
      </c>
      <c r="X139" s="225">
        <f>W139*H139</f>
        <v>0</v>
      </c>
      <c r="AR139" s="13" t="s">
        <v>277</v>
      </c>
      <c r="AT139" s="13" t="s">
        <v>131</v>
      </c>
      <c r="AU139" s="13" t="s">
        <v>142</v>
      </c>
      <c r="AY139" s="13" t="s">
        <v>128</v>
      </c>
      <c r="BE139" s="219">
        <f>IF(O139="základní",K139,0)</f>
        <v>0</v>
      </c>
      <c r="BF139" s="219">
        <f>IF(O139="snížená",K139,0)</f>
        <v>0</v>
      </c>
      <c r="BG139" s="219">
        <f>IF(O139="zákl. přenesená",K139,0)</f>
        <v>0</v>
      </c>
      <c r="BH139" s="219">
        <f>IF(O139="sníž. přenesená",K139,0)</f>
        <v>0</v>
      </c>
      <c r="BI139" s="219">
        <f>IF(O139="nulová",K139,0)</f>
        <v>0</v>
      </c>
      <c r="BJ139" s="13" t="s">
        <v>80</v>
      </c>
      <c r="BK139" s="219">
        <f>ROUND(P139*H139,2)</f>
        <v>0</v>
      </c>
      <c r="BL139" s="13" t="s">
        <v>277</v>
      </c>
      <c r="BM139" s="13" t="s">
        <v>944</v>
      </c>
    </row>
    <row r="140" spans="2:13" s="1" customFormat="1" ht="6.95" customHeight="1">
      <c r="B140" s="53"/>
      <c r="C140" s="54"/>
      <c r="D140" s="54"/>
      <c r="E140" s="54"/>
      <c r="F140" s="54"/>
      <c r="G140" s="54"/>
      <c r="H140" s="54"/>
      <c r="I140" s="153"/>
      <c r="J140" s="153"/>
      <c r="K140" s="54"/>
      <c r="L140" s="54"/>
      <c r="M140" s="39"/>
    </row>
  </sheetData>
  <sheetProtection password="CC35" sheet="1" objects="1" scenarios="1" formatColumns="0" formatRows="0" autoFilter="0"/>
  <autoFilter ref="C85:L139"/>
  <mergeCells count="9">
    <mergeCell ref="E7:H7"/>
    <mergeCell ref="E9:H9"/>
    <mergeCell ref="E18:H18"/>
    <mergeCell ref="E27:H27"/>
    <mergeCell ref="E50:H50"/>
    <mergeCell ref="E52:H52"/>
    <mergeCell ref="E76:H76"/>
    <mergeCell ref="E78:H78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2019-12-10T13:04:52Z</dcterms:created>
  <dcterms:modified xsi:type="dcterms:W3CDTF">2019-12-10T13:05:03Z</dcterms:modified>
  <cp:category/>
  <cp:version/>
  <cp:contentType/>
  <cp:contentStatus/>
</cp:coreProperties>
</file>