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 - Plocha pro parko..." sheetId="2" r:id="rId2"/>
    <sheet name="SO 401 - Veřejné osvětlení" sheetId="3" r:id="rId3"/>
    <sheet name="VRN - Vedlejší rozpočtové..." sheetId="4" r:id="rId4"/>
  </sheets>
  <definedNames>
    <definedName name="_xlnm.Print_Area" localSheetId="0">'Rekapitulace stavby'!$D$4:$AO$76,'Rekapitulace stavby'!$C$82:$AQ$98</definedName>
    <definedName name="_xlnm._FilterDatabase" localSheetId="1" hidden="1">'SO 102 - Plocha pro parko...'!$C$129:$K$342</definedName>
    <definedName name="_xlnm.Print_Area" localSheetId="1">'SO 102 - Plocha pro parko...'!$C$4:$J$76,'SO 102 - Plocha pro parko...'!$C$82:$J$111,'SO 102 - Plocha pro parko...'!$C$117:$J$342</definedName>
    <definedName name="_xlnm._FilterDatabase" localSheetId="2" hidden="1">'SO 401 - Veřejné osvětlení'!$C$123:$K$236</definedName>
    <definedName name="_xlnm.Print_Area" localSheetId="2">'SO 401 - Veřejné osvětlení'!$C$4:$J$76,'SO 401 - Veřejné osvětlení'!$C$82:$J$105,'SO 401 - Veřejné osvětlení'!$C$111:$J$236</definedName>
    <definedName name="_xlnm._FilterDatabase" localSheetId="3" hidden="1">'VRN - Vedlejší rozpočtové...'!$C$119:$K$133</definedName>
    <definedName name="_xlnm.Print_Area" localSheetId="3">'VRN - Vedlejší rozpočtové...'!$C$4:$J$76,'VRN - Vedlejší rozpočtové...'!$C$82:$J$101,'VRN - Vedlejší rozpočtové...'!$C$107:$J$133</definedName>
    <definedName name="_xlnm.Print_Titles" localSheetId="0">'Rekapitulace stavby'!$92:$92</definedName>
    <definedName name="_xlnm.Print_Titles" localSheetId="1">'SO 102 - Plocha pro parko...'!$129:$129</definedName>
    <definedName name="_xlnm.Print_Titles" localSheetId="2">'SO 401 - Veřejné osvětlení'!$123:$123</definedName>
    <definedName name="_xlnm.Print_Titles" localSheetId="3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<sst xmlns="http://schemas.openxmlformats.org/spreadsheetml/2006/main" count="4015" uniqueCount="901">
  <si>
    <t>Export Komplet</t>
  </si>
  <si>
    <t/>
  </si>
  <si>
    <t>2.0</t>
  </si>
  <si>
    <t>ZAMOK</t>
  </si>
  <si>
    <t>False</t>
  </si>
  <si>
    <t>{7a83008b-76b5-459c-8ceb-4d4afb395b09}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</si>
  <si>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</si>
  <si>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</si>
  <si>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</si>
  <si>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</si>
  <si>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</si>
  <si>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</si>
  <si>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</si>
  <si>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</si>
  <si>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P172018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</si>
  <si>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</si>
  <si>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</si>
  <si>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Plocha pro parkovací stání, ulice Nádražní, Sokolov II.</t>
  </si>
  <si>
    <t>KSO:</t>
  </si>
  <si>
    <t>CC-CZ:</t>
  </si>
  <si>
    <t>Místo:</t>
  </si>
  <si>
    <t>Sokolov</t>
  </si>
  <si>
    <t>Datum:</t>
  </si>
  <si>
    <t>11. 12. 2023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</si>
  <si>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</si>
  <si>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</si>
  <si>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</si>
  <si>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</si>
  <si>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</si>
  <si>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</si>
  <si>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</si>
  <si>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</si>
  <si>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</si>
  <si>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06032354</t>
  </si>
  <si>
    <t>GEOprojectKV,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</si>
  <si>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</si>
  <si>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</si>
  <si>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</si>
  <si>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</si>
  <si>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</si>
  <si>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</si>
  <si>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</si>
  <si>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</si>
  <si>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</si>
  <si>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</si>
  <si>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</si>
  <si>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</si>
  <si>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</si>
  <si>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</si>
  <si>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</si>
  <si>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</si>
  <si>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</si>
  <si>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</si>
  <si>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</si>
  <si>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</si>
  <si>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</si>
  <si>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</si>
  <si>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</si>
  <si>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</si>
  <si>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</si>
  <si>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</si>
  <si>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</si>
  <si>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</si>
  <si>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</si>
  <si>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</si>
  <si>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</si>
  <si>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</si>
  <si>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</si>
  <si>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</si>
  <si>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</si>
  <si>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</si>
  <si>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</si>
  <si>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</si>
  <si>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</si>
  <si>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</si>
  <si>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</si>
  <si>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</si>
  <si>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</si>
  <si>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</si>
  <si>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</si>
  <si>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</si>
  <si>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</si>
  <si>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</si>
  <si>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</si>
  <si>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102</t>
  </si>
  <si>
    <t>STA</t>
  </si>
  <si>
    <t>1</t>
  </si>
  <si>
    <t>{8b05ec35-cb18-4f96-a573-a5868259392b}</t>
  </si>
  <si>
    <t>2</t>
  </si>
  <si>
    <t>SO 401</t>
  </si>
  <si>
    <t>Veřejné osvětlení</t>
  </si>
  <si>
    <t>{99643f10-c8fe-491e-b300-78b6ab861de0}</t>
  </si>
  <si>
    <t>VRN</t>
  </si>
  <si>
    <t>Vedlejší rozpočtové náklady</t>
  </si>
  <si>
    <t>{c592c08d-2723-4f1a-bad5-9516ecfee113}</t>
  </si>
  <si>
    <t>KRYCÍ LIST SOUPISU PRACÍ</t>
  </si>
  <si>
    <t>Objekt:</t>
  </si>
  <si>
    <t>SO 102 - Plocha pro parkovací stání, ulice Nádražní, Sokolov II.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</si>
  <si>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</si>
  <si>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</si>
  <si>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</si>
  <si>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</si>
  <si>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</si>
  <si>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</si>
  <si>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</si>
  <si>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</si>
  <si>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</si>
  <si>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  5.0 - Sanace zemní pláně</t>
  </si>
  <si>
    <t xml:space="preserve">      5.1 - Skladba A</t>
  </si>
  <si>
    <t xml:space="preserve">      5.2 - Skladba B</t>
  </si>
  <si>
    <t xml:space="preserve">      5.3 - Skladba C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</si>
  <si>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</si>
  <si>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</si>
  <si>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</si>
  <si>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</si>
  <si>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</si>
  <si>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</si>
  <si>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</si>
  <si>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</si>
  <si>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</si>
  <si>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</si>
  <si>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</si>
  <si>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</si>
  <si>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</si>
  <si>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</si>
  <si>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</si>
  <si>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</si>
  <si>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</si>
  <si>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</si>
  <si>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</si>
  <si>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</si>
  <si>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</si>
  <si>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</si>
  <si>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</si>
  <si>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</si>
  <si>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112151114</t>
  </si>
  <si>
    <t>Směrové kácení stromů s rozřezáním a odvětvením D kmene přes 400 do 500 mm</t>
  </si>
  <si>
    <t>kus</t>
  </si>
  <si>
    <t>4</t>
  </si>
  <si>
    <t>-1833095069</t>
  </si>
  <si>
    <t>Online PSC</t>
  </si>
  <si>
    <t>https://podminky.urs.cz/item/CS_URS_2023_02/112151114</t>
  </si>
  <si>
    <t>112201114</t>
  </si>
  <si>
    <t>Odstranění pařezů D přes 0,4 do 0,5 m v rovině a svahu do 1:5 s odklizením do 20 m a zasypáním jámy</t>
  </si>
  <si>
    <t>-1036840539</t>
  </si>
  <si>
    <t>https://podminky.urs.cz/item/CS_URS_2023_02/112201114</t>
  </si>
  <si>
    <t>3</t>
  </si>
  <si>
    <t>113106191</t>
  </si>
  <si>
    <t>Rozebrání vozovek ze silničních dílců se spárami zalitými živicí strojně pl do 50 m2</t>
  </si>
  <si>
    <t>m2</t>
  </si>
  <si>
    <t>216709998</t>
  </si>
  <si>
    <t>https://podminky.urs.cz/item/CS_URS_2023_02/113106191</t>
  </si>
  <si>
    <t>113107162</t>
  </si>
  <si>
    <t>Odstranění podkladu z kameniva drceného tl přes 100 do 200 mm strojně pl přes 50 do 200 m2</t>
  </si>
  <si>
    <t>1063814461</t>
  </si>
  <si>
    <t>https://podminky.urs.cz/item/CS_URS_2023_02/113107162</t>
  </si>
  <si>
    <t>5</t>
  </si>
  <si>
    <t>113107183</t>
  </si>
  <si>
    <t>Odstranění podkladu živičného tl přes 100 do 150 mm strojně pl přes 50 do 200 m2</t>
  </si>
  <si>
    <t>-1473805899</t>
  </si>
  <si>
    <t>https://podminky.urs.cz/item/CS_URS_2023_02/113107183</t>
  </si>
  <si>
    <t>6</t>
  </si>
  <si>
    <t>121151123</t>
  </si>
  <si>
    <t>Sejmutí ornice plochy přes 500 m2 tl vrstvy do 200 mm strojně</t>
  </si>
  <si>
    <t>494904585</t>
  </si>
  <si>
    <t>https://podminky.urs.cz/item/CS_URS_2023_02/121151123</t>
  </si>
  <si>
    <t>7</t>
  </si>
  <si>
    <t>122252205</t>
  </si>
  <si>
    <t>Odkopávky a prokopávky nezapažené pro silnice a dálnice v hornině třídy těžitelnosti I objem do 1000 m3 strojně</t>
  </si>
  <si>
    <t>m3</t>
  </si>
  <si>
    <t>-481492179</t>
  </si>
  <si>
    <t>https://podminky.urs.cz/item/CS_URS_2023_02/122252205</t>
  </si>
  <si>
    <t>8</t>
  </si>
  <si>
    <t>131151343</t>
  </si>
  <si>
    <t>Vrtání jamek pro plotové sloupky D přes 200 do 300 mm strojně</t>
  </si>
  <si>
    <t>m</t>
  </si>
  <si>
    <t>1425457891</t>
  </si>
  <si>
    <t>https://podminky.urs.cz/item/CS_URS_2023_02/131151343</t>
  </si>
  <si>
    <t>9</t>
  </si>
  <si>
    <t>162201402</t>
  </si>
  <si>
    <t>Vodorovné přemístění větví stromů listnatých do 1 km D kmene přes 300 do 500 mm</t>
  </si>
  <si>
    <t>540591233</t>
  </si>
  <si>
    <t>https://podminky.urs.cz/item/CS_URS_2023_02/162201402</t>
  </si>
  <si>
    <t>10</t>
  </si>
  <si>
    <t>162201406</t>
  </si>
  <si>
    <t>Vodorovné přemístění větví stromů jehličnatých do 1 km D kmene přes 300 do 500 mm</t>
  </si>
  <si>
    <t>-1588017142</t>
  </si>
  <si>
    <t>https://podminky.urs.cz/item/CS_URS_2023_02/162201406</t>
  </si>
  <si>
    <t>11</t>
  </si>
  <si>
    <t>162201412</t>
  </si>
  <si>
    <t>Vodorovné přemístění kmenů stromů listnatých do 1 km D kmene přes 300 do 500 mm</t>
  </si>
  <si>
    <t>-1684983984</t>
  </si>
  <si>
    <t>https://podminky.urs.cz/item/CS_URS_2023_02/162201412</t>
  </si>
  <si>
    <t>12</t>
  </si>
  <si>
    <t>162201416</t>
  </si>
  <si>
    <t>Vodorovné přemístění kmenů stromů jehličnatých do 1 km D kmene přes 300 do 500 mm</t>
  </si>
  <si>
    <t>-1125475798</t>
  </si>
  <si>
    <t>https://podminky.urs.cz/item/CS_URS_2023_02/162201416</t>
  </si>
  <si>
    <t>13</t>
  </si>
  <si>
    <t>162201422</t>
  </si>
  <si>
    <t>Vodorovné přemístění pařezů do 1 km D přes 300 do 500 mm</t>
  </si>
  <si>
    <t>801071479</t>
  </si>
  <si>
    <t>https://podminky.urs.cz/item/CS_URS_2023_02/162201422</t>
  </si>
  <si>
    <t>14</t>
  </si>
  <si>
    <t>162301932</t>
  </si>
  <si>
    <t>Příplatek k vodorovnému přemístění větví stromů listnatých D kmene přes 300 do 500 mm ZKD 1 km</t>
  </si>
  <si>
    <t>1310475059</t>
  </si>
  <si>
    <t>https://podminky.urs.cz/item/CS_URS_2023_02/162301932</t>
  </si>
  <si>
    <t>VV</t>
  </si>
  <si>
    <t>2*24 'Přepočtené koeficientem množství</t>
  </si>
  <si>
    <t>162301942</t>
  </si>
  <si>
    <t>Příplatek k vodorovnému přemístění větví stromů jehličnatých D kmene přes 300 do 500 mm ZKD 1 km</t>
  </si>
  <si>
    <t>-162598218</t>
  </si>
  <si>
    <t>https://podminky.urs.cz/item/CS_URS_2023_02/162301942</t>
  </si>
  <si>
    <t>16</t>
  </si>
  <si>
    <t>162301952</t>
  </si>
  <si>
    <t>Příplatek k vodorovnému přemístění kmenů stromů listnatých D kmene přes 300 do 500 mm ZKD 1 km</t>
  </si>
  <si>
    <t>-1997484489</t>
  </si>
  <si>
    <t>https://podminky.urs.cz/item/CS_URS_2023_02/162301952</t>
  </si>
  <si>
    <t>17</t>
  </si>
  <si>
    <t>162301962</t>
  </si>
  <si>
    <t>Příplatek k vodorovnému přemístění kmenů stromů jehličnatých D kmene přes 300 do 500 mm ZKD 1 km</t>
  </si>
  <si>
    <t>-1123969745</t>
  </si>
  <si>
    <t>https://podminky.urs.cz/item/CS_URS_2023_02/162301962</t>
  </si>
  <si>
    <t>18</t>
  </si>
  <si>
    <t>162301972</t>
  </si>
  <si>
    <t>Příplatek k vodorovnému přemístění pařezů D přes 300 do 500 mm ZKD 1 km</t>
  </si>
  <si>
    <t>-1031233529</t>
  </si>
  <si>
    <t>https://podminky.urs.cz/item/CS_URS_2023_02/162301972</t>
  </si>
  <si>
    <t>4*24 'Přepočtené koeficientem množství</t>
  </si>
  <si>
    <t>19</t>
  </si>
  <si>
    <t>162751117</t>
  </si>
  <si>
    <t>Vodorovné přemístění přes 9 000 do 10000 m výkopku/sypaniny z horniny třídy těžitelnosti I skupiny 1 až 3</t>
  </si>
  <si>
    <t>698793446</t>
  </si>
  <si>
    <t>https://podminky.urs.cz/item/CS_URS_2023_02/162751117</t>
  </si>
  <si>
    <t>215+711</t>
  </si>
  <si>
    <t>20</t>
  </si>
  <si>
    <t>162751119</t>
  </si>
  <si>
    <t>Příplatek k vodorovnému přemístění výkopku/sypaniny z horniny třídy těžitelnosti I skupiny 1 až 3 ZKD 1000 m přes 10000 m</t>
  </si>
  <si>
    <t>-1400022754</t>
  </si>
  <si>
    <t>https://podminky.urs.cz/item/CS_URS_2023_02/162751119</t>
  </si>
  <si>
    <t>926*14 'Přepočtené koeficientem množství</t>
  </si>
  <si>
    <t>171152101</t>
  </si>
  <si>
    <t>Uložení sypaniny z hornin soudržných do násypů zhutněných silnic a dálnic</t>
  </si>
  <si>
    <t>-316635941</t>
  </si>
  <si>
    <t>https://podminky.urs.cz/item/CS_URS_2023_02/171152101</t>
  </si>
  <si>
    <t>22</t>
  </si>
  <si>
    <t>M</t>
  </si>
  <si>
    <t>58344171</t>
  </si>
  <si>
    <t>štěrkodrť frakce 0/32</t>
  </si>
  <si>
    <t>t</t>
  </si>
  <si>
    <t>-922265231</t>
  </si>
  <si>
    <t>17*2 'Přepočtené koeficientem množství</t>
  </si>
  <si>
    <t>23</t>
  </si>
  <si>
    <t>171201221</t>
  </si>
  <si>
    <t>Poplatek za uložení na skládce (skládkovné) zeminy a kamení kód odpadu 17 05 04</t>
  </si>
  <si>
    <t>-1371218656</t>
  </si>
  <si>
    <t>https://podminky.urs.cz/item/CS_URS_2023_02/171201221</t>
  </si>
  <si>
    <t>926*2 'Přepočtené koeficientem množství</t>
  </si>
  <si>
    <t>24</t>
  </si>
  <si>
    <t>174111101</t>
  </si>
  <si>
    <t>Zásyp jam, šachet rýh nebo kolem objektů sypaninou se zhutněním ručně</t>
  </si>
  <si>
    <t>1611626742</t>
  </si>
  <si>
    <t>https://podminky.urs.cz/item/CS_URS_2023_02/174111101</t>
  </si>
  <si>
    <t>2*1,5</t>
  </si>
  <si>
    <t>25</t>
  </si>
  <si>
    <t>1600729527</t>
  </si>
  <si>
    <t>3*2 'Přepočtené koeficientem množství</t>
  </si>
  <si>
    <t>26</t>
  </si>
  <si>
    <t>181152302</t>
  </si>
  <si>
    <t>Úprava pláně pro silnice a dálnice v zářezech se zhutněním</t>
  </si>
  <si>
    <t>-1149548270</t>
  </si>
  <si>
    <t>https://podminky.urs.cz/item/CS_URS_2023_02/181152302</t>
  </si>
  <si>
    <t>595+546+34+608+51</t>
  </si>
  <si>
    <t>27</t>
  </si>
  <si>
    <t>181351113</t>
  </si>
  <si>
    <t>Rozprostření ornice tl vrstvy do 200 mm pl přes 500 m2 v rovině nebo ve svahu do 1:5 strojně</t>
  </si>
  <si>
    <t>1251861245</t>
  </si>
  <si>
    <t>https://podminky.urs.cz/item/CS_URS_2023_02/181351113</t>
  </si>
  <si>
    <t>28</t>
  </si>
  <si>
    <t>10364101</t>
  </si>
  <si>
    <t>zemina pro terénní úpravy - ornice</t>
  </si>
  <si>
    <t>-363471615</t>
  </si>
  <si>
    <t>350*0,2 'Přepočtené koeficientem množství</t>
  </si>
  <si>
    <t>29</t>
  </si>
  <si>
    <t>181411121</t>
  </si>
  <si>
    <t>Založení lučního trávníku výsevem pl do 1000 m2 v rovině a ve svahu do 1:5</t>
  </si>
  <si>
    <t>1518071254</t>
  </si>
  <si>
    <t>https://podminky.urs.cz/item/CS_URS_2023_02/181411121</t>
  </si>
  <si>
    <t>30</t>
  </si>
  <si>
    <t>00572470</t>
  </si>
  <si>
    <t>osivo směs travní univerzál</t>
  </si>
  <si>
    <t>kg</t>
  </si>
  <si>
    <t>1816563129</t>
  </si>
  <si>
    <t>350*0,02 'Přepočtené koeficientem množství</t>
  </si>
  <si>
    <t>Svislé a kompletní konstrukce</t>
  </si>
  <si>
    <t>31</t>
  </si>
  <si>
    <t>918222112</t>
  </si>
  <si>
    <t>PHS sloupek ocelový HE-A zakládaný do patky výšky od 1 do 3 m</t>
  </si>
  <si>
    <t>-1056764731</t>
  </si>
  <si>
    <t>https://podminky.urs.cz/item/CS_URS_2023_02/918222112</t>
  </si>
  <si>
    <t>43*2,7</t>
  </si>
  <si>
    <t>32</t>
  </si>
  <si>
    <t>918261112R</t>
  </si>
  <si>
    <t>PHS do profilů z plexiskla čirého PMMA rozměru 1 x 2 m tloušťky tl 15 mm</t>
  </si>
  <si>
    <t>7676280</t>
  </si>
  <si>
    <t>42*2</t>
  </si>
  <si>
    <t>33</t>
  </si>
  <si>
    <t>918291111R</t>
  </si>
  <si>
    <t>Těsnění spáry mezi panelem PHS a sloupkem Al profilem délky do 2 m</t>
  </si>
  <si>
    <t>-2086614410</t>
  </si>
  <si>
    <t>"betonové desky" 42*2</t>
  </si>
  <si>
    <t>"plexiskla" 42*2</t>
  </si>
  <si>
    <t>Součet</t>
  </si>
  <si>
    <t>34</t>
  </si>
  <si>
    <t>34812112R1</t>
  </si>
  <si>
    <t>Osazování desek plotových betonových</t>
  </si>
  <si>
    <t>-1300169102</t>
  </si>
  <si>
    <t>35</t>
  </si>
  <si>
    <t>5923312R1</t>
  </si>
  <si>
    <t>deska plotová betonová 2000x500 mm</t>
  </si>
  <si>
    <t>97658609</t>
  </si>
  <si>
    <t>Komunikace pozemní</t>
  </si>
  <si>
    <t>5.0</t>
  </si>
  <si>
    <t>Sanace zemní pláně</t>
  </si>
  <si>
    <t>36</t>
  </si>
  <si>
    <t>122252203</t>
  </si>
  <si>
    <t>Odkopávky a prokopávky nezapažené pro silnice a dálnice v hornině třídy těžitelnosti I objem do 100 m3 strojně</t>
  </si>
  <si>
    <t>-653386682</t>
  </si>
  <si>
    <t>https://podminky.urs.cz/item/CS_URS_2023_02/122252203</t>
  </si>
  <si>
    <t>(595+546+34+608+51)*0,5</t>
  </si>
  <si>
    <t>37</t>
  </si>
  <si>
    <t>162751117.1</t>
  </si>
  <si>
    <t>-1495344952</t>
  </si>
  <si>
    <t>38</t>
  </si>
  <si>
    <t>162751119.1</t>
  </si>
  <si>
    <t>315821598</t>
  </si>
  <si>
    <t>917*14 'Přepočtené koeficientem množství</t>
  </si>
  <si>
    <t>39</t>
  </si>
  <si>
    <t>171201231</t>
  </si>
  <si>
    <t>Poplatek za uložení zeminy a kamení na recyklační skládce (skládkovné) kód odpadu 17 05 04</t>
  </si>
  <si>
    <t>1033601667</t>
  </si>
  <si>
    <t>https://podminky.urs.cz/item/CS_URS_2023_01/171201231</t>
  </si>
  <si>
    <t>917*2 'Přepočtené koeficientem množství</t>
  </si>
  <si>
    <t>40</t>
  </si>
  <si>
    <t>5648711111</t>
  </si>
  <si>
    <t>Podklad ze štěrkodrtě vel. 0-63 mm plochy přes 100 m2 tl 250 mm</t>
  </si>
  <si>
    <t>26946501</t>
  </si>
  <si>
    <t>P</t>
  </si>
  <si>
    <t>Poznámka k položce:
Sanace zemní pláně</t>
  </si>
  <si>
    <t>41</t>
  </si>
  <si>
    <t>5648711112</t>
  </si>
  <si>
    <t>Podklad ze štěrkodrtě vel. 0-125 mm plochy přes 100 m2 tl 250 mm</t>
  </si>
  <si>
    <t>-672392511</t>
  </si>
  <si>
    <t>42</t>
  </si>
  <si>
    <t>919726203</t>
  </si>
  <si>
    <t>Geotextilie pro vyztužení, separaci a filtraci tkaná z PP podélná pevnost v tahu přes 50 do 80 kN/m</t>
  </si>
  <si>
    <t>1218039673</t>
  </si>
  <si>
    <t>https://podminky.urs.cz/item/CS_URS_2023_02/919726203</t>
  </si>
  <si>
    <t>5.1</t>
  </si>
  <si>
    <t>Skladba A</t>
  </si>
  <si>
    <t>43</t>
  </si>
  <si>
    <t>564851111</t>
  </si>
  <si>
    <t>Podklad ze štěrkodrtě ŠD plochy přes 100 m2 tl 150 mm</t>
  </si>
  <si>
    <t>1247488196</t>
  </si>
  <si>
    <t>https://podminky.urs.cz/item/CS_URS_2023_02/564851111</t>
  </si>
  <si>
    <t>44</t>
  </si>
  <si>
    <t>804225397</t>
  </si>
  <si>
    <t>45</t>
  </si>
  <si>
    <t>573111111</t>
  </si>
  <si>
    <t>Postřik živičný infiltrační s posypem z asfaltu množství 0,60 kg/m2</t>
  </si>
  <si>
    <t>205181298</t>
  </si>
  <si>
    <t>https://podminky.urs.cz/item/CS_URS_2023_02/573111111</t>
  </si>
  <si>
    <t>46</t>
  </si>
  <si>
    <t>565155111</t>
  </si>
  <si>
    <t>Asfaltový beton vrstva podkladní ACP 16 (obalované kamenivo OKS) tl 70 mm š do 3 m</t>
  </si>
  <si>
    <t>-563506751</t>
  </si>
  <si>
    <t>https://podminky.urs.cz/item/CS_URS_2023_02/565155111</t>
  </si>
  <si>
    <t>47</t>
  </si>
  <si>
    <t>573211111</t>
  </si>
  <si>
    <t>Postřik živičný spojovací z asfaltu v množství 0,60 kg/m2</t>
  </si>
  <si>
    <t>1341544386</t>
  </si>
  <si>
    <t>https://podminky.urs.cz/item/CS_URS_2023_02/573211111</t>
  </si>
  <si>
    <t>48</t>
  </si>
  <si>
    <t>577134111</t>
  </si>
  <si>
    <t>Asfaltový beton vrstva obrusná ACO 11 (ABS) tř. I tl 40 mm š do 3 m z nemodifikovaného asfaltu</t>
  </si>
  <si>
    <t>63502218</t>
  </si>
  <si>
    <t>https://podminky.urs.cz/item/CS_URS_2023_02/577134111</t>
  </si>
  <si>
    <t>5.2</t>
  </si>
  <si>
    <t>Skladba B</t>
  </si>
  <si>
    <t>49</t>
  </si>
  <si>
    <t>564841113</t>
  </si>
  <si>
    <t>Podklad ze štěrkodrtě ŠD plochy přes 100 m2 tl 140 mm</t>
  </si>
  <si>
    <t>-535524736</t>
  </si>
  <si>
    <t>https://podminky.urs.cz/item/CS_URS_2023_02/564841113</t>
  </si>
  <si>
    <t>608+51</t>
  </si>
  <si>
    <t>50</t>
  </si>
  <si>
    <t>1939457672</t>
  </si>
  <si>
    <t>51</t>
  </si>
  <si>
    <t>596212211</t>
  </si>
  <si>
    <t>Kladení zámkové dlažby pozemních komunikací ručně tl 80 mm skupiny A pl přes 50 do 100 m2</t>
  </si>
  <si>
    <t>1314024011</t>
  </si>
  <si>
    <t>https://podminky.urs.cz/item/CS_URS_2023_02/596212211</t>
  </si>
  <si>
    <t>52</t>
  </si>
  <si>
    <t>59245020</t>
  </si>
  <si>
    <t>dlažba skladebná betonová 200x100x80mm přírodní</t>
  </si>
  <si>
    <t>133603067</t>
  </si>
  <si>
    <t>53</t>
  </si>
  <si>
    <t>59245004</t>
  </si>
  <si>
    <t>dlažba tvar čtverec betonová 200x200x80mm barevná</t>
  </si>
  <si>
    <t>631439950</t>
  </si>
  <si>
    <t>5.3</t>
  </si>
  <si>
    <t>Skladba C</t>
  </si>
  <si>
    <t>54</t>
  </si>
  <si>
    <t>575755441</t>
  </si>
  <si>
    <t>546+34</t>
  </si>
  <si>
    <t>55</t>
  </si>
  <si>
    <t>-625365884</t>
  </si>
  <si>
    <t>56</t>
  </si>
  <si>
    <t>919726123R</t>
  </si>
  <si>
    <t>Geotextilie pro ochranu a zachycení ropných látek netkaná měrná hmotnost 400 g/m2</t>
  </si>
  <si>
    <t>1208247585</t>
  </si>
  <si>
    <t>Poznámka k položce:
Skladba B</t>
  </si>
  <si>
    <t>57</t>
  </si>
  <si>
    <t>596412210</t>
  </si>
  <si>
    <t>Kladení dlažby z vegetačních tvárnic pozemních komunikací tl 80 mm pl do 50 m2</t>
  </si>
  <si>
    <t>1839638767</t>
  </si>
  <si>
    <t>https://podminky.urs.cz/item/CS_URS_2023_02/596412210</t>
  </si>
  <si>
    <t>58</t>
  </si>
  <si>
    <t>59245035R</t>
  </si>
  <si>
    <t>dlažba plošná betonová vegetační 210x140x80mm přírodní</t>
  </si>
  <si>
    <t>-1829781961</t>
  </si>
  <si>
    <t>59</t>
  </si>
  <si>
    <t>59245036R</t>
  </si>
  <si>
    <t>dlažba plošná betonová vegetační 210x140x80mm barevná</t>
  </si>
  <si>
    <t>254166153</t>
  </si>
  <si>
    <t>Trubní vedení</t>
  </si>
  <si>
    <t>60</t>
  </si>
  <si>
    <t>890411851</t>
  </si>
  <si>
    <t>Bourání šachet z prefabrikovaných skruží strojně obestavěného prostoru do 1,5 m3</t>
  </si>
  <si>
    <t>806723071</t>
  </si>
  <si>
    <t>https://podminky.urs.cz/item/CS_URS_2023_02/890411851</t>
  </si>
  <si>
    <t>Ostatní konstrukce a práce, bourání</t>
  </si>
  <si>
    <t>61</t>
  </si>
  <si>
    <t>914111111</t>
  </si>
  <si>
    <t>Montáž svislé dopravní značky do velikosti 1 m2 objímkami na sloupek nebo konzolu</t>
  </si>
  <si>
    <t>-1467794320</t>
  </si>
  <si>
    <t>https://podminky.urs.cz/item/CS_URS_2023_02/914111111</t>
  </si>
  <si>
    <t>62</t>
  </si>
  <si>
    <t>40445625</t>
  </si>
  <si>
    <t>informativní značky provozní IP8, IP9, IP11-IP13 500x700mm</t>
  </si>
  <si>
    <t>222740989</t>
  </si>
  <si>
    <t>63</t>
  </si>
  <si>
    <t>40445619</t>
  </si>
  <si>
    <t>zákazové, příkazové dopravní značky B1-B34, C1-15 500mm</t>
  </si>
  <si>
    <t>-1843917404</t>
  </si>
  <si>
    <t>64</t>
  </si>
  <si>
    <t>40445647</t>
  </si>
  <si>
    <t>dodatkové tabulky E1, E2a,b , E6, E9, E10 E12c, E17 500x500mm</t>
  </si>
  <si>
    <t>437768257</t>
  </si>
  <si>
    <t>65</t>
  </si>
  <si>
    <t>40445649</t>
  </si>
  <si>
    <t>dodatkové tabulky E3-E5, E8, E14-E16 500x150mm</t>
  </si>
  <si>
    <t>-661980469</t>
  </si>
  <si>
    <t>66</t>
  </si>
  <si>
    <t>914511111</t>
  </si>
  <si>
    <t>Montáž sloupku dopravních značek délky do 3,5 m s betonovým základem</t>
  </si>
  <si>
    <t>1947952861</t>
  </si>
  <si>
    <t>https://podminky.urs.cz/item/CS_URS_2023_02/914511111</t>
  </si>
  <si>
    <t>67</t>
  </si>
  <si>
    <t>40445230</t>
  </si>
  <si>
    <t>sloupek pro dopravní značku Zn D 70mm v 3,5m</t>
  </si>
  <si>
    <t>350755866</t>
  </si>
  <si>
    <t>68</t>
  </si>
  <si>
    <t>914511112</t>
  </si>
  <si>
    <t>Montáž sloupku dopravních značek délky do 3,5 m s betonovým základem a patkou D 60 mm</t>
  </si>
  <si>
    <t>1185012343</t>
  </si>
  <si>
    <t>https://podminky.urs.cz/item/CS_URS_2023_02/914511112</t>
  </si>
  <si>
    <t>69</t>
  </si>
  <si>
    <t>40445241</t>
  </si>
  <si>
    <t>patka pro sloupek Al D 70mm</t>
  </si>
  <si>
    <t>297043213</t>
  </si>
  <si>
    <t>70</t>
  </si>
  <si>
    <t>40445254</t>
  </si>
  <si>
    <t>víčko plastové na sloupek D 70mm</t>
  </si>
  <si>
    <t>-1045975911</t>
  </si>
  <si>
    <t>71</t>
  </si>
  <si>
    <t>915131111</t>
  </si>
  <si>
    <t>Vodorovné dopravní značení přechody pro chodce, šipky, symboly základní bílá barva</t>
  </si>
  <si>
    <t>-1716397769</t>
  </si>
  <si>
    <t>https://podminky.urs.cz/item/CS_URS_2023_02/915131111</t>
  </si>
  <si>
    <t>8+5</t>
  </si>
  <si>
    <t>72</t>
  </si>
  <si>
    <t>915231111</t>
  </si>
  <si>
    <t>Vodorovné dopravní značení přechody pro chodce, šipky, symboly bílý plast</t>
  </si>
  <si>
    <t>-1033375021</t>
  </si>
  <si>
    <t>https://podminky.urs.cz/item/CS_URS_2023_02/915231111</t>
  </si>
  <si>
    <t>73</t>
  </si>
  <si>
    <t>915621111</t>
  </si>
  <si>
    <t>Předznačení vodorovného plošného značení</t>
  </si>
  <si>
    <t>-1850981636</t>
  </si>
  <si>
    <t>https://podminky.urs.cz/item/CS_URS_2023_02/915621111</t>
  </si>
  <si>
    <t>74</t>
  </si>
  <si>
    <t>916131213</t>
  </si>
  <si>
    <t>Osazení silničního obrubníku betonového stojatého s boční opěrou do lože z betonu prostého</t>
  </si>
  <si>
    <t>187082020</t>
  </si>
  <si>
    <t>https://podminky.urs.cz/item/CS_URS_2023_02/916131213</t>
  </si>
  <si>
    <t>75</t>
  </si>
  <si>
    <t>59217031</t>
  </si>
  <si>
    <t>obrubník betonový silniční 1000x150x250mm</t>
  </si>
  <si>
    <t>-1809781284</t>
  </si>
  <si>
    <t>195*1,02 'Přepočtené koeficientem množství</t>
  </si>
  <si>
    <t>76</t>
  </si>
  <si>
    <t>59217026</t>
  </si>
  <si>
    <t>obrubník betonový silniční 500x150x250mm</t>
  </si>
  <si>
    <t>1356660435</t>
  </si>
  <si>
    <t>6*1,02 'Přepočtené koeficientem množství</t>
  </si>
  <si>
    <t>77</t>
  </si>
  <si>
    <t>59217035</t>
  </si>
  <si>
    <t>obrubník betonový obloukový vnější 780x150x250mm</t>
  </si>
  <si>
    <t>1615850971</t>
  </si>
  <si>
    <t xml:space="preserve">Poznámka k položce:
R0,5 - 
R1 - </t>
  </si>
  <si>
    <t>78</t>
  </si>
  <si>
    <t>916231213</t>
  </si>
  <si>
    <t>Osazení chodníkového obrubníku betonového stojatého s boční opěrou do lože z betonu prostého</t>
  </si>
  <si>
    <t>88168545</t>
  </si>
  <si>
    <t>https://podminky.urs.cz/item/CS_URS_2023_02/916231213</t>
  </si>
  <si>
    <t>79</t>
  </si>
  <si>
    <t>59217016</t>
  </si>
  <si>
    <t>obrubník betonový chodníkový 1000x80x250mm</t>
  </si>
  <si>
    <t>1761043100</t>
  </si>
  <si>
    <t>250*1,02 'Přepočtené koeficientem množství</t>
  </si>
  <si>
    <t>80</t>
  </si>
  <si>
    <t>59217036</t>
  </si>
  <si>
    <t>obrubník betonový parkový přírodní 500x80x250mm</t>
  </si>
  <si>
    <t>-178921540</t>
  </si>
  <si>
    <t>10*1,02 'Přepočtené koeficientem množství</t>
  </si>
  <si>
    <t>81</t>
  </si>
  <si>
    <t>919735111</t>
  </si>
  <si>
    <t>Řezání stávajícího živičného krytu hl do 50 mm</t>
  </si>
  <si>
    <t>-1081766079</t>
  </si>
  <si>
    <t>https://podminky.urs.cz/item/CS_URS_2023_02/919735111</t>
  </si>
  <si>
    <t>997</t>
  </si>
  <si>
    <t>Přesun sutě</t>
  </si>
  <si>
    <t>82</t>
  </si>
  <si>
    <t>997221561</t>
  </si>
  <si>
    <t>Vodorovná doprava suti z kusových materiálů do 1 km</t>
  </si>
  <si>
    <t>-129603371</t>
  </si>
  <si>
    <t>https://podminky.urs.cz/item/CS_URS_2023_02/997221561</t>
  </si>
  <si>
    <t>83</t>
  </si>
  <si>
    <t>997221569</t>
  </si>
  <si>
    <t>Příplatek ZKD 1 km u vodorovné dopravy suti z kusových materiálů</t>
  </si>
  <si>
    <t>-481893576</t>
  </si>
  <si>
    <t>https://podminky.urs.cz/item/CS_URS_2023_02/997221569</t>
  </si>
  <si>
    <t>100,74*24 'Přepočtené koeficientem množství</t>
  </si>
  <si>
    <t>84</t>
  </si>
  <si>
    <t>997221615</t>
  </si>
  <si>
    <t>Poplatek za uložení na skládce (skládkovné) stavebního odpadu betonového kód odpadu 17 01 01</t>
  </si>
  <si>
    <t>-1889340115</t>
  </si>
  <si>
    <t>https://podminky.urs.cz/item/CS_URS_2023_02/997221615</t>
  </si>
  <si>
    <t>85</t>
  </si>
  <si>
    <t>997221645</t>
  </si>
  <si>
    <t>Poplatek za uložení na skládce (skládkovné) odpadu asfaltového bez dehtu kód odpadu 17 03 02</t>
  </si>
  <si>
    <t>-507618608</t>
  </si>
  <si>
    <t>https://podminky.urs.cz/item/CS_URS_2023_02/997221645</t>
  </si>
  <si>
    <t>86</t>
  </si>
  <si>
    <t>997221655</t>
  </si>
  <si>
    <t>-948840291</t>
  </si>
  <si>
    <t>https://podminky.urs.cz/item/CS_URS_2023_02/997221655</t>
  </si>
  <si>
    <t>998</t>
  </si>
  <si>
    <t>Přesun hmot</t>
  </si>
  <si>
    <t>87</t>
  </si>
  <si>
    <t>998225111</t>
  </si>
  <si>
    <t>Přesun hmot pro pozemní komunikace s krytem z kamene, monolitickým betonovým nebo živičným</t>
  </si>
  <si>
    <t>-1506158185</t>
  </si>
  <si>
    <t>https://podminky.urs.cz/item/CS_URS_2023_02/998225111</t>
  </si>
  <si>
    <t>Práce a dodávky M</t>
  </si>
  <si>
    <t>46-M</t>
  </si>
  <si>
    <t>Zemní práce při extr.mont.pracích</t>
  </si>
  <si>
    <t>88</t>
  </si>
  <si>
    <t>460161291</t>
  </si>
  <si>
    <t>Hloubení kabelových rýh ručně š 50 cm hl 100 cm v hornině tř I skupiny 1 a 2</t>
  </si>
  <si>
    <t>-1965603114</t>
  </si>
  <si>
    <t>https://podminky.urs.cz/item/CS_URS_2023_02/460161291</t>
  </si>
  <si>
    <t>89</t>
  </si>
  <si>
    <t>460451311</t>
  </si>
  <si>
    <t>Zásyp kabelových rýh strojně se zhutněním š 50 cm hl 100 cm z horniny tř I skupiny 1 a 2</t>
  </si>
  <si>
    <t>-1729396383</t>
  </si>
  <si>
    <t>https://podminky.urs.cz/item/CS_URS_2023_02/460451311</t>
  </si>
  <si>
    <t>90</t>
  </si>
  <si>
    <t>460731121</t>
  </si>
  <si>
    <t>Přepážky s utěsněním pro oddělení kabelů ve výkopu z desek betonových</t>
  </si>
  <si>
    <t>-628678872</t>
  </si>
  <si>
    <t>https://podminky.urs.cz/item/CS_URS_2023_02/460731121</t>
  </si>
  <si>
    <t>Poznámka k položce:
ochrana stávajícího vedení VN, dle požadavků ČEZ</t>
  </si>
  <si>
    <t>SO 401 - Veřejné osvětlení</t>
  </si>
  <si>
    <t>Bc. Pavel Pruský - projekty elektro</t>
  </si>
  <si>
    <t>05124166</t>
  </si>
  <si>
    <t xml:space="preserve">    01 - Dodávky zařízení</t>
  </si>
  <si>
    <t xml:space="preserve">    02 - Materiál elektromontážní</t>
  </si>
  <si>
    <t xml:space="preserve">    03 - Materiál zemní + stavební</t>
  </si>
  <si>
    <t xml:space="preserve">    04 - Elektromontáže</t>
  </si>
  <si>
    <t xml:space="preserve">    05 - Demontáže</t>
  </si>
  <si>
    <t xml:space="preserve">    06 - Zemní práce</t>
  </si>
  <si>
    <t xml:space="preserve">    07 - Ostatní náklady</t>
  </si>
  <si>
    <t>01</t>
  </si>
  <si>
    <t>Dodávky zařízení</t>
  </si>
  <si>
    <t>000530421</t>
  </si>
  <si>
    <t>svít.BGP202 T25 1xLED-HB650-6400lm-4S/830 DM50,14W/2000lm/3000K,IP66,CLO,přep.ochr.,autonom.stmív.dimregime č.28</t>
  </si>
  <si>
    <t>ks</t>
  </si>
  <si>
    <t>580166655</t>
  </si>
  <si>
    <t>000530422</t>
  </si>
  <si>
    <t>svít.BGP202 T25 1xLED-HB650-6400lm-4S/830 DW50,30W/4400lm/3000K,IP66,CLO,přep.ochr.</t>
  </si>
  <si>
    <t>1426644166</t>
  </si>
  <si>
    <t>000561541</t>
  </si>
  <si>
    <t>stožár žár.Zn bezpatic.8m třístupň.JBUD 8ST 159/108/89</t>
  </si>
  <si>
    <t>-1662024857</t>
  </si>
  <si>
    <t>000561771</t>
  </si>
  <si>
    <t>stožár žár.Zn bezpatic.třístup.6m atyp 159/108/89 (posled.15cm 60mm)</t>
  </si>
  <si>
    <t>947012901</t>
  </si>
  <si>
    <t>000569406</t>
  </si>
  <si>
    <t>ochranná manžeta plastová PM159</t>
  </si>
  <si>
    <t>-395171522</t>
  </si>
  <si>
    <t>000574424</t>
  </si>
  <si>
    <t>výložník osvětlovací rovný žárZn vyložení 1m.180st.na pr.89 UD2/89-1000/180</t>
  </si>
  <si>
    <t>625070947</t>
  </si>
  <si>
    <t>000530400R1</t>
  </si>
  <si>
    <t>kamera otočná</t>
  </si>
  <si>
    <t>-1984874429</t>
  </si>
  <si>
    <t>Poznámka k položce:
konkrétní typ kamery bude určen investorem</t>
  </si>
  <si>
    <t>000530400R2</t>
  </si>
  <si>
    <t>kamera pevná</t>
  </si>
  <si>
    <t>-798854455</t>
  </si>
  <si>
    <t>02</t>
  </si>
  <si>
    <t>Materiál elektromontážní</t>
  </si>
  <si>
    <t>10.836.95</t>
  </si>
  <si>
    <t>Stožár.rozvodnice SR721-14/N-IP20</t>
  </si>
  <si>
    <t>KS</t>
  </si>
  <si>
    <t>-2080527403</t>
  </si>
  <si>
    <t>10.501.57</t>
  </si>
  <si>
    <t>Stožár.rozvodnice SR722-14/N-IP20</t>
  </si>
  <si>
    <t>-1219802860</t>
  </si>
  <si>
    <t>043010017</t>
  </si>
  <si>
    <t>Pojistková patrona E14/6A</t>
  </si>
  <si>
    <t>-1925774163</t>
  </si>
  <si>
    <t>000101209.1</t>
  </si>
  <si>
    <t>kabel CYKY-J 4x10</t>
  </si>
  <si>
    <t>-1765696830</t>
  </si>
  <si>
    <t>"pro VO" 200</t>
  </si>
  <si>
    <t>"pro kamery" 140</t>
  </si>
  <si>
    <t>000101105.1</t>
  </si>
  <si>
    <t>kabel CYKY-J 3x1,5</t>
  </si>
  <si>
    <t>-467575908</t>
  </si>
  <si>
    <t>34123001</t>
  </si>
  <si>
    <t>kabel datový optický OM2 univerzální 8 vláken 50/125 plášť LSOH</t>
  </si>
  <si>
    <t>-1159321465</t>
  </si>
  <si>
    <t>Poznámka k položce:
OM2</t>
  </si>
  <si>
    <t>000321500</t>
  </si>
  <si>
    <t>roura korugovaná KOPOFLEX KF09040 pr.40/32mm</t>
  </si>
  <si>
    <t>-702240214</t>
  </si>
  <si>
    <t>000321505</t>
  </si>
  <si>
    <t>roura korugovaná KOPOFLEX KF09110 pr.110/94mm</t>
  </si>
  <si>
    <t>-1790317063</t>
  </si>
  <si>
    <t>000046613.1</t>
  </si>
  <si>
    <t>chránička optického kabelu HDPE 06040</t>
  </si>
  <si>
    <t>-617612268</t>
  </si>
  <si>
    <t>000295011.1</t>
  </si>
  <si>
    <t>vedení FeZn pr.10mm(0,63kg/m)</t>
  </si>
  <si>
    <t>1589633504</t>
  </si>
  <si>
    <t>000295073.1</t>
  </si>
  <si>
    <t>svorka pro spojování uzem.vodiče Rd10/Rd10 v zemi</t>
  </si>
  <si>
    <t>-324007643</t>
  </si>
  <si>
    <t>000295772</t>
  </si>
  <si>
    <t>svorka připojovací SP 1šroub nerez</t>
  </si>
  <si>
    <t>1847189854</t>
  </si>
  <si>
    <t>10.342.10</t>
  </si>
  <si>
    <t>Páska DEHN 556130 š.1cm protikorozní</t>
  </si>
  <si>
    <t>1124397110</t>
  </si>
  <si>
    <t>03</t>
  </si>
  <si>
    <t>Materiál zemní + stavební</t>
  </si>
  <si>
    <t>000046134</t>
  </si>
  <si>
    <t>beton B13,5</t>
  </si>
  <si>
    <t>-1388613724</t>
  </si>
  <si>
    <t>000046453</t>
  </si>
  <si>
    <t>stožárové pouzdro plast SP315/1000</t>
  </si>
  <si>
    <t>-1534916545</t>
  </si>
  <si>
    <t>000046134.2</t>
  </si>
  <si>
    <t>-131350701</t>
  </si>
  <si>
    <t>000046456.1</t>
  </si>
  <si>
    <t>stožárové pouzdro plast SP315/1500</t>
  </si>
  <si>
    <t>73723478</t>
  </si>
  <si>
    <t>000046383</t>
  </si>
  <si>
    <t>výstražná fólie šířka 0,34m</t>
  </si>
  <si>
    <t>1968314681</t>
  </si>
  <si>
    <t>000046383.2</t>
  </si>
  <si>
    <t>542518043</t>
  </si>
  <si>
    <t>1720145608</t>
  </si>
  <si>
    <t>1858243629</t>
  </si>
  <si>
    <t>04</t>
  </si>
  <si>
    <t>Elektromontáže</t>
  </si>
  <si>
    <t>210202100R</t>
  </si>
  <si>
    <t>instalace kamery vč. zapojení</t>
  </si>
  <si>
    <t>1315809833</t>
  </si>
  <si>
    <t>Poznámka k položce:
na stožár VO</t>
  </si>
  <si>
    <t>210202103.1</t>
  </si>
  <si>
    <t>svítidlo LED venkovní na stožár</t>
  </si>
  <si>
    <t>951473736</t>
  </si>
  <si>
    <t>-1031241591</t>
  </si>
  <si>
    <t>210204011.1</t>
  </si>
  <si>
    <t>stožár osvětlovací ocelový do 12m</t>
  </si>
  <si>
    <t>-947069762</t>
  </si>
  <si>
    <t>210204002</t>
  </si>
  <si>
    <t>stožár osvětlovací sadový ocelový</t>
  </si>
  <si>
    <t>-1580154883</t>
  </si>
  <si>
    <t>210204105</t>
  </si>
  <si>
    <t>výložník na stožár 2-ramenný do 70kg</t>
  </si>
  <si>
    <t>744123389</t>
  </si>
  <si>
    <t>210204201</t>
  </si>
  <si>
    <t>elektrovýzbroj stožárů pro 1 okruh</t>
  </si>
  <si>
    <t>-1723100933</t>
  </si>
  <si>
    <t>210204202</t>
  </si>
  <si>
    <t>elektrovýzbroj stožárů pro 2 okruhy</t>
  </si>
  <si>
    <t>-1290856820</t>
  </si>
  <si>
    <t>210810013</t>
  </si>
  <si>
    <t>kabel(-CYKY) volně ulož.do 5x10/12x4/19x2,5/24x1,5</t>
  </si>
  <si>
    <t>-363068411</t>
  </si>
  <si>
    <t>"optický" 140</t>
  </si>
  <si>
    <t>210810008</t>
  </si>
  <si>
    <t>kabel(-CYKY) volně uložený do 3x6/4x4/7x2,5</t>
  </si>
  <si>
    <t>421420370</t>
  </si>
  <si>
    <t>210010123</t>
  </si>
  <si>
    <t>trubka plast volně uložená do pr.50mm</t>
  </si>
  <si>
    <t>1984596613</t>
  </si>
  <si>
    <t>210010125</t>
  </si>
  <si>
    <t>trubka plast volně uložená do pr.110mm</t>
  </si>
  <si>
    <t>-281481710</t>
  </si>
  <si>
    <t>-928679878</t>
  </si>
  <si>
    <t>210220022</t>
  </si>
  <si>
    <t>uzemňov.vedení v zemi úplná mtž FeZn pr.8-10mm</t>
  </si>
  <si>
    <t>-1453076803</t>
  </si>
  <si>
    <t>210220301</t>
  </si>
  <si>
    <t>svorka hromosvodová do 2 šroubů</t>
  </si>
  <si>
    <t>-1219090841</t>
  </si>
  <si>
    <t>210220301.1</t>
  </si>
  <si>
    <t>1138807446</t>
  </si>
  <si>
    <t>210220442</t>
  </si>
  <si>
    <t>ochrana zemní svorky plastovou páskou</t>
  </si>
  <si>
    <t>555951629</t>
  </si>
  <si>
    <t>210100101</t>
  </si>
  <si>
    <t>ukončení na svorkovnici vodič do 16mm2 (stož.sv.)</t>
  </si>
  <si>
    <t>-779899888</t>
  </si>
  <si>
    <t>210100102</t>
  </si>
  <si>
    <t>ukončení na svorkovnici vodič do 50mm2 (stáv.)</t>
  </si>
  <si>
    <t>-873534188</t>
  </si>
  <si>
    <t>210100101.1</t>
  </si>
  <si>
    <t>ukončení na svorkovnici vodič do 16mm2 (svítidla)</t>
  </si>
  <si>
    <t>347418046</t>
  </si>
  <si>
    <t>05</t>
  </si>
  <si>
    <t>Demontáže</t>
  </si>
  <si>
    <t>210204002.1</t>
  </si>
  <si>
    <t>stožár osvětlovací sadový ocelový            /dmtž</t>
  </si>
  <si>
    <t>-876400082</t>
  </si>
  <si>
    <t>210204011.2</t>
  </si>
  <si>
    <t>stožár osvětlovací ocelový do 12m            /dmtž</t>
  </si>
  <si>
    <t>596182833</t>
  </si>
  <si>
    <t>210100102.1</t>
  </si>
  <si>
    <t>ukončení na svorkovnici vodič do 50mm2       /dmtž</t>
  </si>
  <si>
    <t>-1552381111</t>
  </si>
  <si>
    <t>210202103.2</t>
  </si>
  <si>
    <t>svítidlo výbojkové venkovní na výložník      /dmtž</t>
  </si>
  <si>
    <t>1425546195</t>
  </si>
  <si>
    <t>210202104</t>
  </si>
  <si>
    <t>svítidlo výbojkové venkovní na sadový stožár /dmtž</t>
  </si>
  <si>
    <t>1755161925</t>
  </si>
  <si>
    <t>210204104</t>
  </si>
  <si>
    <t>výložník na stožár 1-ramenný nad 35kg        /dmtž</t>
  </si>
  <si>
    <t>-909888182</t>
  </si>
  <si>
    <t>06</t>
  </si>
  <si>
    <t>460100003</t>
  </si>
  <si>
    <t>pouzdrový základ VO mimo trasu kabelu pr.0,3/1,5m</t>
  </si>
  <si>
    <t>-1626419651</t>
  </si>
  <si>
    <t>460050703</t>
  </si>
  <si>
    <t>výkop jámy do 2m3 pro stožár VO ruční tz.3/ko1.0</t>
  </si>
  <si>
    <t>-1670243498</t>
  </si>
  <si>
    <t>460600001.1</t>
  </si>
  <si>
    <t>odvoz zeminy do 10km vč.poplatku za skládku</t>
  </si>
  <si>
    <t>-2126436237</t>
  </si>
  <si>
    <t>-2106675119</t>
  </si>
  <si>
    <t>460050703.2</t>
  </si>
  <si>
    <t>-2010946586</t>
  </si>
  <si>
    <t>460600001.2</t>
  </si>
  <si>
    <t>-67775267</t>
  </si>
  <si>
    <t>460200303</t>
  </si>
  <si>
    <t>výkop kabel.rýhy šířka 50/hloubka 120cm tz.3/ko1.0</t>
  </si>
  <si>
    <t>1854850969</t>
  </si>
  <si>
    <t>460030071</t>
  </si>
  <si>
    <t>bourání živičných povrchů 3-5cm</t>
  </si>
  <si>
    <t>1208896277</t>
  </si>
  <si>
    <t>460030082</t>
  </si>
  <si>
    <t>řezání spáry v betonu do 10cm</t>
  </si>
  <si>
    <t>-883752064</t>
  </si>
  <si>
    <t>460080103</t>
  </si>
  <si>
    <t>bourání betonu tl.10cm</t>
  </si>
  <si>
    <t>1297001181</t>
  </si>
  <si>
    <t>460490012.1</t>
  </si>
  <si>
    <t>výstražná fólie šířka nad 30cm</t>
  </si>
  <si>
    <t>-1557903349</t>
  </si>
  <si>
    <t>460560303</t>
  </si>
  <si>
    <t>zához kabelové rýhy šířka 50/hloubka 120cm tz.3</t>
  </si>
  <si>
    <t>1439333418</t>
  </si>
  <si>
    <t>460600001.5</t>
  </si>
  <si>
    <t>-1117951260</t>
  </si>
  <si>
    <t>460650022</t>
  </si>
  <si>
    <t>betonová vozovka vrstva 10cm vč.materiálu</t>
  </si>
  <si>
    <t>344252416</t>
  </si>
  <si>
    <t>460650046</t>
  </si>
  <si>
    <t>litý asfalt tl.4cm vč.materiálu</t>
  </si>
  <si>
    <t>-715671457</t>
  </si>
  <si>
    <t>460200163</t>
  </si>
  <si>
    <t>výkop kabel.rýhy šířka 35/hloubka 80cm tz.3/ko1.0</t>
  </si>
  <si>
    <t>-147449248</t>
  </si>
  <si>
    <t>460490012.2</t>
  </si>
  <si>
    <t>-236529164</t>
  </si>
  <si>
    <t>460560163</t>
  </si>
  <si>
    <t>zához kabelové rýhy šířka 35/hloubka 80cm tz.3</t>
  </si>
  <si>
    <t>546777032</t>
  </si>
  <si>
    <t>460600001.6</t>
  </si>
  <si>
    <t>-1597312308</t>
  </si>
  <si>
    <t>460620013.1</t>
  </si>
  <si>
    <t>provizorní úprava terénu třída zeminy 3</t>
  </si>
  <si>
    <t>-36699285</t>
  </si>
  <si>
    <t>460200163.1</t>
  </si>
  <si>
    <t>1297000773</t>
  </si>
  <si>
    <t>460490012.3</t>
  </si>
  <si>
    <t>-845949793</t>
  </si>
  <si>
    <t>-645921890</t>
  </si>
  <si>
    <t>460600001.7</t>
  </si>
  <si>
    <t>-43075874</t>
  </si>
  <si>
    <t>460620013.3</t>
  </si>
  <si>
    <t>673610253</t>
  </si>
  <si>
    <t>1676236385</t>
  </si>
  <si>
    <t>-394862889</t>
  </si>
  <si>
    <t>460560303.2</t>
  </si>
  <si>
    <t>648430687</t>
  </si>
  <si>
    <t>460600001.8</t>
  </si>
  <si>
    <t>-781462766</t>
  </si>
  <si>
    <t>460620013.4</t>
  </si>
  <si>
    <t>299551817</t>
  </si>
  <si>
    <t>07</t>
  </si>
  <si>
    <t>Ostatní náklady</t>
  </si>
  <si>
    <t>0701</t>
  </si>
  <si>
    <t>kompletační činnost</t>
  </si>
  <si>
    <t>kpl</t>
  </si>
  <si>
    <t>849745581</t>
  </si>
  <si>
    <t>0702</t>
  </si>
  <si>
    <t>revize</t>
  </si>
  <si>
    <t>-1643013823</t>
  </si>
  <si>
    <t>0703</t>
  </si>
  <si>
    <t>doprava dodávek</t>
  </si>
  <si>
    <t>-202173104</t>
  </si>
  <si>
    <t>0704</t>
  </si>
  <si>
    <t>přesun dodávek</t>
  </si>
  <si>
    <t>-1914489504</t>
  </si>
  <si>
    <t>0705</t>
  </si>
  <si>
    <t>prořez</t>
  </si>
  <si>
    <t>-1815706961</t>
  </si>
  <si>
    <t>91</t>
  </si>
  <si>
    <t>0706</t>
  </si>
  <si>
    <t>materiál podružný</t>
  </si>
  <si>
    <t>438778704</t>
  </si>
  <si>
    <t>92</t>
  </si>
  <si>
    <t>0707</t>
  </si>
  <si>
    <t>PPV pro elektromontáže</t>
  </si>
  <si>
    <t>1229340909</t>
  </si>
  <si>
    <t>93</t>
  </si>
  <si>
    <t>0708</t>
  </si>
  <si>
    <t>PPV pro zemní práce</t>
  </si>
  <si>
    <t>1296065217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</si>
  <si>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</si>
  <si>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</si>
  <si>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</si>
  <si>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</si>
  <si>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</si>
  <si>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</si>
  <si>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010001000</t>
  </si>
  <si>
    <t>1024</t>
  </si>
  <si>
    <t>-699873495</t>
  </si>
  <si>
    <t>https://podminky.urs.cz/item/CS_URS_2022_02/010001000</t>
  </si>
  <si>
    <t xml:space="preserve">Poznámka k položce:
Průzkumné práce - vytyčení inženýrských sítí
Geodetické práce - zaměření skutečného provedení
</t>
  </si>
  <si>
    <t>VRN3</t>
  </si>
  <si>
    <t>Zařízení staveniště</t>
  </si>
  <si>
    <t>030001000</t>
  </si>
  <si>
    <t>741020470</t>
  </si>
  <si>
    <t>https://podminky.urs.cz/item/CS_URS_2022_02/030001000</t>
  </si>
  <si>
    <t>Poznámka k položce:
skladáka materiálů, oplocení staveniště, zázemí, DIO, atd.</t>
  </si>
  <si>
    <t>VRN4</t>
  </si>
  <si>
    <t>Inženýrská činnost</t>
  </si>
  <si>
    <t>040001000</t>
  </si>
  <si>
    <t>1379276633</t>
  </si>
  <si>
    <t>https://podminky.urs.cz/item/CS_URS_2022_02/040001000</t>
  </si>
  <si>
    <t>Poznámka k položce:
zkoušky únosnosti pláně a jednotlivých vrstev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</si>
</sst>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3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81</xdr:row>
      <xdr:rowOff>238125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963525"/>
          <a:ext cx="1647825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30111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116</xdr:row>
      <xdr:rowOff>0</xdr:rowOff>
    </xdr:from>
    <xdr:to>
      <xdr:col>9</xdr:col>
      <xdr:colOff>1219200</xdr:colOff>
      <xdr:row>116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1549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110</xdr:row>
      <xdr:rowOff>0</xdr:rowOff>
    </xdr:from>
    <xdr:to>
      <xdr:col>9</xdr:col>
      <xdr:colOff>1219200</xdr:colOff>
      <xdr:row>110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79282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106</xdr:row>
      <xdr:rowOff>0</xdr:rowOff>
    </xdr:from>
    <xdr:to>
      <xdr:col>9</xdr:col>
      <xdr:colOff>1219200</xdr:colOff>
      <xdr:row>106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53552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2151114" TargetMode="External" /><Relationship Id="rId2" Type="http://schemas.openxmlformats.org/officeDocument/2006/relationships/hyperlink" Target="https://podminky.urs.cz/item/CS_URS_2023_02/112201114" TargetMode="External" /><Relationship Id="rId3" Type="http://schemas.openxmlformats.org/officeDocument/2006/relationships/hyperlink" Target="https://podminky.urs.cz/item/CS_URS_2023_02/113106191" TargetMode="External" /><Relationship Id="rId4" Type="http://schemas.openxmlformats.org/officeDocument/2006/relationships/hyperlink" Target="https://podminky.urs.cz/item/CS_URS_2023_02/113107162" TargetMode="External" /><Relationship Id="rId5" Type="http://schemas.openxmlformats.org/officeDocument/2006/relationships/hyperlink" Target="https://podminky.urs.cz/item/CS_URS_2023_02/113107183" TargetMode="External" /><Relationship Id="rId6" Type="http://schemas.openxmlformats.org/officeDocument/2006/relationships/hyperlink" Target="https://podminky.urs.cz/item/CS_URS_2023_02/121151123" TargetMode="External" /><Relationship Id="rId7" Type="http://schemas.openxmlformats.org/officeDocument/2006/relationships/hyperlink" Target="https://podminky.urs.cz/item/CS_URS_2023_02/122252205" TargetMode="External" /><Relationship Id="rId8" Type="http://schemas.openxmlformats.org/officeDocument/2006/relationships/hyperlink" Target="https://podminky.urs.cz/item/CS_URS_2023_02/131151343" TargetMode="External" /><Relationship Id="rId9" Type="http://schemas.openxmlformats.org/officeDocument/2006/relationships/hyperlink" Target="https://podminky.urs.cz/item/CS_URS_2023_02/162201402" TargetMode="External" /><Relationship Id="rId10" Type="http://schemas.openxmlformats.org/officeDocument/2006/relationships/hyperlink" Target="https://podminky.urs.cz/item/CS_URS_2023_02/162201406" TargetMode="External" /><Relationship Id="rId11" Type="http://schemas.openxmlformats.org/officeDocument/2006/relationships/hyperlink" Target="https://podminky.urs.cz/item/CS_URS_2023_02/162201412" TargetMode="External" /><Relationship Id="rId12" Type="http://schemas.openxmlformats.org/officeDocument/2006/relationships/hyperlink" Target="https://podminky.urs.cz/item/CS_URS_2023_02/162201416" TargetMode="External" /><Relationship Id="rId13" Type="http://schemas.openxmlformats.org/officeDocument/2006/relationships/hyperlink" Target="https://podminky.urs.cz/item/CS_URS_2023_02/162201422" TargetMode="External" /><Relationship Id="rId14" Type="http://schemas.openxmlformats.org/officeDocument/2006/relationships/hyperlink" Target="https://podminky.urs.cz/item/CS_URS_2023_02/162301932" TargetMode="External" /><Relationship Id="rId15" Type="http://schemas.openxmlformats.org/officeDocument/2006/relationships/hyperlink" Target="https://podminky.urs.cz/item/CS_URS_2023_02/162301942" TargetMode="External" /><Relationship Id="rId16" Type="http://schemas.openxmlformats.org/officeDocument/2006/relationships/hyperlink" Target="https://podminky.urs.cz/item/CS_URS_2023_02/162301952" TargetMode="External" /><Relationship Id="rId17" Type="http://schemas.openxmlformats.org/officeDocument/2006/relationships/hyperlink" Target="https://podminky.urs.cz/item/CS_URS_2023_02/162301962" TargetMode="External" /><Relationship Id="rId18" Type="http://schemas.openxmlformats.org/officeDocument/2006/relationships/hyperlink" Target="https://podminky.urs.cz/item/CS_URS_2023_02/162301972" TargetMode="External" /><Relationship Id="rId19" Type="http://schemas.openxmlformats.org/officeDocument/2006/relationships/hyperlink" Target="https://podminky.urs.cz/item/CS_URS_2023_02/162751117" TargetMode="External" /><Relationship Id="rId20" Type="http://schemas.openxmlformats.org/officeDocument/2006/relationships/hyperlink" Target="https://podminky.urs.cz/item/CS_URS_2023_02/162751119" TargetMode="External" /><Relationship Id="rId21" Type="http://schemas.openxmlformats.org/officeDocument/2006/relationships/hyperlink" Target="https://podminky.urs.cz/item/CS_URS_2023_02/171152101" TargetMode="External" /><Relationship Id="rId22" Type="http://schemas.openxmlformats.org/officeDocument/2006/relationships/hyperlink" Target="https://podminky.urs.cz/item/CS_URS_2023_02/171201221" TargetMode="External" /><Relationship Id="rId23" Type="http://schemas.openxmlformats.org/officeDocument/2006/relationships/hyperlink" Target="https://podminky.urs.cz/item/CS_URS_2023_02/174111101" TargetMode="External" /><Relationship Id="rId24" Type="http://schemas.openxmlformats.org/officeDocument/2006/relationships/hyperlink" Target="https://podminky.urs.cz/item/CS_URS_2023_02/181152302" TargetMode="External" /><Relationship Id="rId25" Type="http://schemas.openxmlformats.org/officeDocument/2006/relationships/hyperlink" Target="https://podminky.urs.cz/item/CS_URS_2023_02/181351113" TargetMode="External" /><Relationship Id="rId26" Type="http://schemas.openxmlformats.org/officeDocument/2006/relationships/hyperlink" Target="https://podminky.urs.cz/item/CS_URS_2023_02/181411121" TargetMode="External" /><Relationship Id="rId27" Type="http://schemas.openxmlformats.org/officeDocument/2006/relationships/hyperlink" Target="https://podminky.urs.cz/item/CS_URS_2023_02/918222112" TargetMode="External" /><Relationship Id="rId28" Type="http://schemas.openxmlformats.org/officeDocument/2006/relationships/hyperlink" Target="https://podminky.urs.cz/item/CS_URS_2023_02/122252203" TargetMode="External" /><Relationship Id="rId29" Type="http://schemas.openxmlformats.org/officeDocument/2006/relationships/hyperlink" Target="https://podminky.urs.cz/item/CS_URS_2023_01/171201231" TargetMode="External" /><Relationship Id="rId30" Type="http://schemas.openxmlformats.org/officeDocument/2006/relationships/hyperlink" Target="https://podminky.urs.cz/item/CS_URS_2023_02/919726203" TargetMode="External" /><Relationship Id="rId31" Type="http://schemas.openxmlformats.org/officeDocument/2006/relationships/hyperlink" Target="https://podminky.urs.cz/item/CS_URS_2023_02/564851111" TargetMode="External" /><Relationship Id="rId32" Type="http://schemas.openxmlformats.org/officeDocument/2006/relationships/hyperlink" Target="https://podminky.urs.cz/item/CS_URS_2023_02/564851111" TargetMode="External" /><Relationship Id="rId33" Type="http://schemas.openxmlformats.org/officeDocument/2006/relationships/hyperlink" Target="https://podminky.urs.cz/item/CS_URS_2023_02/573111111" TargetMode="External" /><Relationship Id="rId34" Type="http://schemas.openxmlformats.org/officeDocument/2006/relationships/hyperlink" Target="https://podminky.urs.cz/item/CS_URS_2023_02/565155111" TargetMode="External" /><Relationship Id="rId35" Type="http://schemas.openxmlformats.org/officeDocument/2006/relationships/hyperlink" Target="https://podminky.urs.cz/item/CS_URS_2023_02/573211111" TargetMode="External" /><Relationship Id="rId36" Type="http://schemas.openxmlformats.org/officeDocument/2006/relationships/hyperlink" Target="https://podminky.urs.cz/item/CS_URS_2023_02/577134111" TargetMode="External" /><Relationship Id="rId37" Type="http://schemas.openxmlformats.org/officeDocument/2006/relationships/hyperlink" Target="https://podminky.urs.cz/item/CS_URS_2023_02/564841113" TargetMode="External" /><Relationship Id="rId38" Type="http://schemas.openxmlformats.org/officeDocument/2006/relationships/hyperlink" Target="https://podminky.urs.cz/item/CS_URS_2023_02/564851111" TargetMode="External" /><Relationship Id="rId39" Type="http://schemas.openxmlformats.org/officeDocument/2006/relationships/hyperlink" Target="https://podminky.urs.cz/item/CS_URS_2023_02/596212211" TargetMode="External" /><Relationship Id="rId40" Type="http://schemas.openxmlformats.org/officeDocument/2006/relationships/hyperlink" Target="https://podminky.urs.cz/item/CS_URS_2023_02/564841113" TargetMode="External" /><Relationship Id="rId41" Type="http://schemas.openxmlformats.org/officeDocument/2006/relationships/hyperlink" Target="https://podminky.urs.cz/item/CS_URS_2023_02/564851111" TargetMode="External" /><Relationship Id="rId42" Type="http://schemas.openxmlformats.org/officeDocument/2006/relationships/hyperlink" Target="https://podminky.urs.cz/item/CS_URS_2023_02/596412210" TargetMode="External" /><Relationship Id="rId43" Type="http://schemas.openxmlformats.org/officeDocument/2006/relationships/hyperlink" Target="https://podminky.urs.cz/item/CS_URS_2023_02/890411851" TargetMode="External" /><Relationship Id="rId44" Type="http://schemas.openxmlformats.org/officeDocument/2006/relationships/hyperlink" Target="https://podminky.urs.cz/item/CS_URS_2023_02/914111111" TargetMode="External" /><Relationship Id="rId45" Type="http://schemas.openxmlformats.org/officeDocument/2006/relationships/hyperlink" Target="https://podminky.urs.cz/item/CS_URS_2023_02/914511111" TargetMode="External" /><Relationship Id="rId46" Type="http://schemas.openxmlformats.org/officeDocument/2006/relationships/hyperlink" Target="https://podminky.urs.cz/item/CS_URS_2023_02/914511112" TargetMode="External" /><Relationship Id="rId47" Type="http://schemas.openxmlformats.org/officeDocument/2006/relationships/hyperlink" Target="https://podminky.urs.cz/item/CS_URS_2023_02/915131111" TargetMode="External" /><Relationship Id="rId48" Type="http://schemas.openxmlformats.org/officeDocument/2006/relationships/hyperlink" Target="https://podminky.urs.cz/item/CS_URS_2023_02/915231111" TargetMode="External" /><Relationship Id="rId49" Type="http://schemas.openxmlformats.org/officeDocument/2006/relationships/hyperlink" Target="https://podminky.urs.cz/item/CS_URS_2023_02/915621111" TargetMode="External" /><Relationship Id="rId50" Type="http://schemas.openxmlformats.org/officeDocument/2006/relationships/hyperlink" Target="https://podminky.urs.cz/item/CS_URS_2023_02/916131213" TargetMode="External" /><Relationship Id="rId51" Type="http://schemas.openxmlformats.org/officeDocument/2006/relationships/hyperlink" Target="https://podminky.urs.cz/item/CS_URS_2023_02/916231213" TargetMode="External" /><Relationship Id="rId52" Type="http://schemas.openxmlformats.org/officeDocument/2006/relationships/hyperlink" Target="https://podminky.urs.cz/item/CS_URS_2023_02/919735111" TargetMode="External" /><Relationship Id="rId53" Type="http://schemas.openxmlformats.org/officeDocument/2006/relationships/hyperlink" Target="https://podminky.urs.cz/item/CS_URS_2023_02/997221561" TargetMode="External" /><Relationship Id="rId54" Type="http://schemas.openxmlformats.org/officeDocument/2006/relationships/hyperlink" Target="https://podminky.urs.cz/item/CS_URS_2023_02/997221569" TargetMode="External" /><Relationship Id="rId55" Type="http://schemas.openxmlformats.org/officeDocument/2006/relationships/hyperlink" Target="https://podminky.urs.cz/item/CS_URS_2023_02/997221615" TargetMode="External" /><Relationship Id="rId56" Type="http://schemas.openxmlformats.org/officeDocument/2006/relationships/hyperlink" Target="https://podminky.urs.cz/item/CS_URS_2023_02/997221645" TargetMode="External" /><Relationship Id="rId57" Type="http://schemas.openxmlformats.org/officeDocument/2006/relationships/hyperlink" Target="https://podminky.urs.cz/item/CS_URS_2023_02/997221655" TargetMode="External" /><Relationship Id="rId58" Type="http://schemas.openxmlformats.org/officeDocument/2006/relationships/hyperlink" Target="https://podminky.urs.cz/item/CS_URS_2023_02/998225111" TargetMode="External" /><Relationship Id="rId59" Type="http://schemas.openxmlformats.org/officeDocument/2006/relationships/hyperlink" Target="https://podminky.urs.cz/item/CS_URS_2023_02/460161291" TargetMode="External" /><Relationship Id="rId60" Type="http://schemas.openxmlformats.org/officeDocument/2006/relationships/hyperlink" Target="https://podminky.urs.cz/item/CS_URS_2023_02/460451311" TargetMode="External" /><Relationship Id="rId61" Type="http://schemas.openxmlformats.org/officeDocument/2006/relationships/hyperlink" Target="https://podminky.urs.cz/item/CS_URS_2023_02/460731121" TargetMode="External" /><Relationship Id="rId6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0001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0001000" TargetMode="Externa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P172018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Plocha pro parkovací stání, ulice Nádražní, Sokolov II.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Sokolov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11. 12. 2023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Sokolov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GEOprojectKV, s.r.o.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GEOprojectKV,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24.7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102 - Plocha pro parko...'!J30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'SO 102 - Plocha pro parko...'!P130</f>
        <v>0</v>
      </c>
      <c r="AV95" s="127">
        <f>'SO 102 - Plocha pro parko...'!J33</f>
        <v>0</v>
      </c>
      <c r="AW95" s="127">
        <f>'SO 102 - Plocha pro parko...'!J34</f>
        <v>0</v>
      </c>
      <c r="AX95" s="127">
        <f>'SO 102 - Plocha pro parko...'!J35</f>
        <v>0</v>
      </c>
      <c r="AY95" s="127">
        <f>'SO 102 - Plocha pro parko...'!J36</f>
        <v>0</v>
      </c>
      <c r="AZ95" s="127">
        <f>'SO 102 - Plocha pro parko...'!F33</f>
        <v>0</v>
      </c>
      <c r="BA95" s="127">
        <f>'SO 102 - Plocha pro parko...'!F34</f>
        <v>0</v>
      </c>
      <c r="BB95" s="127">
        <f>'SO 102 - Plocha pro parko...'!F35</f>
        <v>0</v>
      </c>
      <c r="BC95" s="127">
        <f>'SO 102 - Plocha pro parko...'!F36</f>
        <v>0</v>
      </c>
      <c r="BD95" s="129">
        <f>'SO 102 - Plocha pro parko...'!F37</f>
        <v>0</v>
      </c>
      <c r="BE95" s="7"/>
      <c r="BT95" s="130" t="s">
        <v>86</v>
      </c>
      <c r="BV95" s="130" t="s">
        <v>81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pans="1:91" s="7" customFormat="1" ht="16.5" customHeight="1">
      <c r="A96" s="118" t="s">
        <v>83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401 - Veřejné osvětlení'!J30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26">
        <v>0</v>
      </c>
      <c r="AT96" s="127">
        <f>ROUND(SUM(AV96:AW96),2)</f>
        <v>0</v>
      </c>
      <c r="AU96" s="128">
        <f>'SO 401 - Veřejné osvětlení'!P124</f>
        <v>0</v>
      </c>
      <c r="AV96" s="127">
        <f>'SO 401 - Veřejné osvětlení'!J33</f>
        <v>0</v>
      </c>
      <c r="AW96" s="127">
        <f>'SO 401 - Veřejné osvětlení'!J34</f>
        <v>0</v>
      </c>
      <c r="AX96" s="127">
        <f>'SO 401 - Veřejné osvětlení'!J35</f>
        <v>0</v>
      </c>
      <c r="AY96" s="127">
        <f>'SO 401 - Veřejné osvětlení'!J36</f>
        <v>0</v>
      </c>
      <c r="AZ96" s="127">
        <f>'SO 401 - Veřejné osvětlení'!F33</f>
        <v>0</v>
      </c>
      <c r="BA96" s="127">
        <f>'SO 401 - Veřejné osvětlení'!F34</f>
        <v>0</v>
      </c>
      <c r="BB96" s="127">
        <f>'SO 401 - Veřejné osvětlení'!F35</f>
        <v>0</v>
      </c>
      <c r="BC96" s="127">
        <f>'SO 401 - Veřejné osvětlení'!F36</f>
        <v>0</v>
      </c>
      <c r="BD96" s="129">
        <f>'SO 401 - Veřejné osvětlení'!F37</f>
        <v>0</v>
      </c>
      <c r="BE96" s="7"/>
      <c r="BT96" s="130" t="s">
        <v>86</v>
      </c>
      <c r="BV96" s="130" t="s">
        <v>81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pans="1:91" s="7" customFormat="1" ht="16.5" customHeight="1">
      <c r="A97" s="118" t="s">
        <v>83</v>
      </c>
      <c r="B97" s="119"/>
      <c r="C97" s="120"/>
      <c r="D97" s="121" t="s">
        <v>92</v>
      </c>
      <c r="E97" s="121"/>
      <c r="F97" s="121"/>
      <c r="G97" s="121"/>
      <c r="H97" s="121"/>
      <c r="I97" s="122"/>
      <c r="J97" s="121" t="s">
        <v>93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'VRN - Vedlejší rozpočtové...'!J30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85</v>
      </c>
      <c r="AR97" s="125"/>
      <c r="AS97" s="131">
        <v>0</v>
      </c>
      <c r="AT97" s="132">
        <f>ROUND(SUM(AV97:AW97),2)</f>
        <v>0</v>
      </c>
      <c r="AU97" s="133">
        <f>'VRN - Vedlejší rozpočtové...'!P120</f>
        <v>0</v>
      </c>
      <c r="AV97" s="132">
        <f>'VRN - Vedlejší rozpočtové...'!J33</f>
        <v>0</v>
      </c>
      <c r="AW97" s="132">
        <f>'VRN - Vedlejší rozpočtové...'!J34</f>
        <v>0</v>
      </c>
      <c r="AX97" s="132">
        <f>'VRN - Vedlejší rozpočtové...'!J35</f>
        <v>0</v>
      </c>
      <c r="AY97" s="132">
        <f>'VRN - Vedlejší rozpočtové...'!J36</f>
        <v>0</v>
      </c>
      <c r="AZ97" s="132">
        <f>'VRN - Vedlejší rozpočtové...'!F33</f>
        <v>0</v>
      </c>
      <c r="BA97" s="132">
        <f>'VRN - Vedlejší rozpočtové...'!F34</f>
        <v>0</v>
      </c>
      <c r="BB97" s="132">
        <f>'VRN - Vedlejší rozpočtové...'!F35</f>
        <v>0</v>
      </c>
      <c r="BC97" s="132">
        <f>'VRN - Vedlejší rozpočtové...'!F36</f>
        <v>0</v>
      </c>
      <c r="BD97" s="134">
        <f>'VRN - Vedlejší rozpočtové...'!F37</f>
        <v>0</v>
      </c>
      <c r="BE97" s="7"/>
      <c r="BT97" s="130" t="s">
        <v>86</v>
      </c>
      <c r="BV97" s="130" t="s">
        <v>81</v>
      </c>
      <c r="BW97" s="130" t="s">
        <v>94</v>
      </c>
      <c r="BX97" s="130" t="s">
        <v>5</v>
      </c>
      <c r="CL97" s="130" t="s">
        <v>1</v>
      </c>
      <c r="CM97" s="130" t="s">
        <v>88</v>
      </c>
    </row>
    <row r="98" spans="1:57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password="CDAA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2 - Plocha pro parko...'!C2" display="/"/>
    <hyperlink ref="A96" location="'SO 401 - Veřejné osvětlení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95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Plocha pro parkovací stání, ulice Nádražní, Sokolov II.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41" t="s">
        <v>97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11. 12. 2023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ROUND((SUM(BE130:BE342)),2)</f>
        <v>0</v>
      </c>
      <c r="G33" s="37"/>
      <c r="H33" s="37"/>
      <c r="I33" s="154">
        <v>0.21</v>
      </c>
      <c r="J33" s="153">
        <f>ROUND(((SUM(BE130:BE342))*I33),2)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ROUND((SUM(BF130:BF342)),2)</f>
        <v>0</v>
      </c>
      <c r="G34" s="37"/>
      <c r="H34" s="37"/>
      <c r="I34" s="154">
        <v>0.15</v>
      </c>
      <c r="J34" s="153">
        <f>ROUND(((SUM(BF130:BF342))*I34),2)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ROUND((SUM(BG130:BG342)),2)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ROUND((SUM(BH130:BH342)),2)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ROUND((SUM(BI130:BI342)),2)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Plocha pro parkovací stání, ulice Nádražní, Sokolov II.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>SO 102 - Plocha pro parkovací stání, ulice Nádražní, Sokolov II.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Sokolov</v>
      </c>
      <c r="G89" s="39"/>
      <c r="H89" s="39"/>
      <c r="I89" s="31" t="s">
        <v>22</v>
      </c>
      <c r="J89" s="78" t="str">
        <f>IF(J12="","",J12)</f>
        <v>11. 12. 2023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Sokolov</v>
      </c>
      <c r="G91" s="39"/>
      <c r="H91" s="39"/>
      <c r="I91" s="31" t="s">
        <v>32</v>
      </c>
      <c r="J91" s="35" t="str">
        <f>E21</f>
        <v>GEOprojectKV,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GEOprojectKV,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99</v>
      </c>
      <c r="D94" s="175"/>
      <c r="E94" s="175"/>
      <c r="F94" s="175"/>
      <c r="G94" s="175"/>
      <c r="H94" s="175"/>
      <c r="I94" s="175"/>
      <c r="J94" s="176" t="s">
        <v>100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101</v>
      </c>
      <c r="D96" s="39"/>
      <c r="E96" s="39"/>
      <c r="F96" s="39"/>
      <c r="G96" s="39"/>
      <c r="H96" s="39"/>
      <c r="I96" s="39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8"/>
      <c r="C97" s="179"/>
      <c r="D97" s="180" t="s">
        <v>103</v>
      </c>
      <c r="E97" s="181"/>
      <c r="F97" s="181"/>
      <c r="G97" s="181"/>
      <c r="H97" s="181"/>
      <c r="I97" s="181"/>
      <c r="J97" s="182">
        <f>J131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104</v>
      </c>
      <c r="E98" s="187"/>
      <c r="F98" s="187"/>
      <c r="G98" s="187"/>
      <c r="H98" s="187"/>
      <c r="I98" s="187"/>
      <c r="J98" s="188">
        <f>J132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105</v>
      </c>
      <c r="E99" s="187"/>
      <c r="F99" s="187"/>
      <c r="G99" s="187"/>
      <c r="H99" s="187"/>
      <c r="I99" s="187"/>
      <c r="J99" s="188">
        <f>J203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106</v>
      </c>
      <c r="E100" s="187"/>
      <c r="F100" s="187"/>
      <c r="G100" s="187"/>
      <c r="H100" s="187"/>
      <c r="I100" s="187"/>
      <c r="J100" s="188">
        <f>J216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107</v>
      </c>
      <c r="E101" s="187"/>
      <c r="F101" s="187"/>
      <c r="G101" s="187"/>
      <c r="H101" s="187"/>
      <c r="I101" s="187"/>
      <c r="J101" s="188">
        <f>J217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4"/>
      <c r="C102" s="185"/>
      <c r="D102" s="186" t="s">
        <v>108</v>
      </c>
      <c r="E102" s="187"/>
      <c r="F102" s="187"/>
      <c r="G102" s="187"/>
      <c r="H102" s="187"/>
      <c r="I102" s="187"/>
      <c r="J102" s="188">
        <f>J236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4"/>
      <c r="C103" s="185"/>
      <c r="D103" s="186" t="s">
        <v>109</v>
      </c>
      <c r="E103" s="187"/>
      <c r="F103" s="187"/>
      <c r="G103" s="187"/>
      <c r="H103" s="187"/>
      <c r="I103" s="187"/>
      <c r="J103" s="188">
        <f>J249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4"/>
      <c r="C104" s="185"/>
      <c r="D104" s="186" t="s">
        <v>110</v>
      </c>
      <c r="E104" s="187"/>
      <c r="F104" s="187"/>
      <c r="G104" s="187"/>
      <c r="H104" s="187"/>
      <c r="I104" s="187"/>
      <c r="J104" s="188">
        <f>J261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111</v>
      </c>
      <c r="E105" s="187"/>
      <c r="F105" s="187"/>
      <c r="G105" s="187"/>
      <c r="H105" s="187"/>
      <c r="I105" s="187"/>
      <c r="J105" s="188">
        <f>J276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112</v>
      </c>
      <c r="E106" s="187"/>
      <c r="F106" s="187"/>
      <c r="G106" s="187"/>
      <c r="H106" s="187"/>
      <c r="I106" s="187"/>
      <c r="J106" s="188">
        <f>J280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113</v>
      </c>
      <c r="E107" s="187"/>
      <c r="F107" s="187"/>
      <c r="G107" s="187"/>
      <c r="H107" s="187"/>
      <c r="I107" s="187"/>
      <c r="J107" s="188">
        <f>J319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114</v>
      </c>
      <c r="E108" s="187"/>
      <c r="F108" s="187"/>
      <c r="G108" s="187"/>
      <c r="H108" s="187"/>
      <c r="I108" s="187"/>
      <c r="J108" s="188">
        <f>J331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8"/>
      <c r="C109" s="179"/>
      <c r="D109" s="180" t="s">
        <v>115</v>
      </c>
      <c r="E109" s="181"/>
      <c r="F109" s="181"/>
      <c r="G109" s="181"/>
      <c r="H109" s="181"/>
      <c r="I109" s="181"/>
      <c r="J109" s="182">
        <f>J334</f>
        <v>0</v>
      </c>
      <c r="K109" s="179"/>
      <c r="L109" s="18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4"/>
      <c r="C110" s="185"/>
      <c r="D110" s="186" t="s">
        <v>116</v>
      </c>
      <c r="E110" s="187"/>
      <c r="F110" s="187"/>
      <c r="G110" s="187"/>
      <c r="H110" s="187"/>
      <c r="I110" s="187"/>
      <c r="J110" s="188">
        <f>J335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117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3" t="str">
        <f>E7</f>
        <v>Plocha pro parkovací stání, ulice Nádražní, Sokolov II.</v>
      </c>
      <c r="F120" s="31"/>
      <c r="G120" s="31"/>
      <c r="H120" s="31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96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30" customHeight="1">
      <c r="A122" s="37"/>
      <c r="B122" s="38"/>
      <c r="C122" s="39"/>
      <c r="D122" s="39"/>
      <c r="E122" s="75" t="str">
        <f>E9</f>
        <v>SO 102 - Plocha pro parkovací stání, ulice Nádražní, Sokolov II.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>Sokolov</v>
      </c>
      <c r="G124" s="39"/>
      <c r="H124" s="39"/>
      <c r="I124" s="31" t="s">
        <v>22</v>
      </c>
      <c r="J124" s="78" t="str">
        <f>IF(J12="","",J12)</f>
        <v>11. 12. 2023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>Město Sokolov</v>
      </c>
      <c r="G126" s="39"/>
      <c r="H126" s="39"/>
      <c r="I126" s="31" t="s">
        <v>32</v>
      </c>
      <c r="J126" s="35" t="str">
        <f>E21</f>
        <v>GEOprojectKV, s.r.o.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30</v>
      </c>
      <c r="D127" s="39"/>
      <c r="E127" s="39"/>
      <c r="F127" s="26" t="str">
        <f>IF(E18="","",E18)</f>
        <v>Vyplň údaj</v>
      </c>
      <c r="G127" s="39"/>
      <c r="H127" s="39"/>
      <c r="I127" s="31" t="s">
        <v>37</v>
      </c>
      <c r="J127" s="35" t="str">
        <f>E24</f>
        <v>GEOprojectKV, s.r.o.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90"/>
      <c r="B129" s="191"/>
      <c r="C129" s="192" t="s">
        <v>118</v>
      </c>
      <c r="D129" s="193" t="s">
        <v>64</v>
      </c>
      <c r="E129" s="193" t="s">
        <v>60</v>
      </c>
      <c r="F129" s="193" t="s">
        <v>61</v>
      </c>
      <c r="G129" s="193" t="s">
        <v>119</v>
      </c>
      <c r="H129" s="193" t="s">
        <v>120</v>
      </c>
      <c r="I129" s="193" t="s">
        <v>121</v>
      </c>
      <c r="J129" s="194" t="s">
        <v>100</v>
      </c>
      <c r="K129" s="195" t="s">
        <v>122</v>
      </c>
      <c r="L129" s="196"/>
      <c r="M129" s="99" t="s">
        <v>1</v>
      </c>
      <c r="N129" s="100" t="s">
        <v>43</v>
      </c>
      <c r="O129" s="100" t="s">
        <v>123</v>
      </c>
      <c r="P129" s="100" t="s">
        <v>124</v>
      </c>
      <c r="Q129" s="100" t="s">
        <v>125</v>
      </c>
      <c r="R129" s="100" t="s">
        <v>126</v>
      </c>
      <c r="S129" s="100" t="s">
        <v>127</v>
      </c>
      <c r="T129" s="101" t="s">
        <v>128</v>
      </c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</row>
    <row r="130" spans="1:63" s="2" customFormat="1" ht="22.8" customHeight="1">
      <c r="A130" s="37"/>
      <c r="B130" s="38"/>
      <c r="C130" s="106" t="s">
        <v>129</v>
      </c>
      <c r="D130" s="39"/>
      <c r="E130" s="39"/>
      <c r="F130" s="39"/>
      <c r="G130" s="39"/>
      <c r="H130" s="39"/>
      <c r="I130" s="39"/>
      <c r="J130" s="197">
        <f>BK130</f>
        <v>0</v>
      </c>
      <c r="K130" s="39"/>
      <c r="L130" s="43"/>
      <c r="M130" s="102"/>
      <c r="N130" s="198"/>
      <c r="O130" s="103"/>
      <c r="P130" s="199">
        <f>P131+P334</f>
        <v>0</v>
      </c>
      <c r="Q130" s="103"/>
      <c r="R130" s="199">
        <f>R131+R334</f>
        <v>3939.4355071449995</v>
      </c>
      <c r="S130" s="103"/>
      <c r="T130" s="200">
        <f>T131+T334</f>
        <v>100.74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78</v>
      </c>
      <c r="AU130" s="16" t="s">
        <v>102</v>
      </c>
      <c r="BK130" s="201">
        <f>BK131+BK334</f>
        <v>0</v>
      </c>
    </row>
    <row r="131" spans="1:63" s="12" customFormat="1" ht="25.9" customHeight="1">
      <c r="A131" s="12"/>
      <c r="B131" s="202"/>
      <c r="C131" s="203"/>
      <c r="D131" s="204" t="s">
        <v>78</v>
      </c>
      <c r="E131" s="205" t="s">
        <v>130</v>
      </c>
      <c r="F131" s="205" t="s">
        <v>131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P132+P203+P216+P276+P280+P319+P331</f>
        <v>0</v>
      </c>
      <c r="Q131" s="210"/>
      <c r="R131" s="211">
        <f>R132+R203+R216+R276+R280+R319+R331</f>
        <v>3938.5255071449997</v>
      </c>
      <c r="S131" s="210"/>
      <c r="T131" s="212">
        <f>T132+T203+T216+T276+T280+T319+T331</f>
        <v>100.74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86</v>
      </c>
      <c r="AT131" s="214" t="s">
        <v>78</v>
      </c>
      <c r="AU131" s="214" t="s">
        <v>79</v>
      </c>
      <c r="AY131" s="213" t="s">
        <v>132</v>
      </c>
      <c r="BK131" s="215">
        <f>BK132+BK203+BK216+BK276+BK280+BK319+BK331</f>
        <v>0</v>
      </c>
    </row>
    <row r="132" spans="1:63" s="12" customFormat="1" ht="22.8" customHeight="1">
      <c r="A132" s="12"/>
      <c r="B132" s="202"/>
      <c r="C132" s="203"/>
      <c r="D132" s="204" t="s">
        <v>78</v>
      </c>
      <c r="E132" s="216" t="s">
        <v>86</v>
      </c>
      <c r="F132" s="216" t="s">
        <v>133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SUM(P133:P202)</f>
        <v>0</v>
      </c>
      <c r="Q132" s="210"/>
      <c r="R132" s="211">
        <f>SUM(R133:R202)</f>
        <v>110.007</v>
      </c>
      <c r="S132" s="210"/>
      <c r="T132" s="212">
        <f>SUM(T133:T202)</f>
        <v>94.97999999999999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86</v>
      </c>
      <c r="AT132" s="214" t="s">
        <v>78</v>
      </c>
      <c r="AU132" s="214" t="s">
        <v>86</v>
      </c>
      <c r="AY132" s="213" t="s">
        <v>132</v>
      </c>
      <c r="BK132" s="215">
        <f>SUM(BK133:BK202)</f>
        <v>0</v>
      </c>
    </row>
    <row r="133" spans="1:65" s="2" customFormat="1" ht="24.15" customHeight="1">
      <c r="A133" s="37"/>
      <c r="B133" s="38"/>
      <c r="C133" s="218" t="s">
        <v>86</v>
      </c>
      <c r="D133" s="218" t="s">
        <v>134</v>
      </c>
      <c r="E133" s="219" t="s">
        <v>135</v>
      </c>
      <c r="F133" s="220" t="s">
        <v>136</v>
      </c>
      <c r="G133" s="221" t="s">
        <v>137</v>
      </c>
      <c r="H133" s="222">
        <v>4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44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138</v>
      </c>
      <c r="AT133" s="230" t="s">
        <v>134</v>
      </c>
      <c r="AU133" s="230" t="s">
        <v>88</v>
      </c>
      <c r="AY133" s="16" t="s">
        <v>132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138</v>
      </c>
      <c r="BM133" s="230" t="s">
        <v>139</v>
      </c>
    </row>
    <row r="134" spans="1:47" s="2" customFormat="1" ht="12">
      <c r="A134" s="37"/>
      <c r="B134" s="38"/>
      <c r="C134" s="39"/>
      <c r="D134" s="232" t="s">
        <v>140</v>
      </c>
      <c r="E134" s="39"/>
      <c r="F134" s="233" t="s">
        <v>141</v>
      </c>
      <c r="G134" s="39"/>
      <c r="H134" s="39"/>
      <c r="I134" s="234"/>
      <c r="J134" s="39"/>
      <c r="K134" s="39"/>
      <c r="L134" s="43"/>
      <c r="M134" s="235"/>
      <c r="N134" s="23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140</v>
      </c>
      <c r="AU134" s="16" t="s">
        <v>88</v>
      </c>
    </row>
    <row r="135" spans="1:65" s="2" customFormat="1" ht="33" customHeight="1">
      <c r="A135" s="37"/>
      <c r="B135" s="38"/>
      <c r="C135" s="218" t="s">
        <v>88</v>
      </c>
      <c r="D135" s="218" t="s">
        <v>134</v>
      </c>
      <c r="E135" s="219" t="s">
        <v>142</v>
      </c>
      <c r="F135" s="220" t="s">
        <v>143</v>
      </c>
      <c r="G135" s="221" t="s">
        <v>137</v>
      </c>
      <c r="H135" s="222">
        <v>4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44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138</v>
      </c>
      <c r="AT135" s="230" t="s">
        <v>134</v>
      </c>
      <c r="AU135" s="230" t="s">
        <v>88</v>
      </c>
      <c r="AY135" s="16" t="s">
        <v>132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138</v>
      </c>
      <c r="BM135" s="230" t="s">
        <v>144</v>
      </c>
    </row>
    <row r="136" spans="1:47" s="2" customFormat="1" ht="12">
      <c r="A136" s="37"/>
      <c r="B136" s="38"/>
      <c r="C136" s="39"/>
      <c r="D136" s="232" t="s">
        <v>140</v>
      </c>
      <c r="E136" s="39"/>
      <c r="F136" s="233" t="s">
        <v>145</v>
      </c>
      <c r="G136" s="39"/>
      <c r="H136" s="39"/>
      <c r="I136" s="234"/>
      <c r="J136" s="39"/>
      <c r="K136" s="39"/>
      <c r="L136" s="43"/>
      <c r="M136" s="235"/>
      <c r="N136" s="23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140</v>
      </c>
      <c r="AU136" s="16" t="s">
        <v>88</v>
      </c>
    </row>
    <row r="137" spans="1:65" s="2" customFormat="1" ht="24.15" customHeight="1">
      <c r="A137" s="37"/>
      <c r="B137" s="38"/>
      <c r="C137" s="218" t="s">
        <v>146</v>
      </c>
      <c r="D137" s="218" t="s">
        <v>134</v>
      </c>
      <c r="E137" s="219" t="s">
        <v>147</v>
      </c>
      <c r="F137" s="220" t="s">
        <v>148</v>
      </c>
      <c r="G137" s="221" t="s">
        <v>149</v>
      </c>
      <c r="H137" s="222">
        <v>10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44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0.408</v>
      </c>
      <c r="T137" s="229">
        <f>S137*H137</f>
        <v>4.08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138</v>
      </c>
      <c r="AT137" s="230" t="s">
        <v>134</v>
      </c>
      <c r="AU137" s="230" t="s">
        <v>88</v>
      </c>
      <c r="AY137" s="16" t="s">
        <v>132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86</v>
      </c>
      <c r="BK137" s="231">
        <f>ROUND(I137*H137,2)</f>
        <v>0</v>
      </c>
      <c r="BL137" s="16" t="s">
        <v>138</v>
      </c>
      <c r="BM137" s="230" t="s">
        <v>150</v>
      </c>
    </row>
    <row r="138" spans="1:47" s="2" customFormat="1" ht="12">
      <c r="A138" s="37"/>
      <c r="B138" s="38"/>
      <c r="C138" s="39"/>
      <c r="D138" s="232" t="s">
        <v>140</v>
      </c>
      <c r="E138" s="39"/>
      <c r="F138" s="233" t="s">
        <v>151</v>
      </c>
      <c r="G138" s="39"/>
      <c r="H138" s="39"/>
      <c r="I138" s="234"/>
      <c r="J138" s="39"/>
      <c r="K138" s="39"/>
      <c r="L138" s="43"/>
      <c r="M138" s="235"/>
      <c r="N138" s="236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140</v>
      </c>
      <c r="AU138" s="16" t="s">
        <v>88</v>
      </c>
    </row>
    <row r="139" spans="1:65" s="2" customFormat="1" ht="33" customHeight="1">
      <c r="A139" s="37"/>
      <c r="B139" s="38"/>
      <c r="C139" s="218" t="s">
        <v>138</v>
      </c>
      <c r="D139" s="218" t="s">
        <v>134</v>
      </c>
      <c r="E139" s="219" t="s">
        <v>152</v>
      </c>
      <c r="F139" s="220" t="s">
        <v>153</v>
      </c>
      <c r="G139" s="221" t="s">
        <v>149</v>
      </c>
      <c r="H139" s="222">
        <v>150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44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0.29</v>
      </c>
      <c r="T139" s="229">
        <f>S139*H139</f>
        <v>43.5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138</v>
      </c>
      <c r="AT139" s="230" t="s">
        <v>134</v>
      </c>
      <c r="AU139" s="230" t="s">
        <v>88</v>
      </c>
      <c r="AY139" s="16" t="s">
        <v>132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138</v>
      </c>
      <c r="BM139" s="230" t="s">
        <v>154</v>
      </c>
    </row>
    <row r="140" spans="1:47" s="2" customFormat="1" ht="12">
      <c r="A140" s="37"/>
      <c r="B140" s="38"/>
      <c r="C140" s="39"/>
      <c r="D140" s="232" t="s">
        <v>140</v>
      </c>
      <c r="E140" s="39"/>
      <c r="F140" s="233" t="s">
        <v>155</v>
      </c>
      <c r="G140" s="39"/>
      <c r="H140" s="39"/>
      <c r="I140" s="234"/>
      <c r="J140" s="39"/>
      <c r="K140" s="39"/>
      <c r="L140" s="43"/>
      <c r="M140" s="235"/>
      <c r="N140" s="236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140</v>
      </c>
      <c r="AU140" s="16" t="s">
        <v>88</v>
      </c>
    </row>
    <row r="141" spans="1:65" s="2" customFormat="1" ht="24.15" customHeight="1">
      <c r="A141" s="37"/>
      <c r="B141" s="38"/>
      <c r="C141" s="218" t="s">
        <v>156</v>
      </c>
      <c r="D141" s="218" t="s">
        <v>134</v>
      </c>
      <c r="E141" s="219" t="s">
        <v>157</v>
      </c>
      <c r="F141" s="220" t="s">
        <v>158</v>
      </c>
      <c r="G141" s="221" t="s">
        <v>149</v>
      </c>
      <c r="H141" s="222">
        <v>150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44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0.316</v>
      </c>
      <c r="T141" s="229">
        <f>S141*H141</f>
        <v>47.4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138</v>
      </c>
      <c r="AT141" s="230" t="s">
        <v>134</v>
      </c>
      <c r="AU141" s="230" t="s">
        <v>88</v>
      </c>
      <c r="AY141" s="16" t="s">
        <v>132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138</v>
      </c>
      <c r="BM141" s="230" t="s">
        <v>159</v>
      </c>
    </row>
    <row r="142" spans="1:47" s="2" customFormat="1" ht="12">
      <c r="A142" s="37"/>
      <c r="B142" s="38"/>
      <c r="C142" s="39"/>
      <c r="D142" s="232" t="s">
        <v>140</v>
      </c>
      <c r="E142" s="39"/>
      <c r="F142" s="233" t="s">
        <v>160</v>
      </c>
      <c r="G142" s="39"/>
      <c r="H142" s="39"/>
      <c r="I142" s="234"/>
      <c r="J142" s="39"/>
      <c r="K142" s="39"/>
      <c r="L142" s="43"/>
      <c r="M142" s="235"/>
      <c r="N142" s="236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140</v>
      </c>
      <c r="AU142" s="16" t="s">
        <v>88</v>
      </c>
    </row>
    <row r="143" spans="1:65" s="2" customFormat="1" ht="24.15" customHeight="1">
      <c r="A143" s="37"/>
      <c r="B143" s="38"/>
      <c r="C143" s="218" t="s">
        <v>161</v>
      </c>
      <c r="D143" s="218" t="s">
        <v>134</v>
      </c>
      <c r="E143" s="219" t="s">
        <v>162</v>
      </c>
      <c r="F143" s="220" t="s">
        <v>163</v>
      </c>
      <c r="G143" s="221" t="s">
        <v>149</v>
      </c>
      <c r="H143" s="222">
        <v>2150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44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138</v>
      </c>
      <c r="AT143" s="230" t="s">
        <v>134</v>
      </c>
      <c r="AU143" s="230" t="s">
        <v>88</v>
      </c>
      <c r="AY143" s="16" t="s">
        <v>132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138</v>
      </c>
      <c r="BM143" s="230" t="s">
        <v>164</v>
      </c>
    </row>
    <row r="144" spans="1:47" s="2" customFormat="1" ht="12">
      <c r="A144" s="37"/>
      <c r="B144" s="38"/>
      <c r="C144" s="39"/>
      <c r="D144" s="232" t="s">
        <v>140</v>
      </c>
      <c r="E144" s="39"/>
      <c r="F144" s="233" t="s">
        <v>165</v>
      </c>
      <c r="G144" s="39"/>
      <c r="H144" s="39"/>
      <c r="I144" s="234"/>
      <c r="J144" s="39"/>
      <c r="K144" s="39"/>
      <c r="L144" s="43"/>
      <c r="M144" s="235"/>
      <c r="N144" s="236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140</v>
      </c>
      <c r="AU144" s="16" t="s">
        <v>88</v>
      </c>
    </row>
    <row r="145" spans="1:65" s="2" customFormat="1" ht="37.8" customHeight="1">
      <c r="A145" s="37"/>
      <c r="B145" s="38"/>
      <c r="C145" s="218" t="s">
        <v>166</v>
      </c>
      <c r="D145" s="218" t="s">
        <v>134</v>
      </c>
      <c r="E145" s="219" t="s">
        <v>167</v>
      </c>
      <c r="F145" s="220" t="s">
        <v>168</v>
      </c>
      <c r="G145" s="221" t="s">
        <v>169</v>
      </c>
      <c r="H145" s="222">
        <v>711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44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138</v>
      </c>
      <c r="AT145" s="230" t="s">
        <v>134</v>
      </c>
      <c r="AU145" s="230" t="s">
        <v>88</v>
      </c>
      <c r="AY145" s="16" t="s">
        <v>132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138</v>
      </c>
      <c r="BM145" s="230" t="s">
        <v>170</v>
      </c>
    </row>
    <row r="146" spans="1:47" s="2" customFormat="1" ht="12">
      <c r="A146" s="37"/>
      <c r="B146" s="38"/>
      <c r="C146" s="39"/>
      <c r="D146" s="232" t="s">
        <v>140</v>
      </c>
      <c r="E146" s="39"/>
      <c r="F146" s="233" t="s">
        <v>171</v>
      </c>
      <c r="G146" s="39"/>
      <c r="H146" s="39"/>
      <c r="I146" s="234"/>
      <c r="J146" s="39"/>
      <c r="K146" s="39"/>
      <c r="L146" s="43"/>
      <c r="M146" s="235"/>
      <c r="N146" s="23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140</v>
      </c>
      <c r="AU146" s="16" t="s">
        <v>88</v>
      </c>
    </row>
    <row r="147" spans="1:65" s="2" customFormat="1" ht="24.15" customHeight="1">
      <c r="A147" s="37"/>
      <c r="B147" s="38"/>
      <c r="C147" s="218" t="s">
        <v>172</v>
      </c>
      <c r="D147" s="218" t="s">
        <v>134</v>
      </c>
      <c r="E147" s="219" t="s">
        <v>173</v>
      </c>
      <c r="F147" s="220" t="s">
        <v>174</v>
      </c>
      <c r="G147" s="221" t="s">
        <v>175</v>
      </c>
      <c r="H147" s="222">
        <v>43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44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138</v>
      </c>
      <c r="AT147" s="230" t="s">
        <v>134</v>
      </c>
      <c r="AU147" s="230" t="s">
        <v>88</v>
      </c>
      <c r="AY147" s="16" t="s">
        <v>132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86</v>
      </c>
      <c r="BK147" s="231">
        <f>ROUND(I147*H147,2)</f>
        <v>0</v>
      </c>
      <c r="BL147" s="16" t="s">
        <v>138</v>
      </c>
      <c r="BM147" s="230" t="s">
        <v>176</v>
      </c>
    </row>
    <row r="148" spans="1:47" s="2" customFormat="1" ht="12">
      <c r="A148" s="37"/>
      <c r="B148" s="38"/>
      <c r="C148" s="39"/>
      <c r="D148" s="232" t="s">
        <v>140</v>
      </c>
      <c r="E148" s="39"/>
      <c r="F148" s="233" t="s">
        <v>177</v>
      </c>
      <c r="G148" s="39"/>
      <c r="H148" s="39"/>
      <c r="I148" s="234"/>
      <c r="J148" s="39"/>
      <c r="K148" s="39"/>
      <c r="L148" s="43"/>
      <c r="M148" s="235"/>
      <c r="N148" s="23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140</v>
      </c>
      <c r="AU148" s="16" t="s">
        <v>88</v>
      </c>
    </row>
    <row r="149" spans="1:65" s="2" customFormat="1" ht="24.15" customHeight="1">
      <c r="A149" s="37"/>
      <c r="B149" s="38"/>
      <c r="C149" s="218" t="s">
        <v>178</v>
      </c>
      <c r="D149" s="218" t="s">
        <v>134</v>
      </c>
      <c r="E149" s="219" t="s">
        <v>179</v>
      </c>
      <c r="F149" s="220" t="s">
        <v>180</v>
      </c>
      <c r="G149" s="221" t="s">
        <v>137</v>
      </c>
      <c r="H149" s="222">
        <v>2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44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138</v>
      </c>
      <c r="AT149" s="230" t="s">
        <v>134</v>
      </c>
      <c r="AU149" s="230" t="s">
        <v>88</v>
      </c>
      <c r="AY149" s="16" t="s">
        <v>132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138</v>
      </c>
      <c r="BM149" s="230" t="s">
        <v>181</v>
      </c>
    </row>
    <row r="150" spans="1:47" s="2" customFormat="1" ht="12">
      <c r="A150" s="37"/>
      <c r="B150" s="38"/>
      <c r="C150" s="39"/>
      <c r="D150" s="232" t="s">
        <v>140</v>
      </c>
      <c r="E150" s="39"/>
      <c r="F150" s="233" t="s">
        <v>182</v>
      </c>
      <c r="G150" s="39"/>
      <c r="H150" s="39"/>
      <c r="I150" s="234"/>
      <c r="J150" s="39"/>
      <c r="K150" s="39"/>
      <c r="L150" s="43"/>
      <c r="M150" s="235"/>
      <c r="N150" s="236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140</v>
      </c>
      <c r="AU150" s="16" t="s">
        <v>88</v>
      </c>
    </row>
    <row r="151" spans="1:65" s="2" customFormat="1" ht="24.15" customHeight="1">
      <c r="A151" s="37"/>
      <c r="B151" s="38"/>
      <c r="C151" s="218" t="s">
        <v>183</v>
      </c>
      <c r="D151" s="218" t="s">
        <v>134</v>
      </c>
      <c r="E151" s="219" t="s">
        <v>184</v>
      </c>
      <c r="F151" s="220" t="s">
        <v>185</v>
      </c>
      <c r="G151" s="221" t="s">
        <v>137</v>
      </c>
      <c r="H151" s="222">
        <v>2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44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138</v>
      </c>
      <c r="AT151" s="230" t="s">
        <v>134</v>
      </c>
      <c r="AU151" s="230" t="s">
        <v>88</v>
      </c>
      <c r="AY151" s="16" t="s">
        <v>132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86</v>
      </c>
      <c r="BK151" s="231">
        <f>ROUND(I151*H151,2)</f>
        <v>0</v>
      </c>
      <c r="BL151" s="16" t="s">
        <v>138</v>
      </c>
      <c r="BM151" s="230" t="s">
        <v>186</v>
      </c>
    </row>
    <row r="152" spans="1:47" s="2" customFormat="1" ht="12">
      <c r="A152" s="37"/>
      <c r="B152" s="38"/>
      <c r="C152" s="39"/>
      <c r="D152" s="232" t="s">
        <v>140</v>
      </c>
      <c r="E152" s="39"/>
      <c r="F152" s="233" t="s">
        <v>187</v>
      </c>
      <c r="G152" s="39"/>
      <c r="H152" s="39"/>
      <c r="I152" s="234"/>
      <c r="J152" s="39"/>
      <c r="K152" s="39"/>
      <c r="L152" s="43"/>
      <c r="M152" s="235"/>
      <c r="N152" s="236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140</v>
      </c>
      <c r="AU152" s="16" t="s">
        <v>88</v>
      </c>
    </row>
    <row r="153" spans="1:65" s="2" customFormat="1" ht="24.15" customHeight="1">
      <c r="A153" s="37"/>
      <c r="B153" s="38"/>
      <c r="C153" s="218" t="s">
        <v>188</v>
      </c>
      <c r="D153" s="218" t="s">
        <v>134</v>
      </c>
      <c r="E153" s="219" t="s">
        <v>189</v>
      </c>
      <c r="F153" s="220" t="s">
        <v>190</v>
      </c>
      <c r="G153" s="221" t="s">
        <v>137</v>
      </c>
      <c r="H153" s="222">
        <v>2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44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138</v>
      </c>
      <c r="AT153" s="230" t="s">
        <v>134</v>
      </c>
      <c r="AU153" s="230" t="s">
        <v>88</v>
      </c>
      <c r="AY153" s="16" t="s">
        <v>132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138</v>
      </c>
      <c r="BM153" s="230" t="s">
        <v>191</v>
      </c>
    </row>
    <row r="154" spans="1:47" s="2" customFormat="1" ht="12">
      <c r="A154" s="37"/>
      <c r="B154" s="38"/>
      <c r="C154" s="39"/>
      <c r="D154" s="232" t="s">
        <v>140</v>
      </c>
      <c r="E154" s="39"/>
      <c r="F154" s="233" t="s">
        <v>192</v>
      </c>
      <c r="G154" s="39"/>
      <c r="H154" s="39"/>
      <c r="I154" s="234"/>
      <c r="J154" s="39"/>
      <c r="K154" s="39"/>
      <c r="L154" s="43"/>
      <c r="M154" s="235"/>
      <c r="N154" s="23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140</v>
      </c>
      <c r="AU154" s="16" t="s">
        <v>88</v>
      </c>
    </row>
    <row r="155" spans="1:65" s="2" customFormat="1" ht="24.15" customHeight="1">
      <c r="A155" s="37"/>
      <c r="B155" s="38"/>
      <c r="C155" s="218" t="s">
        <v>193</v>
      </c>
      <c r="D155" s="218" t="s">
        <v>134</v>
      </c>
      <c r="E155" s="219" t="s">
        <v>194</v>
      </c>
      <c r="F155" s="220" t="s">
        <v>195</v>
      </c>
      <c r="G155" s="221" t="s">
        <v>137</v>
      </c>
      <c r="H155" s="222">
        <v>2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44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138</v>
      </c>
      <c r="AT155" s="230" t="s">
        <v>134</v>
      </c>
      <c r="AU155" s="230" t="s">
        <v>88</v>
      </c>
      <c r="AY155" s="16" t="s">
        <v>132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138</v>
      </c>
      <c r="BM155" s="230" t="s">
        <v>196</v>
      </c>
    </row>
    <row r="156" spans="1:47" s="2" customFormat="1" ht="12">
      <c r="A156" s="37"/>
      <c r="B156" s="38"/>
      <c r="C156" s="39"/>
      <c r="D156" s="232" t="s">
        <v>140</v>
      </c>
      <c r="E156" s="39"/>
      <c r="F156" s="233" t="s">
        <v>197</v>
      </c>
      <c r="G156" s="39"/>
      <c r="H156" s="39"/>
      <c r="I156" s="234"/>
      <c r="J156" s="39"/>
      <c r="K156" s="39"/>
      <c r="L156" s="43"/>
      <c r="M156" s="235"/>
      <c r="N156" s="23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140</v>
      </c>
      <c r="AU156" s="16" t="s">
        <v>88</v>
      </c>
    </row>
    <row r="157" spans="1:65" s="2" customFormat="1" ht="24.15" customHeight="1">
      <c r="A157" s="37"/>
      <c r="B157" s="38"/>
      <c r="C157" s="218" t="s">
        <v>198</v>
      </c>
      <c r="D157" s="218" t="s">
        <v>134</v>
      </c>
      <c r="E157" s="219" t="s">
        <v>199</v>
      </c>
      <c r="F157" s="220" t="s">
        <v>200</v>
      </c>
      <c r="G157" s="221" t="s">
        <v>137</v>
      </c>
      <c r="H157" s="222">
        <v>4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44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138</v>
      </c>
      <c r="AT157" s="230" t="s">
        <v>134</v>
      </c>
      <c r="AU157" s="230" t="s">
        <v>88</v>
      </c>
      <c r="AY157" s="16" t="s">
        <v>132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138</v>
      </c>
      <c r="BM157" s="230" t="s">
        <v>201</v>
      </c>
    </row>
    <row r="158" spans="1:47" s="2" customFormat="1" ht="12">
      <c r="A158" s="37"/>
      <c r="B158" s="38"/>
      <c r="C158" s="39"/>
      <c r="D158" s="232" t="s">
        <v>140</v>
      </c>
      <c r="E158" s="39"/>
      <c r="F158" s="233" t="s">
        <v>202</v>
      </c>
      <c r="G158" s="39"/>
      <c r="H158" s="39"/>
      <c r="I158" s="234"/>
      <c r="J158" s="39"/>
      <c r="K158" s="39"/>
      <c r="L158" s="43"/>
      <c r="M158" s="235"/>
      <c r="N158" s="236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140</v>
      </c>
      <c r="AU158" s="16" t="s">
        <v>88</v>
      </c>
    </row>
    <row r="159" spans="1:65" s="2" customFormat="1" ht="33" customHeight="1">
      <c r="A159" s="37"/>
      <c r="B159" s="38"/>
      <c r="C159" s="218" t="s">
        <v>203</v>
      </c>
      <c r="D159" s="218" t="s">
        <v>134</v>
      </c>
      <c r="E159" s="219" t="s">
        <v>204</v>
      </c>
      <c r="F159" s="220" t="s">
        <v>205</v>
      </c>
      <c r="G159" s="221" t="s">
        <v>137</v>
      </c>
      <c r="H159" s="222">
        <v>48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44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138</v>
      </c>
      <c r="AT159" s="230" t="s">
        <v>134</v>
      </c>
      <c r="AU159" s="230" t="s">
        <v>88</v>
      </c>
      <c r="AY159" s="16" t="s">
        <v>132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86</v>
      </c>
      <c r="BK159" s="231">
        <f>ROUND(I159*H159,2)</f>
        <v>0</v>
      </c>
      <c r="BL159" s="16" t="s">
        <v>138</v>
      </c>
      <c r="BM159" s="230" t="s">
        <v>206</v>
      </c>
    </row>
    <row r="160" spans="1:47" s="2" customFormat="1" ht="12">
      <c r="A160" s="37"/>
      <c r="B160" s="38"/>
      <c r="C160" s="39"/>
      <c r="D160" s="232" t="s">
        <v>140</v>
      </c>
      <c r="E160" s="39"/>
      <c r="F160" s="233" t="s">
        <v>207</v>
      </c>
      <c r="G160" s="39"/>
      <c r="H160" s="39"/>
      <c r="I160" s="234"/>
      <c r="J160" s="39"/>
      <c r="K160" s="39"/>
      <c r="L160" s="43"/>
      <c r="M160" s="235"/>
      <c r="N160" s="236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140</v>
      </c>
      <c r="AU160" s="16" t="s">
        <v>88</v>
      </c>
    </row>
    <row r="161" spans="1:51" s="13" customFormat="1" ht="12">
      <c r="A161" s="13"/>
      <c r="B161" s="237"/>
      <c r="C161" s="238"/>
      <c r="D161" s="239" t="s">
        <v>208</v>
      </c>
      <c r="E161" s="238"/>
      <c r="F161" s="240" t="s">
        <v>209</v>
      </c>
      <c r="G161" s="238"/>
      <c r="H161" s="241">
        <v>48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208</v>
      </c>
      <c r="AU161" s="247" t="s">
        <v>88</v>
      </c>
      <c r="AV161" s="13" t="s">
        <v>88</v>
      </c>
      <c r="AW161" s="13" t="s">
        <v>4</v>
      </c>
      <c r="AX161" s="13" t="s">
        <v>86</v>
      </c>
      <c r="AY161" s="247" t="s">
        <v>132</v>
      </c>
    </row>
    <row r="162" spans="1:65" s="2" customFormat="1" ht="33" customHeight="1">
      <c r="A162" s="37"/>
      <c r="B162" s="38"/>
      <c r="C162" s="218" t="s">
        <v>8</v>
      </c>
      <c r="D162" s="218" t="s">
        <v>134</v>
      </c>
      <c r="E162" s="219" t="s">
        <v>210</v>
      </c>
      <c r="F162" s="220" t="s">
        <v>211</v>
      </c>
      <c r="G162" s="221" t="s">
        <v>137</v>
      </c>
      <c r="H162" s="222">
        <v>48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44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138</v>
      </c>
      <c r="AT162" s="230" t="s">
        <v>134</v>
      </c>
      <c r="AU162" s="230" t="s">
        <v>88</v>
      </c>
      <c r="AY162" s="16" t="s">
        <v>132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86</v>
      </c>
      <c r="BK162" s="231">
        <f>ROUND(I162*H162,2)</f>
        <v>0</v>
      </c>
      <c r="BL162" s="16" t="s">
        <v>138</v>
      </c>
      <c r="BM162" s="230" t="s">
        <v>212</v>
      </c>
    </row>
    <row r="163" spans="1:47" s="2" customFormat="1" ht="12">
      <c r="A163" s="37"/>
      <c r="B163" s="38"/>
      <c r="C163" s="39"/>
      <c r="D163" s="232" t="s">
        <v>140</v>
      </c>
      <c r="E163" s="39"/>
      <c r="F163" s="233" t="s">
        <v>213</v>
      </c>
      <c r="G163" s="39"/>
      <c r="H163" s="39"/>
      <c r="I163" s="234"/>
      <c r="J163" s="39"/>
      <c r="K163" s="39"/>
      <c r="L163" s="43"/>
      <c r="M163" s="235"/>
      <c r="N163" s="236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140</v>
      </c>
      <c r="AU163" s="16" t="s">
        <v>88</v>
      </c>
    </row>
    <row r="164" spans="1:51" s="13" customFormat="1" ht="12">
      <c r="A164" s="13"/>
      <c r="B164" s="237"/>
      <c r="C164" s="238"/>
      <c r="D164" s="239" t="s">
        <v>208</v>
      </c>
      <c r="E164" s="238"/>
      <c r="F164" s="240" t="s">
        <v>209</v>
      </c>
      <c r="G164" s="238"/>
      <c r="H164" s="241">
        <v>48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208</v>
      </c>
      <c r="AU164" s="247" t="s">
        <v>88</v>
      </c>
      <c r="AV164" s="13" t="s">
        <v>88</v>
      </c>
      <c r="AW164" s="13" t="s">
        <v>4</v>
      </c>
      <c r="AX164" s="13" t="s">
        <v>86</v>
      </c>
      <c r="AY164" s="247" t="s">
        <v>132</v>
      </c>
    </row>
    <row r="165" spans="1:65" s="2" customFormat="1" ht="33" customHeight="1">
      <c r="A165" s="37"/>
      <c r="B165" s="38"/>
      <c r="C165" s="218" t="s">
        <v>214</v>
      </c>
      <c r="D165" s="218" t="s">
        <v>134</v>
      </c>
      <c r="E165" s="219" t="s">
        <v>215</v>
      </c>
      <c r="F165" s="220" t="s">
        <v>216</v>
      </c>
      <c r="G165" s="221" t="s">
        <v>137</v>
      </c>
      <c r="H165" s="222">
        <v>48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44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138</v>
      </c>
      <c r="AT165" s="230" t="s">
        <v>134</v>
      </c>
      <c r="AU165" s="230" t="s">
        <v>88</v>
      </c>
      <c r="AY165" s="16" t="s">
        <v>132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86</v>
      </c>
      <c r="BK165" s="231">
        <f>ROUND(I165*H165,2)</f>
        <v>0</v>
      </c>
      <c r="BL165" s="16" t="s">
        <v>138</v>
      </c>
      <c r="BM165" s="230" t="s">
        <v>217</v>
      </c>
    </row>
    <row r="166" spans="1:47" s="2" customFormat="1" ht="12">
      <c r="A166" s="37"/>
      <c r="B166" s="38"/>
      <c r="C166" s="39"/>
      <c r="D166" s="232" t="s">
        <v>140</v>
      </c>
      <c r="E166" s="39"/>
      <c r="F166" s="233" t="s">
        <v>218</v>
      </c>
      <c r="G166" s="39"/>
      <c r="H166" s="39"/>
      <c r="I166" s="234"/>
      <c r="J166" s="39"/>
      <c r="K166" s="39"/>
      <c r="L166" s="43"/>
      <c r="M166" s="235"/>
      <c r="N166" s="236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140</v>
      </c>
      <c r="AU166" s="16" t="s">
        <v>88</v>
      </c>
    </row>
    <row r="167" spans="1:51" s="13" customFormat="1" ht="12">
      <c r="A167" s="13"/>
      <c r="B167" s="237"/>
      <c r="C167" s="238"/>
      <c r="D167" s="239" t="s">
        <v>208</v>
      </c>
      <c r="E167" s="238"/>
      <c r="F167" s="240" t="s">
        <v>209</v>
      </c>
      <c r="G167" s="238"/>
      <c r="H167" s="241">
        <v>48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208</v>
      </c>
      <c r="AU167" s="247" t="s">
        <v>88</v>
      </c>
      <c r="AV167" s="13" t="s">
        <v>88</v>
      </c>
      <c r="AW167" s="13" t="s">
        <v>4</v>
      </c>
      <c r="AX167" s="13" t="s">
        <v>86</v>
      </c>
      <c r="AY167" s="247" t="s">
        <v>132</v>
      </c>
    </row>
    <row r="168" spans="1:65" s="2" customFormat="1" ht="33" customHeight="1">
      <c r="A168" s="37"/>
      <c r="B168" s="38"/>
      <c r="C168" s="218" t="s">
        <v>219</v>
      </c>
      <c r="D168" s="218" t="s">
        <v>134</v>
      </c>
      <c r="E168" s="219" t="s">
        <v>220</v>
      </c>
      <c r="F168" s="220" t="s">
        <v>221</v>
      </c>
      <c r="G168" s="221" t="s">
        <v>137</v>
      </c>
      <c r="H168" s="222">
        <v>48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44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138</v>
      </c>
      <c r="AT168" s="230" t="s">
        <v>134</v>
      </c>
      <c r="AU168" s="230" t="s">
        <v>88</v>
      </c>
      <c r="AY168" s="16" t="s">
        <v>132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86</v>
      </c>
      <c r="BK168" s="231">
        <f>ROUND(I168*H168,2)</f>
        <v>0</v>
      </c>
      <c r="BL168" s="16" t="s">
        <v>138</v>
      </c>
      <c r="BM168" s="230" t="s">
        <v>222</v>
      </c>
    </row>
    <row r="169" spans="1:47" s="2" customFormat="1" ht="12">
      <c r="A169" s="37"/>
      <c r="B169" s="38"/>
      <c r="C169" s="39"/>
      <c r="D169" s="232" t="s">
        <v>140</v>
      </c>
      <c r="E169" s="39"/>
      <c r="F169" s="233" t="s">
        <v>223</v>
      </c>
      <c r="G169" s="39"/>
      <c r="H169" s="39"/>
      <c r="I169" s="234"/>
      <c r="J169" s="39"/>
      <c r="K169" s="39"/>
      <c r="L169" s="43"/>
      <c r="M169" s="235"/>
      <c r="N169" s="236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140</v>
      </c>
      <c r="AU169" s="16" t="s">
        <v>88</v>
      </c>
    </row>
    <row r="170" spans="1:51" s="13" customFormat="1" ht="12">
      <c r="A170" s="13"/>
      <c r="B170" s="237"/>
      <c r="C170" s="238"/>
      <c r="D170" s="239" t="s">
        <v>208</v>
      </c>
      <c r="E170" s="238"/>
      <c r="F170" s="240" t="s">
        <v>209</v>
      </c>
      <c r="G170" s="238"/>
      <c r="H170" s="241">
        <v>48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208</v>
      </c>
      <c r="AU170" s="247" t="s">
        <v>88</v>
      </c>
      <c r="AV170" s="13" t="s">
        <v>88</v>
      </c>
      <c r="AW170" s="13" t="s">
        <v>4</v>
      </c>
      <c r="AX170" s="13" t="s">
        <v>86</v>
      </c>
      <c r="AY170" s="247" t="s">
        <v>132</v>
      </c>
    </row>
    <row r="171" spans="1:65" s="2" customFormat="1" ht="24.15" customHeight="1">
      <c r="A171" s="37"/>
      <c r="B171" s="38"/>
      <c r="C171" s="218" t="s">
        <v>224</v>
      </c>
      <c r="D171" s="218" t="s">
        <v>134</v>
      </c>
      <c r="E171" s="219" t="s">
        <v>225</v>
      </c>
      <c r="F171" s="220" t="s">
        <v>226</v>
      </c>
      <c r="G171" s="221" t="s">
        <v>137</v>
      </c>
      <c r="H171" s="222">
        <v>96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44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138</v>
      </c>
      <c r="AT171" s="230" t="s">
        <v>134</v>
      </c>
      <c r="AU171" s="230" t="s">
        <v>88</v>
      </c>
      <c r="AY171" s="16" t="s">
        <v>132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86</v>
      </c>
      <c r="BK171" s="231">
        <f>ROUND(I171*H171,2)</f>
        <v>0</v>
      </c>
      <c r="BL171" s="16" t="s">
        <v>138</v>
      </c>
      <c r="BM171" s="230" t="s">
        <v>227</v>
      </c>
    </row>
    <row r="172" spans="1:47" s="2" customFormat="1" ht="12">
      <c r="A172" s="37"/>
      <c r="B172" s="38"/>
      <c r="C172" s="39"/>
      <c r="D172" s="232" t="s">
        <v>140</v>
      </c>
      <c r="E172" s="39"/>
      <c r="F172" s="233" t="s">
        <v>228</v>
      </c>
      <c r="G172" s="39"/>
      <c r="H172" s="39"/>
      <c r="I172" s="234"/>
      <c r="J172" s="39"/>
      <c r="K172" s="39"/>
      <c r="L172" s="43"/>
      <c r="M172" s="235"/>
      <c r="N172" s="236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140</v>
      </c>
      <c r="AU172" s="16" t="s">
        <v>88</v>
      </c>
    </row>
    <row r="173" spans="1:51" s="13" customFormat="1" ht="12">
      <c r="A173" s="13"/>
      <c r="B173" s="237"/>
      <c r="C173" s="238"/>
      <c r="D173" s="239" t="s">
        <v>208</v>
      </c>
      <c r="E173" s="238"/>
      <c r="F173" s="240" t="s">
        <v>229</v>
      </c>
      <c r="G173" s="238"/>
      <c r="H173" s="241">
        <v>96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208</v>
      </c>
      <c r="AU173" s="247" t="s">
        <v>88</v>
      </c>
      <c r="AV173" s="13" t="s">
        <v>88</v>
      </c>
      <c r="AW173" s="13" t="s">
        <v>4</v>
      </c>
      <c r="AX173" s="13" t="s">
        <v>86</v>
      </c>
      <c r="AY173" s="247" t="s">
        <v>132</v>
      </c>
    </row>
    <row r="174" spans="1:65" s="2" customFormat="1" ht="37.8" customHeight="1">
      <c r="A174" s="37"/>
      <c r="B174" s="38"/>
      <c r="C174" s="218" t="s">
        <v>230</v>
      </c>
      <c r="D174" s="218" t="s">
        <v>134</v>
      </c>
      <c r="E174" s="219" t="s">
        <v>231</v>
      </c>
      <c r="F174" s="220" t="s">
        <v>232</v>
      </c>
      <c r="G174" s="221" t="s">
        <v>169</v>
      </c>
      <c r="H174" s="222">
        <v>926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44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138</v>
      </c>
      <c r="AT174" s="230" t="s">
        <v>134</v>
      </c>
      <c r="AU174" s="230" t="s">
        <v>88</v>
      </c>
      <c r="AY174" s="16" t="s">
        <v>132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86</v>
      </c>
      <c r="BK174" s="231">
        <f>ROUND(I174*H174,2)</f>
        <v>0</v>
      </c>
      <c r="BL174" s="16" t="s">
        <v>138</v>
      </c>
      <c r="BM174" s="230" t="s">
        <v>233</v>
      </c>
    </row>
    <row r="175" spans="1:47" s="2" customFormat="1" ht="12">
      <c r="A175" s="37"/>
      <c r="B175" s="38"/>
      <c r="C175" s="39"/>
      <c r="D175" s="232" t="s">
        <v>140</v>
      </c>
      <c r="E175" s="39"/>
      <c r="F175" s="233" t="s">
        <v>234</v>
      </c>
      <c r="G175" s="39"/>
      <c r="H175" s="39"/>
      <c r="I175" s="234"/>
      <c r="J175" s="39"/>
      <c r="K175" s="39"/>
      <c r="L175" s="43"/>
      <c r="M175" s="235"/>
      <c r="N175" s="236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140</v>
      </c>
      <c r="AU175" s="16" t="s">
        <v>88</v>
      </c>
    </row>
    <row r="176" spans="1:51" s="13" customFormat="1" ht="12">
      <c r="A176" s="13"/>
      <c r="B176" s="237"/>
      <c r="C176" s="238"/>
      <c r="D176" s="239" t="s">
        <v>208</v>
      </c>
      <c r="E176" s="248" t="s">
        <v>1</v>
      </c>
      <c r="F176" s="240" t="s">
        <v>235</v>
      </c>
      <c r="G176" s="238"/>
      <c r="H176" s="241">
        <v>926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208</v>
      </c>
      <c r="AU176" s="247" t="s">
        <v>88</v>
      </c>
      <c r="AV176" s="13" t="s">
        <v>88</v>
      </c>
      <c r="AW176" s="13" t="s">
        <v>36</v>
      </c>
      <c r="AX176" s="13" t="s">
        <v>86</v>
      </c>
      <c r="AY176" s="247" t="s">
        <v>132</v>
      </c>
    </row>
    <row r="177" spans="1:65" s="2" customFormat="1" ht="37.8" customHeight="1">
      <c r="A177" s="37"/>
      <c r="B177" s="38"/>
      <c r="C177" s="218" t="s">
        <v>236</v>
      </c>
      <c r="D177" s="218" t="s">
        <v>134</v>
      </c>
      <c r="E177" s="219" t="s">
        <v>237</v>
      </c>
      <c r="F177" s="220" t="s">
        <v>238</v>
      </c>
      <c r="G177" s="221" t="s">
        <v>169</v>
      </c>
      <c r="H177" s="222">
        <v>12964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44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138</v>
      </c>
      <c r="AT177" s="230" t="s">
        <v>134</v>
      </c>
      <c r="AU177" s="230" t="s">
        <v>88</v>
      </c>
      <c r="AY177" s="16" t="s">
        <v>132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86</v>
      </c>
      <c r="BK177" s="231">
        <f>ROUND(I177*H177,2)</f>
        <v>0</v>
      </c>
      <c r="BL177" s="16" t="s">
        <v>138</v>
      </c>
      <c r="BM177" s="230" t="s">
        <v>239</v>
      </c>
    </row>
    <row r="178" spans="1:47" s="2" customFormat="1" ht="12">
      <c r="A178" s="37"/>
      <c r="B178" s="38"/>
      <c r="C178" s="39"/>
      <c r="D178" s="232" t="s">
        <v>140</v>
      </c>
      <c r="E178" s="39"/>
      <c r="F178" s="233" t="s">
        <v>240</v>
      </c>
      <c r="G178" s="39"/>
      <c r="H178" s="39"/>
      <c r="I178" s="234"/>
      <c r="J178" s="39"/>
      <c r="K178" s="39"/>
      <c r="L178" s="43"/>
      <c r="M178" s="235"/>
      <c r="N178" s="236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140</v>
      </c>
      <c r="AU178" s="16" t="s">
        <v>88</v>
      </c>
    </row>
    <row r="179" spans="1:51" s="13" customFormat="1" ht="12">
      <c r="A179" s="13"/>
      <c r="B179" s="237"/>
      <c r="C179" s="238"/>
      <c r="D179" s="239" t="s">
        <v>208</v>
      </c>
      <c r="E179" s="238"/>
      <c r="F179" s="240" t="s">
        <v>241</v>
      </c>
      <c r="G179" s="238"/>
      <c r="H179" s="241">
        <v>12964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208</v>
      </c>
      <c r="AU179" s="247" t="s">
        <v>88</v>
      </c>
      <c r="AV179" s="13" t="s">
        <v>88</v>
      </c>
      <c r="AW179" s="13" t="s">
        <v>4</v>
      </c>
      <c r="AX179" s="13" t="s">
        <v>86</v>
      </c>
      <c r="AY179" s="247" t="s">
        <v>132</v>
      </c>
    </row>
    <row r="180" spans="1:65" s="2" customFormat="1" ht="24.15" customHeight="1">
      <c r="A180" s="37"/>
      <c r="B180" s="38"/>
      <c r="C180" s="218" t="s">
        <v>7</v>
      </c>
      <c r="D180" s="218" t="s">
        <v>134</v>
      </c>
      <c r="E180" s="219" t="s">
        <v>242</v>
      </c>
      <c r="F180" s="220" t="s">
        <v>243</v>
      </c>
      <c r="G180" s="221" t="s">
        <v>169</v>
      </c>
      <c r="H180" s="222">
        <v>17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44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138</v>
      </c>
      <c r="AT180" s="230" t="s">
        <v>134</v>
      </c>
      <c r="AU180" s="230" t="s">
        <v>88</v>
      </c>
      <c r="AY180" s="16" t="s">
        <v>132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86</v>
      </c>
      <c r="BK180" s="231">
        <f>ROUND(I180*H180,2)</f>
        <v>0</v>
      </c>
      <c r="BL180" s="16" t="s">
        <v>138</v>
      </c>
      <c r="BM180" s="230" t="s">
        <v>244</v>
      </c>
    </row>
    <row r="181" spans="1:47" s="2" customFormat="1" ht="12">
      <c r="A181" s="37"/>
      <c r="B181" s="38"/>
      <c r="C181" s="39"/>
      <c r="D181" s="232" t="s">
        <v>140</v>
      </c>
      <c r="E181" s="39"/>
      <c r="F181" s="233" t="s">
        <v>245</v>
      </c>
      <c r="G181" s="39"/>
      <c r="H181" s="39"/>
      <c r="I181" s="234"/>
      <c r="J181" s="39"/>
      <c r="K181" s="39"/>
      <c r="L181" s="43"/>
      <c r="M181" s="235"/>
      <c r="N181" s="236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140</v>
      </c>
      <c r="AU181" s="16" t="s">
        <v>88</v>
      </c>
    </row>
    <row r="182" spans="1:65" s="2" customFormat="1" ht="16.5" customHeight="1">
      <c r="A182" s="37"/>
      <c r="B182" s="38"/>
      <c r="C182" s="249" t="s">
        <v>246</v>
      </c>
      <c r="D182" s="249" t="s">
        <v>247</v>
      </c>
      <c r="E182" s="250" t="s">
        <v>248</v>
      </c>
      <c r="F182" s="251" t="s">
        <v>249</v>
      </c>
      <c r="G182" s="252" t="s">
        <v>250</v>
      </c>
      <c r="H182" s="253">
        <v>34</v>
      </c>
      <c r="I182" s="254"/>
      <c r="J182" s="255">
        <f>ROUND(I182*H182,2)</f>
        <v>0</v>
      </c>
      <c r="K182" s="256"/>
      <c r="L182" s="257"/>
      <c r="M182" s="258" t="s">
        <v>1</v>
      </c>
      <c r="N182" s="259" t="s">
        <v>44</v>
      </c>
      <c r="O182" s="90"/>
      <c r="P182" s="228">
        <f>O182*H182</f>
        <v>0</v>
      </c>
      <c r="Q182" s="228">
        <v>1</v>
      </c>
      <c r="R182" s="228">
        <f>Q182*H182</f>
        <v>34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172</v>
      </c>
      <c r="AT182" s="230" t="s">
        <v>247</v>
      </c>
      <c r="AU182" s="230" t="s">
        <v>88</v>
      </c>
      <c r="AY182" s="16" t="s">
        <v>132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86</v>
      </c>
      <c r="BK182" s="231">
        <f>ROUND(I182*H182,2)</f>
        <v>0</v>
      </c>
      <c r="BL182" s="16" t="s">
        <v>138</v>
      </c>
      <c r="BM182" s="230" t="s">
        <v>251</v>
      </c>
    </row>
    <row r="183" spans="1:51" s="13" customFormat="1" ht="12">
      <c r="A183" s="13"/>
      <c r="B183" s="237"/>
      <c r="C183" s="238"/>
      <c r="D183" s="239" t="s">
        <v>208</v>
      </c>
      <c r="E183" s="238"/>
      <c r="F183" s="240" t="s">
        <v>252</v>
      </c>
      <c r="G183" s="238"/>
      <c r="H183" s="241">
        <v>34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208</v>
      </c>
      <c r="AU183" s="247" t="s">
        <v>88</v>
      </c>
      <c r="AV183" s="13" t="s">
        <v>88</v>
      </c>
      <c r="AW183" s="13" t="s">
        <v>4</v>
      </c>
      <c r="AX183" s="13" t="s">
        <v>86</v>
      </c>
      <c r="AY183" s="247" t="s">
        <v>132</v>
      </c>
    </row>
    <row r="184" spans="1:65" s="2" customFormat="1" ht="24.15" customHeight="1">
      <c r="A184" s="37"/>
      <c r="B184" s="38"/>
      <c r="C184" s="218" t="s">
        <v>253</v>
      </c>
      <c r="D184" s="218" t="s">
        <v>134</v>
      </c>
      <c r="E184" s="219" t="s">
        <v>254</v>
      </c>
      <c r="F184" s="220" t="s">
        <v>255</v>
      </c>
      <c r="G184" s="221" t="s">
        <v>250</v>
      </c>
      <c r="H184" s="222">
        <v>1852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44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138</v>
      </c>
      <c r="AT184" s="230" t="s">
        <v>134</v>
      </c>
      <c r="AU184" s="230" t="s">
        <v>88</v>
      </c>
      <c r="AY184" s="16" t="s">
        <v>132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86</v>
      </c>
      <c r="BK184" s="231">
        <f>ROUND(I184*H184,2)</f>
        <v>0</v>
      </c>
      <c r="BL184" s="16" t="s">
        <v>138</v>
      </c>
      <c r="BM184" s="230" t="s">
        <v>256</v>
      </c>
    </row>
    <row r="185" spans="1:47" s="2" customFormat="1" ht="12">
      <c r="A185" s="37"/>
      <c r="B185" s="38"/>
      <c r="C185" s="39"/>
      <c r="D185" s="232" t="s">
        <v>140</v>
      </c>
      <c r="E185" s="39"/>
      <c r="F185" s="233" t="s">
        <v>257</v>
      </c>
      <c r="G185" s="39"/>
      <c r="H185" s="39"/>
      <c r="I185" s="234"/>
      <c r="J185" s="39"/>
      <c r="K185" s="39"/>
      <c r="L185" s="43"/>
      <c r="M185" s="235"/>
      <c r="N185" s="236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140</v>
      </c>
      <c r="AU185" s="16" t="s">
        <v>88</v>
      </c>
    </row>
    <row r="186" spans="1:51" s="13" customFormat="1" ht="12">
      <c r="A186" s="13"/>
      <c r="B186" s="237"/>
      <c r="C186" s="238"/>
      <c r="D186" s="239" t="s">
        <v>208</v>
      </c>
      <c r="E186" s="238"/>
      <c r="F186" s="240" t="s">
        <v>258</v>
      </c>
      <c r="G186" s="238"/>
      <c r="H186" s="241">
        <v>1852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208</v>
      </c>
      <c r="AU186" s="247" t="s">
        <v>88</v>
      </c>
      <c r="AV186" s="13" t="s">
        <v>88</v>
      </c>
      <c r="AW186" s="13" t="s">
        <v>4</v>
      </c>
      <c r="AX186" s="13" t="s">
        <v>86</v>
      </c>
      <c r="AY186" s="247" t="s">
        <v>132</v>
      </c>
    </row>
    <row r="187" spans="1:65" s="2" customFormat="1" ht="24.15" customHeight="1">
      <c r="A187" s="37"/>
      <c r="B187" s="38"/>
      <c r="C187" s="218" t="s">
        <v>259</v>
      </c>
      <c r="D187" s="218" t="s">
        <v>134</v>
      </c>
      <c r="E187" s="219" t="s">
        <v>260</v>
      </c>
      <c r="F187" s="220" t="s">
        <v>261</v>
      </c>
      <c r="G187" s="221" t="s">
        <v>169</v>
      </c>
      <c r="H187" s="222">
        <v>3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44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138</v>
      </c>
      <c r="AT187" s="230" t="s">
        <v>134</v>
      </c>
      <c r="AU187" s="230" t="s">
        <v>88</v>
      </c>
      <c r="AY187" s="16" t="s">
        <v>132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86</v>
      </c>
      <c r="BK187" s="231">
        <f>ROUND(I187*H187,2)</f>
        <v>0</v>
      </c>
      <c r="BL187" s="16" t="s">
        <v>138</v>
      </c>
      <c r="BM187" s="230" t="s">
        <v>262</v>
      </c>
    </row>
    <row r="188" spans="1:47" s="2" customFormat="1" ht="12">
      <c r="A188" s="37"/>
      <c r="B188" s="38"/>
      <c r="C188" s="39"/>
      <c r="D188" s="232" t="s">
        <v>140</v>
      </c>
      <c r="E188" s="39"/>
      <c r="F188" s="233" t="s">
        <v>263</v>
      </c>
      <c r="G188" s="39"/>
      <c r="H188" s="39"/>
      <c r="I188" s="234"/>
      <c r="J188" s="39"/>
      <c r="K188" s="39"/>
      <c r="L188" s="43"/>
      <c r="M188" s="235"/>
      <c r="N188" s="236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140</v>
      </c>
      <c r="AU188" s="16" t="s">
        <v>88</v>
      </c>
    </row>
    <row r="189" spans="1:51" s="13" customFormat="1" ht="12">
      <c r="A189" s="13"/>
      <c r="B189" s="237"/>
      <c r="C189" s="238"/>
      <c r="D189" s="239" t="s">
        <v>208</v>
      </c>
      <c r="E189" s="248" t="s">
        <v>1</v>
      </c>
      <c r="F189" s="240" t="s">
        <v>264</v>
      </c>
      <c r="G189" s="238"/>
      <c r="H189" s="241">
        <v>3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208</v>
      </c>
      <c r="AU189" s="247" t="s">
        <v>88</v>
      </c>
      <c r="AV189" s="13" t="s">
        <v>88</v>
      </c>
      <c r="AW189" s="13" t="s">
        <v>36</v>
      </c>
      <c r="AX189" s="13" t="s">
        <v>86</v>
      </c>
      <c r="AY189" s="247" t="s">
        <v>132</v>
      </c>
    </row>
    <row r="190" spans="1:65" s="2" customFormat="1" ht="16.5" customHeight="1">
      <c r="A190" s="37"/>
      <c r="B190" s="38"/>
      <c r="C190" s="249" t="s">
        <v>265</v>
      </c>
      <c r="D190" s="249" t="s">
        <v>247</v>
      </c>
      <c r="E190" s="250" t="s">
        <v>248</v>
      </c>
      <c r="F190" s="251" t="s">
        <v>249</v>
      </c>
      <c r="G190" s="252" t="s">
        <v>250</v>
      </c>
      <c r="H190" s="253">
        <v>6</v>
      </c>
      <c r="I190" s="254"/>
      <c r="J190" s="255">
        <f>ROUND(I190*H190,2)</f>
        <v>0</v>
      </c>
      <c r="K190" s="256"/>
      <c r="L190" s="257"/>
      <c r="M190" s="258" t="s">
        <v>1</v>
      </c>
      <c r="N190" s="259" t="s">
        <v>44</v>
      </c>
      <c r="O190" s="90"/>
      <c r="P190" s="228">
        <f>O190*H190</f>
        <v>0</v>
      </c>
      <c r="Q190" s="228">
        <v>1</v>
      </c>
      <c r="R190" s="228">
        <f>Q190*H190</f>
        <v>6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172</v>
      </c>
      <c r="AT190" s="230" t="s">
        <v>247</v>
      </c>
      <c r="AU190" s="230" t="s">
        <v>88</v>
      </c>
      <c r="AY190" s="16" t="s">
        <v>132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86</v>
      </c>
      <c r="BK190" s="231">
        <f>ROUND(I190*H190,2)</f>
        <v>0</v>
      </c>
      <c r="BL190" s="16" t="s">
        <v>138</v>
      </c>
      <c r="BM190" s="230" t="s">
        <v>266</v>
      </c>
    </row>
    <row r="191" spans="1:51" s="13" customFormat="1" ht="12">
      <c r="A191" s="13"/>
      <c r="B191" s="237"/>
      <c r="C191" s="238"/>
      <c r="D191" s="239" t="s">
        <v>208</v>
      </c>
      <c r="E191" s="238"/>
      <c r="F191" s="240" t="s">
        <v>267</v>
      </c>
      <c r="G191" s="238"/>
      <c r="H191" s="241">
        <v>6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208</v>
      </c>
      <c r="AU191" s="247" t="s">
        <v>88</v>
      </c>
      <c r="AV191" s="13" t="s">
        <v>88</v>
      </c>
      <c r="AW191" s="13" t="s">
        <v>4</v>
      </c>
      <c r="AX191" s="13" t="s">
        <v>86</v>
      </c>
      <c r="AY191" s="247" t="s">
        <v>132</v>
      </c>
    </row>
    <row r="192" spans="1:65" s="2" customFormat="1" ht="24.15" customHeight="1">
      <c r="A192" s="37"/>
      <c r="B192" s="38"/>
      <c r="C192" s="218" t="s">
        <v>268</v>
      </c>
      <c r="D192" s="218" t="s">
        <v>134</v>
      </c>
      <c r="E192" s="219" t="s">
        <v>269</v>
      </c>
      <c r="F192" s="220" t="s">
        <v>270</v>
      </c>
      <c r="G192" s="221" t="s">
        <v>149</v>
      </c>
      <c r="H192" s="222">
        <v>1834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44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138</v>
      </c>
      <c r="AT192" s="230" t="s">
        <v>134</v>
      </c>
      <c r="AU192" s="230" t="s">
        <v>88</v>
      </c>
      <c r="AY192" s="16" t="s">
        <v>132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86</v>
      </c>
      <c r="BK192" s="231">
        <f>ROUND(I192*H192,2)</f>
        <v>0</v>
      </c>
      <c r="BL192" s="16" t="s">
        <v>138</v>
      </c>
      <c r="BM192" s="230" t="s">
        <v>271</v>
      </c>
    </row>
    <row r="193" spans="1:47" s="2" customFormat="1" ht="12">
      <c r="A193" s="37"/>
      <c r="B193" s="38"/>
      <c r="C193" s="39"/>
      <c r="D193" s="232" t="s">
        <v>140</v>
      </c>
      <c r="E193" s="39"/>
      <c r="F193" s="233" t="s">
        <v>272</v>
      </c>
      <c r="G193" s="39"/>
      <c r="H193" s="39"/>
      <c r="I193" s="234"/>
      <c r="J193" s="39"/>
      <c r="K193" s="39"/>
      <c r="L193" s="43"/>
      <c r="M193" s="235"/>
      <c r="N193" s="236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140</v>
      </c>
      <c r="AU193" s="16" t="s">
        <v>88</v>
      </c>
    </row>
    <row r="194" spans="1:51" s="13" customFormat="1" ht="12">
      <c r="A194" s="13"/>
      <c r="B194" s="237"/>
      <c r="C194" s="238"/>
      <c r="D194" s="239" t="s">
        <v>208</v>
      </c>
      <c r="E194" s="248" t="s">
        <v>1</v>
      </c>
      <c r="F194" s="240" t="s">
        <v>273</v>
      </c>
      <c r="G194" s="238"/>
      <c r="H194" s="241">
        <v>1834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208</v>
      </c>
      <c r="AU194" s="247" t="s">
        <v>88</v>
      </c>
      <c r="AV194" s="13" t="s">
        <v>88</v>
      </c>
      <c r="AW194" s="13" t="s">
        <v>36</v>
      </c>
      <c r="AX194" s="13" t="s">
        <v>86</v>
      </c>
      <c r="AY194" s="247" t="s">
        <v>132</v>
      </c>
    </row>
    <row r="195" spans="1:65" s="2" customFormat="1" ht="33" customHeight="1">
      <c r="A195" s="37"/>
      <c r="B195" s="38"/>
      <c r="C195" s="218" t="s">
        <v>274</v>
      </c>
      <c r="D195" s="218" t="s">
        <v>134</v>
      </c>
      <c r="E195" s="219" t="s">
        <v>275</v>
      </c>
      <c r="F195" s="220" t="s">
        <v>276</v>
      </c>
      <c r="G195" s="221" t="s">
        <v>149</v>
      </c>
      <c r="H195" s="222">
        <v>350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44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138</v>
      </c>
      <c r="AT195" s="230" t="s">
        <v>134</v>
      </c>
      <c r="AU195" s="230" t="s">
        <v>88</v>
      </c>
      <c r="AY195" s="16" t="s">
        <v>132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86</v>
      </c>
      <c r="BK195" s="231">
        <f>ROUND(I195*H195,2)</f>
        <v>0</v>
      </c>
      <c r="BL195" s="16" t="s">
        <v>138</v>
      </c>
      <c r="BM195" s="230" t="s">
        <v>277</v>
      </c>
    </row>
    <row r="196" spans="1:47" s="2" customFormat="1" ht="12">
      <c r="A196" s="37"/>
      <c r="B196" s="38"/>
      <c r="C196" s="39"/>
      <c r="D196" s="232" t="s">
        <v>140</v>
      </c>
      <c r="E196" s="39"/>
      <c r="F196" s="233" t="s">
        <v>278</v>
      </c>
      <c r="G196" s="39"/>
      <c r="H196" s="39"/>
      <c r="I196" s="234"/>
      <c r="J196" s="39"/>
      <c r="K196" s="39"/>
      <c r="L196" s="43"/>
      <c r="M196" s="235"/>
      <c r="N196" s="236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140</v>
      </c>
      <c r="AU196" s="16" t="s">
        <v>88</v>
      </c>
    </row>
    <row r="197" spans="1:65" s="2" customFormat="1" ht="16.5" customHeight="1">
      <c r="A197" s="37"/>
      <c r="B197" s="38"/>
      <c r="C197" s="249" t="s">
        <v>279</v>
      </c>
      <c r="D197" s="249" t="s">
        <v>247</v>
      </c>
      <c r="E197" s="250" t="s">
        <v>280</v>
      </c>
      <c r="F197" s="251" t="s">
        <v>281</v>
      </c>
      <c r="G197" s="252" t="s">
        <v>250</v>
      </c>
      <c r="H197" s="253">
        <v>70</v>
      </c>
      <c r="I197" s="254"/>
      <c r="J197" s="255">
        <f>ROUND(I197*H197,2)</f>
        <v>0</v>
      </c>
      <c r="K197" s="256"/>
      <c r="L197" s="257"/>
      <c r="M197" s="258" t="s">
        <v>1</v>
      </c>
      <c r="N197" s="259" t="s">
        <v>44</v>
      </c>
      <c r="O197" s="90"/>
      <c r="P197" s="228">
        <f>O197*H197</f>
        <v>0</v>
      </c>
      <c r="Q197" s="228">
        <v>1</v>
      </c>
      <c r="R197" s="228">
        <f>Q197*H197</f>
        <v>70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172</v>
      </c>
      <c r="AT197" s="230" t="s">
        <v>247</v>
      </c>
      <c r="AU197" s="230" t="s">
        <v>88</v>
      </c>
      <c r="AY197" s="16" t="s">
        <v>132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86</v>
      </c>
      <c r="BK197" s="231">
        <f>ROUND(I197*H197,2)</f>
        <v>0</v>
      </c>
      <c r="BL197" s="16" t="s">
        <v>138</v>
      </c>
      <c r="BM197" s="230" t="s">
        <v>282</v>
      </c>
    </row>
    <row r="198" spans="1:51" s="13" customFormat="1" ht="12">
      <c r="A198" s="13"/>
      <c r="B198" s="237"/>
      <c r="C198" s="238"/>
      <c r="D198" s="239" t="s">
        <v>208</v>
      </c>
      <c r="E198" s="238"/>
      <c r="F198" s="240" t="s">
        <v>283</v>
      </c>
      <c r="G198" s="238"/>
      <c r="H198" s="241">
        <v>70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208</v>
      </c>
      <c r="AU198" s="247" t="s">
        <v>88</v>
      </c>
      <c r="AV198" s="13" t="s">
        <v>88</v>
      </c>
      <c r="AW198" s="13" t="s">
        <v>4</v>
      </c>
      <c r="AX198" s="13" t="s">
        <v>86</v>
      </c>
      <c r="AY198" s="247" t="s">
        <v>132</v>
      </c>
    </row>
    <row r="199" spans="1:65" s="2" customFormat="1" ht="24.15" customHeight="1">
      <c r="A199" s="37"/>
      <c r="B199" s="38"/>
      <c r="C199" s="218" t="s">
        <v>284</v>
      </c>
      <c r="D199" s="218" t="s">
        <v>134</v>
      </c>
      <c r="E199" s="219" t="s">
        <v>285</v>
      </c>
      <c r="F199" s="220" t="s">
        <v>286</v>
      </c>
      <c r="G199" s="221" t="s">
        <v>149</v>
      </c>
      <c r="H199" s="222">
        <v>350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44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138</v>
      </c>
      <c r="AT199" s="230" t="s">
        <v>134</v>
      </c>
      <c r="AU199" s="230" t="s">
        <v>88</v>
      </c>
      <c r="AY199" s="16" t="s">
        <v>132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86</v>
      </c>
      <c r="BK199" s="231">
        <f>ROUND(I199*H199,2)</f>
        <v>0</v>
      </c>
      <c r="BL199" s="16" t="s">
        <v>138</v>
      </c>
      <c r="BM199" s="230" t="s">
        <v>287</v>
      </c>
    </row>
    <row r="200" spans="1:47" s="2" customFormat="1" ht="12">
      <c r="A200" s="37"/>
      <c r="B200" s="38"/>
      <c r="C200" s="39"/>
      <c r="D200" s="232" t="s">
        <v>140</v>
      </c>
      <c r="E200" s="39"/>
      <c r="F200" s="233" t="s">
        <v>288</v>
      </c>
      <c r="G200" s="39"/>
      <c r="H200" s="39"/>
      <c r="I200" s="234"/>
      <c r="J200" s="39"/>
      <c r="K200" s="39"/>
      <c r="L200" s="43"/>
      <c r="M200" s="235"/>
      <c r="N200" s="236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140</v>
      </c>
      <c r="AU200" s="16" t="s">
        <v>88</v>
      </c>
    </row>
    <row r="201" spans="1:65" s="2" customFormat="1" ht="16.5" customHeight="1">
      <c r="A201" s="37"/>
      <c r="B201" s="38"/>
      <c r="C201" s="249" t="s">
        <v>289</v>
      </c>
      <c r="D201" s="249" t="s">
        <v>247</v>
      </c>
      <c r="E201" s="250" t="s">
        <v>290</v>
      </c>
      <c r="F201" s="251" t="s">
        <v>291</v>
      </c>
      <c r="G201" s="252" t="s">
        <v>292</v>
      </c>
      <c r="H201" s="253">
        <v>7</v>
      </c>
      <c r="I201" s="254"/>
      <c r="J201" s="255">
        <f>ROUND(I201*H201,2)</f>
        <v>0</v>
      </c>
      <c r="K201" s="256"/>
      <c r="L201" s="257"/>
      <c r="M201" s="258" t="s">
        <v>1</v>
      </c>
      <c r="N201" s="259" t="s">
        <v>44</v>
      </c>
      <c r="O201" s="90"/>
      <c r="P201" s="228">
        <f>O201*H201</f>
        <v>0</v>
      </c>
      <c r="Q201" s="228">
        <v>0.001</v>
      </c>
      <c r="R201" s="228">
        <f>Q201*H201</f>
        <v>0.007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172</v>
      </c>
      <c r="AT201" s="230" t="s">
        <v>247</v>
      </c>
      <c r="AU201" s="230" t="s">
        <v>88</v>
      </c>
      <c r="AY201" s="16" t="s">
        <v>132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86</v>
      </c>
      <c r="BK201" s="231">
        <f>ROUND(I201*H201,2)</f>
        <v>0</v>
      </c>
      <c r="BL201" s="16" t="s">
        <v>138</v>
      </c>
      <c r="BM201" s="230" t="s">
        <v>293</v>
      </c>
    </row>
    <row r="202" spans="1:51" s="13" customFormat="1" ht="12">
      <c r="A202" s="13"/>
      <c r="B202" s="237"/>
      <c r="C202" s="238"/>
      <c r="D202" s="239" t="s">
        <v>208</v>
      </c>
      <c r="E202" s="238"/>
      <c r="F202" s="240" t="s">
        <v>294</v>
      </c>
      <c r="G202" s="238"/>
      <c r="H202" s="241">
        <v>7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208</v>
      </c>
      <c r="AU202" s="247" t="s">
        <v>88</v>
      </c>
      <c r="AV202" s="13" t="s">
        <v>88</v>
      </c>
      <c r="AW202" s="13" t="s">
        <v>4</v>
      </c>
      <c r="AX202" s="13" t="s">
        <v>86</v>
      </c>
      <c r="AY202" s="247" t="s">
        <v>132</v>
      </c>
    </row>
    <row r="203" spans="1:63" s="12" customFormat="1" ht="22.8" customHeight="1">
      <c r="A203" s="12"/>
      <c r="B203" s="202"/>
      <c r="C203" s="203"/>
      <c r="D203" s="204" t="s">
        <v>78</v>
      </c>
      <c r="E203" s="216" t="s">
        <v>146</v>
      </c>
      <c r="F203" s="216" t="s">
        <v>295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SUM(P204:P215)</f>
        <v>0</v>
      </c>
      <c r="Q203" s="210"/>
      <c r="R203" s="211">
        <f>SUM(R204:R215)</f>
        <v>47.094225</v>
      </c>
      <c r="S203" s="210"/>
      <c r="T203" s="212">
        <f>SUM(T204:T215)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86</v>
      </c>
      <c r="AT203" s="214" t="s">
        <v>78</v>
      </c>
      <c r="AU203" s="214" t="s">
        <v>86</v>
      </c>
      <c r="AY203" s="213" t="s">
        <v>132</v>
      </c>
      <c r="BK203" s="215">
        <f>SUM(BK204:BK215)</f>
        <v>0</v>
      </c>
    </row>
    <row r="204" spans="1:65" s="2" customFormat="1" ht="24.15" customHeight="1">
      <c r="A204" s="37"/>
      <c r="B204" s="38"/>
      <c r="C204" s="218" t="s">
        <v>296</v>
      </c>
      <c r="D204" s="218" t="s">
        <v>134</v>
      </c>
      <c r="E204" s="219" t="s">
        <v>297</v>
      </c>
      <c r="F204" s="220" t="s">
        <v>298</v>
      </c>
      <c r="G204" s="221" t="s">
        <v>175</v>
      </c>
      <c r="H204" s="222">
        <v>116.1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44</v>
      </c>
      <c r="O204" s="90"/>
      <c r="P204" s="228">
        <f>O204*H204</f>
        <v>0</v>
      </c>
      <c r="Q204" s="228">
        <v>0.31945</v>
      </c>
      <c r="R204" s="228">
        <f>Q204*H204</f>
        <v>37.088145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138</v>
      </c>
      <c r="AT204" s="230" t="s">
        <v>134</v>
      </c>
      <c r="AU204" s="230" t="s">
        <v>88</v>
      </c>
      <c r="AY204" s="16" t="s">
        <v>132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86</v>
      </c>
      <c r="BK204" s="231">
        <f>ROUND(I204*H204,2)</f>
        <v>0</v>
      </c>
      <c r="BL204" s="16" t="s">
        <v>138</v>
      </c>
      <c r="BM204" s="230" t="s">
        <v>299</v>
      </c>
    </row>
    <row r="205" spans="1:47" s="2" customFormat="1" ht="12">
      <c r="A205" s="37"/>
      <c r="B205" s="38"/>
      <c r="C205" s="39"/>
      <c r="D205" s="232" t="s">
        <v>140</v>
      </c>
      <c r="E205" s="39"/>
      <c r="F205" s="233" t="s">
        <v>300</v>
      </c>
      <c r="G205" s="39"/>
      <c r="H205" s="39"/>
      <c r="I205" s="234"/>
      <c r="J205" s="39"/>
      <c r="K205" s="39"/>
      <c r="L205" s="43"/>
      <c r="M205" s="235"/>
      <c r="N205" s="236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140</v>
      </c>
      <c r="AU205" s="16" t="s">
        <v>88</v>
      </c>
    </row>
    <row r="206" spans="1:51" s="13" customFormat="1" ht="12">
      <c r="A206" s="13"/>
      <c r="B206" s="237"/>
      <c r="C206" s="238"/>
      <c r="D206" s="239" t="s">
        <v>208</v>
      </c>
      <c r="E206" s="248" t="s">
        <v>1</v>
      </c>
      <c r="F206" s="240" t="s">
        <v>301</v>
      </c>
      <c r="G206" s="238"/>
      <c r="H206" s="241">
        <v>116.1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208</v>
      </c>
      <c r="AU206" s="247" t="s">
        <v>88</v>
      </c>
      <c r="AV206" s="13" t="s">
        <v>88</v>
      </c>
      <c r="AW206" s="13" t="s">
        <v>36</v>
      </c>
      <c r="AX206" s="13" t="s">
        <v>86</v>
      </c>
      <c r="AY206" s="247" t="s">
        <v>132</v>
      </c>
    </row>
    <row r="207" spans="1:65" s="2" customFormat="1" ht="24.15" customHeight="1">
      <c r="A207" s="37"/>
      <c r="B207" s="38"/>
      <c r="C207" s="218" t="s">
        <v>302</v>
      </c>
      <c r="D207" s="218" t="s">
        <v>134</v>
      </c>
      <c r="E207" s="219" t="s">
        <v>303</v>
      </c>
      <c r="F207" s="220" t="s">
        <v>304</v>
      </c>
      <c r="G207" s="221" t="s">
        <v>149</v>
      </c>
      <c r="H207" s="222">
        <v>84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44</v>
      </c>
      <c r="O207" s="90"/>
      <c r="P207" s="228">
        <f>O207*H207</f>
        <v>0</v>
      </c>
      <c r="Q207" s="228">
        <v>0.0119</v>
      </c>
      <c r="R207" s="228">
        <f>Q207*H207</f>
        <v>0.9996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138</v>
      </c>
      <c r="AT207" s="230" t="s">
        <v>134</v>
      </c>
      <c r="AU207" s="230" t="s">
        <v>88</v>
      </c>
      <c r="AY207" s="16" t="s">
        <v>132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86</v>
      </c>
      <c r="BK207" s="231">
        <f>ROUND(I207*H207,2)</f>
        <v>0</v>
      </c>
      <c r="BL207" s="16" t="s">
        <v>138</v>
      </c>
      <c r="BM207" s="230" t="s">
        <v>305</v>
      </c>
    </row>
    <row r="208" spans="1:51" s="13" customFormat="1" ht="12">
      <c r="A208" s="13"/>
      <c r="B208" s="237"/>
      <c r="C208" s="238"/>
      <c r="D208" s="239" t="s">
        <v>208</v>
      </c>
      <c r="E208" s="248" t="s">
        <v>1</v>
      </c>
      <c r="F208" s="240" t="s">
        <v>306</v>
      </c>
      <c r="G208" s="238"/>
      <c r="H208" s="241">
        <v>84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208</v>
      </c>
      <c r="AU208" s="247" t="s">
        <v>88</v>
      </c>
      <c r="AV208" s="13" t="s">
        <v>88</v>
      </c>
      <c r="AW208" s="13" t="s">
        <v>36</v>
      </c>
      <c r="AX208" s="13" t="s">
        <v>86</v>
      </c>
      <c r="AY208" s="247" t="s">
        <v>132</v>
      </c>
    </row>
    <row r="209" spans="1:65" s="2" customFormat="1" ht="24.15" customHeight="1">
      <c r="A209" s="37"/>
      <c r="B209" s="38"/>
      <c r="C209" s="218" t="s">
        <v>307</v>
      </c>
      <c r="D209" s="218" t="s">
        <v>134</v>
      </c>
      <c r="E209" s="219" t="s">
        <v>308</v>
      </c>
      <c r="F209" s="220" t="s">
        <v>309</v>
      </c>
      <c r="G209" s="221" t="s">
        <v>175</v>
      </c>
      <c r="H209" s="222">
        <v>168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44</v>
      </c>
      <c r="O209" s="90"/>
      <c r="P209" s="228">
        <f>O209*H209</f>
        <v>0</v>
      </c>
      <c r="Q209" s="228">
        <v>0.0021</v>
      </c>
      <c r="R209" s="228">
        <f>Q209*H209</f>
        <v>0.3528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138</v>
      </c>
      <c r="AT209" s="230" t="s">
        <v>134</v>
      </c>
      <c r="AU209" s="230" t="s">
        <v>88</v>
      </c>
      <c r="AY209" s="16" t="s">
        <v>132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86</v>
      </c>
      <c r="BK209" s="231">
        <f>ROUND(I209*H209,2)</f>
        <v>0</v>
      </c>
      <c r="BL209" s="16" t="s">
        <v>138</v>
      </c>
      <c r="BM209" s="230" t="s">
        <v>310</v>
      </c>
    </row>
    <row r="210" spans="1:51" s="13" customFormat="1" ht="12">
      <c r="A210" s="13"/>
      <c r="B210" s="237"/>
      <c r="C210" s="238"/>
      <c r="D210" s="239" t="s">
        <v>208</v>
      </c>
      <c r="E210" s="248" t="s">
        <v>1</v>
      </c>
      <c r="F210" s="240" t="s">
        <v>311</v>
      </c>
      <c r="G210" s="238"/>
      <c r="H210" s="241">
        <v>84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208</v>
      </c>
      <c r="AU210" s="247" t="s">
        <v>88</v>
      </c>
      <c r="AV210" s="13" t="s">
        <v>88</v>
      </c>
      <c r="AW210" s="13" t="s">
        <v>36</v>
      </c>
      <c r="AX210" s="13" t="s">
        <v>79</v>
      </c>
      <c r="AY210" s="247" t="s">
        <v>132</v>
      </c>
    </row>
    <row r="211" spans="1:51" s="13" customFormat="1" ht="12">
      <c r="A211" s="13"/>
      <c r="B211" s="237"/>
      <c r="C211" s="238"/>
      <c r="D211" s="239" t="s">
        <v>208</v>
      </c>
      <c r="E211" s="248" t="s">
        <v>1</v>
      </c>
      <c r="F211" s="240" t="s">
        <v>312</v>
      </c>
      <c r="G211" s="238"/>
      <c r="H211" s="241">
        <v>84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208</v>
      </c>
      <c r="AU211" s="247" t="s">
        <v>88</v>
      </c>
      <c r="AV211" s="13" t="s">
        <v>88</v>
      </c>
      <c r="AW211" s="13" t="s">
        <v>36</v>
      </c>
      <c r="AX211" s="13" t="s">
        <v>79</v>
      </c>
      <c r="AY211" s="247" t="s">
        <v>132</v>
      </c>
    </row>
    <row r="212" spans="1:51" s="14" customFormat="1" ht="12">
      <c r="A212" s="14"/>
      <c r="B212" s="260"/>
      <c r="C212" s="261"/>
      <c r="D212" s="239" t="s">
        <v>208</v>
      </c>
      <c r="E212" s="262" t="s">
        <v>1</v>
      </c>
      <c r="F212" s="263" t="s">
        <v>313</v>
      </c>
      <c r="G212" s="261"/>
      <c r="H212" s="264">
        <v>168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0" t="s">
        <v>208</v>
      </c>
      <c r="AU212" s="270" t="s">
        <v>88</v>
      </c>
      <c r="AV212" s="14" t="s">
        <v>138</v>
      </c>
      <c r="AW212" s="14" t="s">
        <v>36</v>
      </c>
      <c r="AX212" s="14" t="s">
        <v>86</v>
      </c>
      <c r="AY212" s="270" t="s">
        <v>132</v>
      </c>
    </row>
    <row r="213" spans="1:65" s="2" customFormat="1" ht="16.5" customHeight="1">
      <c r="A213" s="37"/>
      <c r="B213" s="38"/>
      <c r="C213" s="218" t="s">
        <v>314</v>
      </c>
      <c r="D213" s="218" t="s">
        <v>134</v>
      </c>
      <c r="E213" s="219" t="s">
        <v>315</v>
      </c>
      <c r="F213" s="220" t="s">
        <v>316</v>
      </c>
      <c r="G213" s="221" t="s">
        <v>137</v>
      </c>
      <c r="H213" s="222">
        <v>84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44</v>
      </c>
      <c r="O213" s="90"/>
      <c r="P213" s="228">
        <f>O213*H213</f>
        <v>0</v>
      </c>
      <c r="Q213" s="228">
        <v>0.00702</v>
      </c>
      <c r="R213" s="228">
        <f>Q213*H213</f>
        <v>0.58968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138</v>
      </c>
      <c r="AT213" s="230" t="s">
        <v>134</v>
      </c>
      <c r="AU213" s="230" t="s">
        <v>88</v>
      </c>
      <c r="AY213" s="16" t="s">
        <v>132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86</v>
      </c>
      <c r="BK213" s="231">
        <f>ROUND(I213*H213,2)</f>
        <v>0</v>
      </c>
      <c r="BL213" s="16" t="s">
        <v>138</v>
      </c>
      <c r="BM213" s="230" t="s">
        <v>317</v>
      </c>
    </row>
    <row r="214" spans="1:65" s="2" customFormat="1" ht="16.5" customHeight="1">
      <c r="A214" s="37"/>
      <c r="B214" s="38"/>
      <c r="C214" s="249" t="s">
        <v>318</v>
      </c>
      <c r="D214" s="249" t="s">
        <v>247</v>
      </c>
      <c r="E214" s="250" t="s">
        <v>319</v>
      </c>
      <c r="F214" s="251" t="s">
        <v>320</v>
      </c>
      <c r="G214" s="252" t="s">
        <v>137</v>
      </c>
      <c r="H214" s="253">
        <v>84</v>
      </c>
      <c r="I214" s="254"/>
      <c r="J214" s="255">
        <f>ROUND(I214*H214,2)</f>
        <v>0</v>
      </c>
      <c r="K214" s="256"/>
      <c r="L214" s="257"/>
      <c r="M214" s="258" t="s">
        <v>1</v>
      </c>
      <c r="N214" s="259" t="s">
        <v>44</v>
      </c>
      <c r="O214" s="90"/>
      <c r="P214" s="228">
        <f>O214*H214</f>
        <v>0</v>
      </c>
      <c r="Q214" s="228">
        <v>0.096</v>
      </c>
      <c r="R214" s="228">
        <f>Q214*H214</f>
        <v>8.064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172</v>
      </c>
      <c r="AT214" s="230" t="s">
        <v>247</v>
      </c>
      <c r="AU214" s="230" t="s">
        <v>88</v>
      </c>
      <c r="AY214" s="16" t="s">
        <v>132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86</v>
      </c>
      <c r="BK214" s="231">
        <f>ROUND(I214*H214,2)</f>
        <v>0</v>
      </c>
      <c r="BL214" s="16" t="s">
        <v>138</v>
      </c>
      <c r="BM214" s="230" t="s">
        <v>321</v>
      </c>
    </row>
    <row r="215" spans="1:51" s="13" customFormat="1" ht="12">
      <c r="A215" s="13"/>
      <c r="B215" s="237"/>
      <c r="C215" s="238"/>
      <c r="D215" s="239" t="s">
        <v>208</v>
      </c>
      <c r="E215" s="248" t="s">
        <v>1</v>
      </c>
      <c r="F215" s="240" t="s">
        <v>306</v>
      </c>
      <c r="G215" s="238"/>
      <c r="H215" s="241">
        <v>84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7" t="s">
        <v>208</v>
      </c>
      <c r="AU215" s="247" t="s">
        <v>88</v>
      </c>
      <c r="AV215" s="13" t="s">
        <v>88</v>
      </c>
      <c r="AW215" s="13" t="s">
        <v>36</v>
      </c>
      <c r="AX215" s="13" t="s">
        <v>86</v>
      </c>
      <c r="AY215" s="247" t="s">
        <v>132</v>
      </c>
    </row>
    <row r="216" spans="1:63" s="12" customFormat="1" ht="22.8" customHeight="1">
      <c r="A216" s="12"/>
      <c r="B216" s="202"/>
      <c r="C216" s="203"/>
      <c r="D216" s="204" t="s">
        <v>78</v>
      </c>
      <c r="E216" s="216" t="s">
        <v>156</v>
      </c>
      <c r="F216" s="216" t="s">
        <v>322</v>
      </c>
      <c r="G216" s="203"/>
      <c r="H216" s="203"/>
      <c r="I216" s="206"/>
      <c r="J216" s="217">
        <f>BK216</f>
        <v>0</v>
      </c>
      <c r="K216" s="203"/>
      <c r="L216" s="208"/>
      <c r="M216" s="209"/>
      <c r="N216" s="210"/>
      <c r="O216" s="210"/>
      <c r="P216" s="211">
        <f>P217+P236+P249+P261</f>
        <v>0</v>
      </c>
      <c r="Q216" s="210"/>
      <c r="R216" s="211">
        <f>R217+R236+R249+R261</f>
        <v>3677.8250999999996</v>
      </c>
      <c r="S216" s="210"/>
      <c r="T216" s="212">
        <f>T217+T236+T249+T261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3" t="s">
        <v>86</v>
      </c>
      <c r="AT216" s="214" t="s">
        <v>78</v>
      </c>
      <c r="AU216" s="214" t="s">
        <v>86</v>
      </c>
      <c r="AY216" s="213" t="s">
        <v>132</v>
      </c>
      <c r="BK216" s="215">
        <f>BK217+BK236+BK249+BK261</f>
        <v>0</v>
      </c>
    </row>
    <row r="217" spans="1:63" s="12" customFormat="1" ht="20.85" customHeight="1">
      <c r="A217" s="12"/>
      <c r="B217" s="202"/>
      <c r="C217" s="203"/>
      <c r="D217" s="204" t="s">
        <v>78</v>
      </c>
      <c r="E217" s="216" t="s">
        <v>323</v>
      </c>
      <c r="F217" s="216" t="s">
        <v>324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SUM(P218:P235)</f>
        <v>0</v>
      </c>
      <c r="Q217" s="210"/>
      <c r="R217" s="211">
        <f>SUM(R218:R235)</f>
        <v>2109.98032</v>
      </c>
      <c r="S217" s="210"/>
      <c r="T217" s="212">
        <f>SUM(T218:T235)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86</v>
      </c>
      <c r="AT217" s="214" t="s">
        <v>78</v>
      </c>
      <c r="AU217" s="214" t="s">
        <v>88</v>
      </c>
      <c r="AY217" s="213" t="s">
        <v>132</v>
      </c>
      <c r="BK217" s="215">
        <f>SUM(BK218:BK235)</f>
        <v>0</v>
      </c>
    </row>
    <row r="218" spans="1:65" s="2" customFormat="1" ht="37.8" customHeight="1">
      <c r="A218" s="37"/>
      <c r="B218" s="38"/>
      <c r="C218" s="218" t="s">
        <v>325</v>
      </c>
      <c r="D218" s="218" t="s">
        <v>134</v>
      </c>
      <c r="E218" s="219" t="s">
        <v>326</v>
      </c>
      <c r="F218" s="220" t="s">
        <v>327</v>
      </c>
      <c r="G218" s="221" t="s">
        <v>169</v>
      </c>
      <c r="H218" s="222">
        <v>917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44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138</v>
      </c>
      <c r="AT218" s="230" t="s">
        <v>134</v>
      </c>
      <c r="AU218" s="230" t="s">
        <v>146</v>
      </c>
      <c r="AY218" s="16" t="s">
        <v>132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86</v>
      </c>
      <c r="BK218" s="231">
        <f>ROUND(I218*H218,2)</f>
        <v>0</v>
      </c>
      <c r="BL218" s="16" t="s">
        <v>138</v>
      </c>
      <c r="BM218" s="230" t="s">
        <v>328</v>
      </c>
    </row>
    <row r="219" spans="1:47" s="2" customFormat="1" ht="12">
      <c r="A219" s="37"/>
      <c r="B219" s="38"/>
      <c r="C219" s="39"/>
      <c r="D219" s="232" t="s">
        <v>140</v>
      </c>
      <c r="E219" s="39"/>
      <c r="F219" s="233" t="s">
        <v>329</v>
      </c>
      <c r="G219" s="39"/>
      <c r="H219" s="39"/>
      <c r="I219" s="234"/>
      <c r="J219" s="39"/>
      <c r="K219" s="39"/>
      <c r="L219" s="43"/>
      <c r="M219" s="235"/>
      <c r="N219" s="236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140</v>
      </c>
      <c r="AU219" s="16" t="s">
        <v>146</v>
      </c>
    </row>
    <row r="220" spans="1:51" s="13" customFormat="1" ht="12">
      <c r="A220" s="13"/>
      <c r="B220" s="237"/>
      <c r="C220" s="238"/>
      <c r="D220" s="239" t="s">
        <v>208</v>
      </c>
      <c r="E220" s="248" t="s">
        <v>1</v>
      </c>
      <c r="F220" s="240" t="s">
        <v>330</v>
      </c>
      <c r="G220" s="238"/>
      <c r="H220" s="241">
        <v>917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208</v>
      </c>
      <c r="AU220" s="247" t="s">
        <v>146</v>
      </c>
      <c r="AV220" s="13" t="s">
        <v>88</v>
      </c>
      <c r="AW220" s="13" t="s">
        <v>36</v>
      </c>
      <c r="AX220" s="13" t="s">
        <v>86</v>
      </c>
      <c r="AY220" s="247" t="s">
        <v>132</v>
      </c>
    </row>
    <row r="221" spans="1:65" s="2" customFormat="1" ht="37.8" customHeight="1">
      <c r="A221" s="37"/>
      <c r="B221" s="38"/>
      <c r="C221" s="218" t="s">
        <v>331</v>
      </c>
      <c r="D221" s="218" t="s">
        <v>134</v>
      </c>
      <c r="E221" s="219" t="s">
        <v>332</v>
      </c>
      <c r="F221" s="220" t="s">
        <v>232</v>
      </c>
      <c r="G221" s="221" t="s">
        <v>169</v>
      </c>
      <c r="H221" s="222">
        <v>917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44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138</v>
      </c>
      <c r="AT221" s="230" t="s">
        <v>134</v>
      </c>
      <c r="AU221" s="230" t="s">
        <v>146</v>
      </c>
      <c r="AY221" s="16" t="s">
        <v>132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86</v>
      </c>
      <c r="BK221" s="231">
        <f>ROUND(I221*H221,2)</f>
        <v>0</v>
      </c>
      <c r="BL221" s="16" t="s">
        <v>138</v>
      </c>
      <c r="BM221" s="230" t="s">
        <v>333</v>
      </c>
    </row>
    <row r="222" spans="1:65" s="2" customFormat="1" ht="37.8" customHeight="1">
      <c r="A222" s="37"/>
      <c r="B222" s="38"/>
      <c r="C222" s="218" t="s">
        <v>334</v>
      </c>
      <c r="D222" s="218" t="s">
        <v>134</v>
      </c>
      <c r="E222" s="219" t="s">
        <v>335</v>
      </c>
      <c r="F222" s="220" t="s">
        <v>238</v>
      </c>
      <c r="G222" s="221" t="s">
        <v>169</v>
      </c>
      <c r="H222" s="222">
        <v>12838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44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138</v>
      </c>
      <c r="AT222" s="230" t="s">
        <v>134</v>
      </c>
      <c r="AU222" s="230" t="s">
        <v>146</v>
      </c>
      <c r="AY222" s="16" t="s">
        <v>132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86</v>
      </c>
      <c r="BK222" s="231">
        <f>ROUND(I222*H222,2)</f>
        <v>0</v>
      </c>
      <c r="BL222" s="16" t="s">
        <v>138</v>
      </c>
      <c r="BM222" s="230" t="s">
        <v>336</v>
      </c>
    </row>
    <row r="223" spans="1:51" s="13" customFormat="1" ht="12">
      <c r="A223" s="13"/>
      <c r="B223" s="237"/>
      <c r="C223" s="238"/>
      <c r="D223" s="239" t="s">
        <v>208</v>
      </c>
      <c r="E223" s="238"/>
      <c r="F223" s="240" t="s">
        <v>337</v>
      </c>
      <c r="G223" s="238"/>
      <c r="H223" s="241">
        <v>12838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208</v>
      </c>
      <c r="AU223" s="247" t="s">
        <v>146</v>
      </c>
      <c r="AV223" s="13" t="s">
        <v>88</v>
      </c>
      <c r="AW223" s="13" t="s">
        <v>4</v>
      </c>
      <c r="AX223" s="13" t="s">
        <v>86</v>
      </c>
      <c r="AY223" s="247" t="s">
        <v>132</v>
      </c>
    </row>
    <row r="224" spans="1:65" s="2" customFormat="1" ht="33" customHeight="1">
      <c r="A224" s="37"/>
      <c r="B224" s="38"/>
      <c r="C224" s="218" t="s">
        <v>338</v>
      </c>
      <c r="D224" s="218" t="s">
        <v>134</v>
      </c>
      <c r="E224" s="219" t="s">
        <v>339</v>
      </c>
      <c r="F224" s="220" t="s">
        <v>340</v>
      </c>
      <c r="G224" s="221" t="s">
        <v>250</v>
      </c>
      <c r="H224" s="222">
        <v>1834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44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138</v>
      </c>
      <c r="AT224" s="230" t="s">
        <v>134</v>
      </c>
      <c r="AU224" s="230" t="s">
        <v>146</v>
      </c>
      <c r="AY224" s="16" t="s">
        <v>132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86</v>
      </c>
      <c r="BK224" s="231">
        <f>ROUND(I224*H224,2)</f>
        <v>0</v>
      </c>
      <c r="BL224" s="16" t="s">
        <v>138</v>
      </c>
      <c r="BM224" s="230" t="s">
        <v>341</v>
      </c>
    </row>
    <row r="225" spans="1:47" s="2" customFormat="1" ht="12">
      <c r="A225" s="37"/>
      <c r="B225" s="38"/>
      <c r="C225" s="39"/>
      <c r="D225" s="232" t="s">
        <v>140</v>
      </c>
      <c r="E225" s="39"/>
      <c r="F225" s="233" t="s">
        <v>342</v>
      </c>
      <c r="G225" s="39"/>
      <c r="H225" s="39"/>
      <c r="I225" s="234"/>
      <c r="J225" s="39"/>
      <c r="K225" s="39"/>
      <c r="L225" s="43"/>
      <c r="M225" s="235"/>
      <c r="N225" s="236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140</v>
      </c>
      <c r="AU225" s="16" t="s">
        <v>146</v>
      </c>
    </row>
    <row r="226" spans="1:51" s="13" customFormat="1" ht="12">
      <c r="A226" s="13"/>
      <c r="B226" s="237"/>
      <c r="C226" s="238"/>
      <c r="D226" s="239" t="s">
        <v>208</v>
      </c>
      <c r="E226" s="238"/>
      <c r="F226" s="240" t="s">
        <v>343</v>
      </c>
      <c r="G226" s="238"/>
      <c r="H226" s="241">
        <v>1834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208</v>
      </c>
      <c r="AU226" s="247" t="s">
        <v>146</v>
      </c>
      <c r="AV226" s="13" t="s">
        <v>88</v>
      </c>
      <c r="AW226" s="13" t="s">
        <v>4</v>
      </c>
      <c r="AX226" s="13" t="s">
        <v>86</v>
      </c>
      <c r="AY226" s="247" t="s">
        <v>132</v>
      </c>
    </row>
    <row r="227" spans="1:65" s="2" customFormat="1" ht="24.15" customHeight="1">
      <c r="A227" s="37"/>
      <c r="B227" s="38"/>
      <c r="C227" s="218" t="s">
        <v>344</v>
      </c>
      <c r="D227" s="218" t="s">
        <v>134</v>
      </c>
      <c r="E227" s="219" t="s">
        <v>345</v>
      </c>
      <c r="F227" s="220" t="s">
        <v>346</v>
      </c>
      <c r="G227" s="221" t="s">
        <v>149</v>
      </c>
      <c r="H227" s="222">
        <v>1834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44</v>
      </c>
      <c r="O227" s="90"/>
      <c r="P227" s="228">
        <f>O227*H227</f>
        <v>0</v>
      </c>
      <c r="Q227" s="228">
        <v>0.575</v>
      </c>
      <c r="R227" s="228">
        <f>Q227*H227</f>
        <v>1054.55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138</v>
      </c>
      <c r="AT227" s="230" t="s">
        <v>134</v>
      </c>
      <c r="AU227" s="230" t="s">
        <v>146</v>
      </c>
      <c r="AY227" s="16" t="s">
        <v>132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86</v>
      </c>
      <c r="BK227" s="231">
        <f>ROUND(I227*H227,2)</f>
        <v>0</v>
      </c>
      <c r="BL227" s="16" t="s">
        <v>138</v>
      </c>
      <c r="BM227" s="230" t="s">
        <v>347</v>
      </c>
    </row>
    <row r="228" spans="1:47" s="2" customFormat="1" ht="12">
      <c r="A228" s="37"/>
      <c r="B228" s="38"/>
      <c r="C228" s="39"/>
      <c r="D228" s="239" t="s">
        <v>348</v>
      </c>
      <c r="E228" s="39"/>
      <c r="F228" s="271" t="s">
        <v>349</v>
      </c>
      <c r="G228" s="39"/>
      <c r="H228" s="39"/>
      <c r="I228" s="234"/>
      <c r="J228" s="39"/>
      <c r="K228" s="39"/>
      <c r="L228" s="43"/>
      <c r="M228" s="235"/>
      <c r="N228" s="236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348</v>
      </c>
      <c r="AU228" s="16" t="s">
        <v>146</v>
      </c>
    </row>
    <row r="229" spans="1:51" s="13" customFormat="1" ht="12">
      <c r="A229" s="13"/>
      <c r="B229" s="237"/>
      <c r="C229" s="238"/>
      <c r="D229" s="239" t="s">
        <v>208</v>
      </c>
      <c r="E229" s="248" t="s">
        <v>1</v>
      </c>
      <c r="F229" s="240" t="s">
        <v>273</v>
      </c>
      <c r="G229" s="238"/>
      <c r="H229" s="241">
        <v>1834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208</v>
      </c>
      <c r="AU229" s="247" t="s">
        <v>146</v>
      </c>
      <c r="AV229" s="13" t="s">
        <v>88</v>
      </c>
      <c r="AW229" s="13" t="s">
        <v>36</v>
      </c>
      <c r="AX229" s="13" t="s">
        <v>86</v>
      </c>
      <c r="AY229" s="247" t="s">
        <v>132</v>
      </c>
    </row>
    <row r="230" spans="1:65" s="2" customFormat="1" ht="24.15" customHeight="1">
      <c r="A230" s="37"/>
      <c r="B230" s="38"/>
      <c r="C230" s="218" t="s">
        <v>350</v>
      </c>
      <c r="D230" s="218" t="s">
        <v>134</v>
      </c>
      <c r="E230" s="219" t="s">
        <v>351</v>
      </c>
      <c r="F230" s="220" t="s">
        <v>352</v>
      </c>
      <c r="G230" s="221" t="s">
        <v>149</v>
      </c>
      <c r="H230" s="222">
        <v>1834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44</v>
      </c>
      <c r="O230" s="90"/>
      <c r="P230" s="228">
        <f>O230*H230</f>
        <v>0</v>
      </c>
      <c r="Q230" s="228">
        <v>0.575</v>
      </c>
      <c r="R230" s="228">
        <f>Q230*H230</f>
        <v>1054.55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138</v>
      </c>
      <c r="AT230" s="230" t="s">
        <v>134</v>
      </c>
      <c r="AU230" s="230" t="s">
        <v>146</v>
      </c>
      <c r="AY230" s="16" t="s">
        <v>132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86</v>
      </c>
      <c r="BK230" s="231">
        <f>ROUND(I230*H230,2)</f>
        <v>0</v>
      </c>
      <c r="BL230" s="16" t="s">
        <v>138</v>
      </c>
      <c r="BM230" s="230" t="s">
        <v>353</v>
      </c>
    </row>
    <row r="231" spans="1:47" s="2" customFormat="1" ht="12">
      <c r="A231" s="37"/>
      <c r="B231" s="38"/>
      <c r="C231" s="39"/>
      <c r="D231" s="239" t="s">
        <v>348</v>
      </c>
      <c r="E231" s="39"/>
      <c r="F231" s="271" t="s">
        <v>349</v>
      </c>
      <c r="G231" s="39"/>
      <c r="H231" s="39"/>
      <c r="I231" s="234"/>
      <c r="J231" s="39"/>
      <c r="K231" s="39"/>
      <c r="L231" s="43"/>
      <c r="M231" s="235"/>
      <c r="N231" s="236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348</v>
      </c>
      <c r="AU231" s="16" t="s">
        <v>146</v>
      </c>
    </row>
    <row r="232" spans="1:51" s="13" customFormat="1" ht="12">
      <c r="A232" s="13"/>
      <c r="B232" s="237"/>
      <c r="C232" s="238"/>
      <c r="D232" s="239" t="s">
        <v>208</v>
      </c>
      <c r="E232" s="248" t="s">
        <v>1</v>
      </c>
      <c r="F232" s="240" t="s">
        <v>273</v>
      </c>
      <c r="G232" s="238"/>
      <c r="H232" s="241">
        <v>1834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208</v>
      </c>
      <c r="AU232" s="247" t="s">
        <v>146</v>
      </c>
      <c r="AV232" s="13" t="s">
        <v>88</v>
      </c>
      <c r="AW232" s="13" t="s">
        <v>36</v>
      </c>
      <c r="AX232" s="13" t="s">
        <v>86</v>
      </c>
      <c r="AY232" s="247" t="s">
        <v>132</v>
      </c>
    </row>
    <row r="233" spans="1:65" s="2" customFormat="1" ht="33" customHeight="1">
      <c r="A233" s="37"/>
      <c r="B233" s="38"/>
      <c r="C233" s="218" t="s">
        <v>354</v>
      </c>
      <c r="D233" s="218" t="s">
        <v>134</v>
      </c>
      <c r="E233" s="219" t="s">
        <v>355</v>
      </c>
      <c r="F233" s="220" t="s">
        <v>356</v>
      </c>
      <c r="G233" s="221" t="s">
        <v>149</v>
      </c>
      <c r="H233" s="222">
        <v>1834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44</v>
      </c>
      <c r="O233" s="90"/>
      <c r="P233" s="228">
        <f>O233*H233</f>
        <v>0</v>
      </c>
      <c r="Q233" s="228">
        <v>0.00048</v>
      </c>
      <c r="R233" s="228">
        <f>Q233*H233</f>
        <v>0.88032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138</v>
      </c>
      <c r="AT233" s="230" t="s">
        <v>134</v>
      </c>
      <c r="AU233" s="230" t="s">
        <v>146</v>
      </c>
      <c r="AY233" s="16" t="s">
        <v>132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86</v>
      </c>
      <c r="BK233" s="231">
        <f>ROUND(I233*H233,2)</f>
        <v>0</v>
      </c>
      <c r="BL233" s="16" t="s">
        <v>138</v>
      </c>
      <c r="BM233" s="230" t="s">
        <v>357</v>
      </c>
    </row>
    <row r="234" spans="1:47" s="2" customFormat="1" ht="12">
      <c r="A234" s="37"/>
      <c r="B234" s="38"/>
      <c r="C234" s="39"/>
      <c r="D234" s="232" t="s">
        <v>140</v>
      </c>
      <c r="E234" s="39"/>
      <c r="F234" s="233" t="s">
        <v>358</v>
      </c>
      <c r="G234" s="39"/>
      <c r="H234" s="39"/>
      <c r="I234" s="234"/>
      <c r="J234" s="39"/>
      <c r="K234" s="39"/>
      <c r="L234" s="43"/>
      <c r="M234" s="235"/>
      <c r="N234" s="236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140</v>
      </c>
      <c r="AU234" s="16" t="s">
        <v>146</v>
      </c>
    </row>
    <row r="235" spans="1:51" s="13" customFormat="1" ht="12">
      <c r="A235" s="13"/>
      <c r="B235" s="237"/>
      <c r="C235" s="238"/>
      <c r="D235" s="239" t="s">
        <v>208</v>
      </c>
      <c r="E235" s="248" t="s">
        <v>1</v>
      </c>
      <c r="F235" s="240" t="s">
        <v>273</v>
      </c>
      <c r="G235" s="238"/>
      <c r="H235" s="241">
        <v>1834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208</v>
      </c>
      <c r="AU235" s="247" t="s">
        <v>146</v>
      </c>
      <c r="AV235" s="13" t="s">
        <v>88</v>
      </c>
      <c r="AW235" s="13" t="s">
        <v>36</v>
      </c>
      <c r="AX235" s="13" t="s">
        <v>86</v>
      </c>
      <c r="AY235" s="247" t="s">
        <v>132</v>
      </c>
    </row>
    <row r="236" spans="1:63" s="12" customFormat="1" ht="20.85" customHeight="1">
      <c r="A236" s="12"/>
      <c r="B236" s="202"/>
      <c r="C236" s="203"/>
      <c r="D236" s="204" t="s">
        <v>78</v>
      </c>
      <c r="E236" s="216" t="s">
        <v>359</v>
      </c>
      <c r="F236" s="216" t="s">
        <v>360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SUM(P237:P248)</f>
        <v>0</v>
      </c>
      <c r="Q236" s="210"/>
      <c r="R236" s="211">
        <f>SUM(R237:R248)</f>
        <v>410.54999999999995</v>
      </c>
      <c r="S236" s="210"/>
      <c r="T236" s="212">
        <f>SUM(T237:T248)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86</v>
      </c>
      <c r="AT236" s="214" t="s">
        <v>78</v>
      </c>
      <c r="AU236" s="214" t="s">
        <v>88</v>
      </c>
      <c r="AY236" s="213" t="s">
        <v>132</v>
      </c>
      <c r="BK236" s="215">
        <f>SUM(BK237:BK248)</f>
        <v>0</v>
      </c>
    </row>
    <row r="237" spans="1:65" s="2" customFormat="1" ht="24.15" customHeight="1">
      <c r="A237" s="37"/>
      <c r="B237" s="38"/>
      <c r="C237" s="218" t="s">
        <v>361</v>
      </c>
      <c r="D237" s="218" t="s">
        <v>134</v>
      </c>
      <c r="E237" s="219" t="s">
        <v>362</v>
      </c>
      <c r="F237" s="220" t="s">
        <v>363</v>
      </c>
      <c r="G237" s="221" t="s">
        <v>149</v>
      </c>
      <c r="H237" s="222">
        <v>595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44</v>
      </c>
      <c r="O237" s="90"/>
      <c r="P237" s="228">
        <f>O237*H237</f>
        <v>0</v>
      </c>
      <c r="Q237" s="228">
        <v>0.345</v>
      </c>
      <c r="R237" s="228">
        <f>Q237*H237</f>
        <v>205.27499999999998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138</v>
      </c>
      <c r="AT237" s="230" t="s">
        <v>134</v>
      </c>
      <c r="AU237" s="230" t="s">
        <v>146</v>
      </c>
      <c r="AY237" s="16" t="s">
        <v>132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86</v>
      </c>
      <c r="BK237" s="231">
        <f>ROUND(I237*H237,2)</f>
        <v>0</v>
      </c>
      <c r="BL237" s="16" t="s">
        <v>138</v>
      </c>
      <c r="BM237" s="230" t="s">
        <v>364</v>
      </c>
    </row>
    <row r="238" spans="1:47" s="2" customFormat="1" ht="12">
      <c r="A238" s="37"/>
      <c r="B238" s="38"/>
      <c r="C238" s="39"/>
      <c r="D238" s="232" t="s">
        <v>140</v>
      </c>
      <c r="E238" s="39"/>
      <c r="F238" s="233" t="s">
        <v>365</v>
      </c>
      <c r="G238" s="39"/>
      <c r="H238" s="39"/>
      <c r="I238" s="234"/>
      <c r="J238" s="39"/>
      <c r="K238" s="39"/>
      <c r="L238" s="43"/>
      <c r="M238" s="235"/>
      <c r="N238" s="236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140</v>
      </c>
      <c r="AU238" s="16" t="s">
        <v>146</v>
      </c>
    </row>
    <row r="239" spans="1:65" s="2" customFormat="1" ht="24.15" customHeight="1">
      <c r="A239" s="37"/>
      <c r="B239" s="38"/>
      <c r="C239" s="218" t="s">
        <v>366</v>
      </c>
      <c r="D239" s="218" t="s">
        <v>134</v>
      </c>
      <c r="E239" s="219" t="s">
        <v>362</v>
      </c>
      <c r="F239" s="220" t="s">
        <v>363</v>
      </c>
      <c r="G239" s="221" t="s">
        <v>149</v>
      </c>
      <c r="H239" s="222">
        <v>595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44</v>
      </c>
      <c r="O239" s="90"/>
      <c r="P239" s="228">
        <f>O239*H239</f>
        <v>0</v>
      </c>
      <c r="Q239" s="228">
        <v>0.345</v>
      </c>
      <c r="R239" s="228">
        <f>Q239*H239</f>
        <v>205.27499999999998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138</v>
      </c>
      <c r="AT239" s="230" t="s">
        <v>134</v>
      </c>
      <c r="AU239" s="230" t="s">
        <v>146</v>
      </c>
      <c r="AY239" s="16" t="s">
        <v>132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86</v>
      </c>
      <c r="BK239" s="231">
        <f>ROUND(I239*H239,2)</f>
        <v>0</v>
      </c>
      <c r="BL239" s="16" t="s">
        <v>138</v>
      </c>
      <c r="BM239" s="230" t="s">
        <v>367</v>
      </c>
    </row>
    <row r="240" spans="1:47" s="2" customFormat="1" ht="12">
      <c r="A240" s="37"/>
      <c r="B240" s="38"/>
      <c r="C240" s="39"/>
      <c r="D240" s="232" t="s">
        <v>140</v>
      </c>
      <c r="E240" s="39"/>
      <c r="F240" s="233" t="s">
        <v>365</v>
      </c>
      <c r="G240" s="39"/>
      <c r="H240" s="39"/>
      <c r="I240" s="234"/>
      <c r="J240" s="39"/>
      <c r="K240" s="39"/>
      <c r="L240" s="43"/>
      <c r="M240" s="235"/>
      <c r="N240" s="236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140</v>
      </c>
      <c r="AU240" s="16" t="s">
        <v>146</v>
      </c>
    </row>
    <row r="241" spans="1:65" s="2" customFormat="1" ht="24.15" customHeight="1">
      <c r="A241" s="37"/>
      <c r="B241" s="38"/>
      <c r="C241" s="218" t="s">
        <v>368</v>
      </c>
      <c r="D241" s="218" t="s">
        <v>134</v>
      </c>
      <c r="E241" s="219" t="s">
        <v>369</v>
      </c>
      <c r="F241" s="220" t="s">
        <v>370</v>
      </c>
      <c r="G241" s="221" t="s">
        <v>149</v>
      </c>
      <c r="H241" s="222">
        <v>595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44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138</v>
      </c>
      <c r="AT241" s="230" t="s">
        <v>134</v>
      </c>
      <c r="AU241" s="230" t="s">
        <v>146</v>
      </c>
      <c r="AY241" s="16" t="s">
        <v>132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86</v>
      </c>
      <c r="BK241" s="231">
        <f>ROUND(I241*H241,2)</f>
        <v>0</v>
      </c>
      <c r="BL241" s="16" t="s">
        <v>138</v>
      </c>
      <c r="BM241" s="230" t="s">
        <v>371</v>
      </c>
    </row>
    <row r="242" spans="1:47" s="2" customFormat="1" ht="12">
      <c r="A242" s="37"/>
      <c r="B242" s="38"/>
      <c r="C242" s="39"/>
      <c r="D242" s="232" t="s">
        <v>140</v>
      </c>
      <c r="E242" s="39"/>
      <c r="F242" s="233" t="s">
        <v>372</v>
      </c>
      <c r="G242" s="39"/>
      <c r="H242" s="39"/>
      <c r="I242" s="234"/>
      <c r="J242" s="39"/>
      <c r="K242" s="39"/>
      <c r="L242" s="43"/>
      <c r="M242" s="235"/>
      <c r="N242" s="236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140</v>
      </c>
      <c r="AU242" s="16" t="s">
        <v>146</v>
      </c>
    </row>
    <row r="243" spans="1:65" s="2" customFormat="1" ht="33" customHeight="1">
      <c r="A243" s="37"/>
      <c r="B243" s="38"/>
      <c r="C243" s="218" t="s">
        <v>373</v>
      </c>
      <c r="D243" s="218" t="s">
        <v>134</v>
      </c>
      <c r="E243" s="219" t="s">
        <v>374</v>
      </c>
      <c r="F243" s="220" t="s">
        <v>375</v>
      </c>
      <c r="G243" s="221" t="s">
        <v>149</v>
      </c>
      <c r="H243" s="222">
        <v>595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44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138</v>
      </c>
      <c r="AT243" s="230" t="s">
        <v>134</v>
      </c>
      <c r="AU243" s="230" t="s">
        <v>146</v>
      </c>
      <c r="AY243" s="16" t="s">
        <v>132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86</v>
      </c>
      <c r="BK243" s="231">
        <f>ROUND(I243*H243,2)</f>
        <v>0</v>
      </c>
      <c r="BL243" s="16" t="s">
        <v>138</v>
      </c>
      <c r="BM243" s="230" t="s">
        <v>376</v>
      </c>
    </row>
    <row r="244" spans="1:47" s="2" customFormat="1" ht="12">
      <c r="A244" s="37"/>
      <c r="B244" s="38"/>
      <c r="C244" s="39"/>
      <c r="D244" s="232" t="s">
        <v>140</v>
      </c>
      <c r="E244" s="39"/>
      <c r="F244" s="233" t="s">
        <v>377</v>
      </c>
      <c r="G244" s="39"/>
      <c r="H244" s="39"/>
      <c r="I244" s="234"/>
      <c r="J244" s="39"/>
      <c r="K244" s="39"/>
      <c r="L244" s="43"/>
      <c r="M244" s="235"/>
      <c r="N244" s="236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140</v>
      </c>
      <c r="AU244" s="16" t="s">
        <v>146</v>
      </c>
    </row>
    <row r="245" spans="1:65" s="2" customFormat="1" ht="21.75" customHeight="1">
      <c r="A245" s="37"/>
      <c r="B245" s="38"/>
      <c r="C245" s="218" t="s">
        <v>378</v>
      </c>
      <c r="D245" s="218" t="s">
        <v>134</v>
      </c>
      <c r="E245" s="219" t="s">
        <v>379</v>
      </c>
      <c r="F245" s="220" t="s">
        <v>380</v>
      </c>
      <c r="G245" s="221" t="s">
        <v>149</v>
      </c>
      <c r="H245" s="222">
        <v>595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44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138</v>
      </c>
      <c r="AT245" s="230" t="s">
        <v>134</v>
      </c>
      <c r="AU245" s="230" t="s">
        <v>146</v>
      </c>
      <c r="AY245" s="16" t="s">
        <v>132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86</v>
      </c>
      <c r="BK245" s="231">
        <f>ROUND(I245*H245,2)</f>
        <v>0</v>
      </c>
      <c r="BL245" s="16" t="s">
        <v>138</v>
      </c>
      <c r="BM245" s="230" t="s">
        <v>381</v>
      </c>
    </row>
    <row r="246" spans="1:47" s="2" customFormat="1" ht="12">
      <c r="A246" s="37"/>
      <c r="B246" s="38"/>
      <c r="C246" s="39"/>
      <c r="D246" s="232" t="s">
        <v>140</v>
      </c>
      <c r="E246" s="39"/>
      <c r="F246" s="233" t="s">
        <v>382</v>
      </c>
      <c r="G246" s="39"/>
      <c r="H246" s="39"/>
      <c r="I246" s="234"/>
      <c r="J246" s="39"/>
      <c r="K246" s="39"/>
      <c r="L246" s="43"/>
      <c r="M246" s="235"/>
      <c r="N246" s="236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140</v>
      </c>
      <c r="AU246" s="16" t="s">
        <v>146</v>
      </c>
    </row>
    <row r="247" spans="1:65" s="2" customFormat="1" ht="33" customHeight="1">
      <c r="A247" s="37"/>
      <c r="B247" s="38"/>
      <c r="C247" s="218" t="s">
        <v>383</v>
      </c>
      <c r="D247" s="218" t="s">
        <v>134</v>
      </c>
      <c r="E247" s="219" t="s">
        <v>384</v>
      </c>
      <c r="F247" s="220" t="s">
        <v>385</v>
      </c>
      <c r="G247" s="221" t="s">
        <v>149</v>
      </c>
      <c r="H247" s="222">
        <v>595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44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138</v>
      </c>
      <c r="AT247" s="230" t="s">
        <v>134</v>
      </c>
      <c r="AU247" s="230" t="s">
        <v>146</v>
      </c>
      <c r="AY247" s="16" t="s">
        <v>132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86</v>
      </c>
      <c r="BK247" s="231">
        <f>ROUND(I247*H247,2)</f>
        <v>0</v>
      </c>
      <c r="BL247" s="16" t="s">
        <v>138</v>
      </c>
      <c r="BM247" s="230" t="s">
        <v>386</v>
      </c>
    </row>
    <row r="248" spans="1:47" s="2" customFormat="1" ht="12">
      <c r="A248" s="37"/>
      <c r="B248" s="38"/>
      <c r="C248" s="39"/>
      <c r="D248" s="232" t="s">
        <v>140</v>
      </c>
      <c r="E248" s="39"/>
      <c r="F248" s="233" t="s">
        <v>387</v>
      </c>
      <c r="G248" s="39"/>
      <c r="H248" s="39"/>
      <c r="I248" s="234"/>
      <c r="J248" s="39"/>
      <c r="K248" s="39"/>
      <c r="L248" s="43"/>
      <c r="M248" s="235"/>
      <c r="N248" s="236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140</v>
      </c>
      <c r="AU248" s="16" t="s">
        <v>146</v>
      </c>
    </row>
    <row r="249" spans="1:63" s="12" customFormat="1" ht="20.85" customHeight="1">
      <c r="A249" s="12"/>
      <c r="B249" s="202"/>
      <c r="C249" s="203"/>
      <c r="D249" s="204" t="s">
        <v>78</v>
      </c>
      <c r="E249" s="216" t="s">
        <v>388</v>
      </c>
      <c r="F249" s="216" t="s">
        <v>389</v>
      </c>
      <c r="G249" s="203"/>
      <c r="H249" s="203"/>
      <c r="I249" s="206"/>
      <c r="J249" s="217">
        <f>BK249</f>
        <v>0</v>
      </c>
      <c r="K249" s="203"/>
      <c r="L249" s="208"/>
      <c r="M249" s="209"/>
      <c r="N249" s="210"/>
      <c r="O249" s="210"/>
      <c r="P249" s="211">
        <f>SUM(P250:P260)</f>
        <v>0</v>
      </c>
      <c r="Q249" s="210"/>
      <c r="R249" s="211">
        <f>SUM(R250:R260)</f>
        <v>629.0945800000001</v>
      </c>
      <c r="S249" s="210"/>
      <c r="T249" s="212">
        <f>SUM(T250:T260)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3" t="s">
        <v>86</v>
      </c>
      <c r="AT249" s="214" t="s">
        <v>78</v>
      </c>
      <c r="AU249" s="214" t="s">
        <v>88</v>
      </c>
      <c r="AY249" s="213" t="s">
        <v>132</v>
      </c>
      <c r="BK249" s="215">
        <f>SUM(BK250:BK260)</f>
        <v>0</v>
      </c>
    </row>
    <row r="250" spans="1:65" s="2" customFormat="1" ht="24.15" customHeight="1">
      <c r="A250" s="37"/>
      <c r="B250" s="38"/>
      <c r="C250" s="218" t="s">
        <v>390</v>
      </c>
      <c r="D250" s="218" t="s">
        <v>134</v>
      </c>
      <c r="E250" s="219" t="s">
        <v>391</v>
      </c>
      <c r="F250" s="220" t="s">
        <v>392</v>
      </c>
      <c r="G250" s="221" t="s">
        <v>149</v>
      </c>
      <c r="H250" s="222">
        <v>659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44</v>
      </c>
      <c r="O250" s="90"/>
      <c r="P250" s="228">
        <f>O250*H250</f>
        <v>0</v>
      </c>
      <c r="Q250" s="228">
        <v>0.322</v>
      </c>
      <c r="R250" s="228">
        <f>Q250*H250</f>
        <v>212.198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138</v>
      </c>
      <c r="AT250" s="230" t="s">
        <v>134</v>
      </c>
      <c r="AU250" s="230" t="s">
        <v>146</v>
      </c>
      <c r="AY250" s="16" t="s">
        <v>132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86</v>
      </c>
      <c r="BK250" s="231">
        <f>ROUND(I250*H250,2)</f>
        <v>0</v>
      </c>
      <c r="BL250" s="16" t="s">
        <v>138</v>
      </c>
      <c r="BM250" s="230" t="s">
        <v>393</v>
      </c>
    </row>
    <row r="251" spans="1:47" s="2" customFormat="1" ht="12">
      <c r="A251" s="37"/>
      <c r="B251" s="38"/>
      <c r="C251" s="39"/>
      <c r="D251" s="232" t="s">
        <v>140</v>
      </c>
      <c r="E251" s="39"/>
      <c r="F251" s="233" t="s">
        <v>394</v>
      </c>
      <c r="G251" s="39"/>
      <c r="H251" s="39"/>
      <c r="I251" s="234"/>
      <c r="J251" s="39"/>
      <c r="K251" s="39"/>
      <c r="L251" s="43"/>
      <c r="M251" s="235"/>
      <c r="N251" s="236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140</v>
      </c>
      <c r="AU251" s="16" t="s">
        <v>146</v>
      </c>
    </row>
    <row r="252" spans="1:51" s="13" customFormat="1" ht="12">
      <c r="A252" s="13"/>
      <c r="B252" s="237"/>
      <c r="C252" s="238"/>
      <c r="D252" s="239" t="s">
        <v>208</v>
      </c>
      <c r="E252" s="248" t="s">
        <v>1</v>
      </c>
      <c r="F252" s="240" t="s">
        <v>395</v>
      </c>
      <c r="G252" s="238"/>
      <c r="H252" s="241">
        <v>659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208</v>
      </c>
      <c r="AU252" s="247" t="s">
        <v>146</v>
      </c>
      <c r="AV252" s="13" t="s">
        <v>88</v>
      </c>
      <c r="AW252" s="13" t="s">
        <v>36</v>
      </c>
      <c r="AX252" s="13" t="s">
        <v>86</v>
      </c>
      <c r="AY252" s="247" t="s">
        <v>132</v>
      </c>
    </row>
    <row r="253" spans="1:65" s="2" customFormat="1" ht="24.15" customHeight="1">
      <c r="A253" s="37"/>
      <c r="B253" s="38"/>
      <c r="C253" s="218" t="s">
        <v>396</v>
      </c>
      <c r="D253" s="218" t="s">
        <v>134</v>
      </c>
      <c r="E253" s="219" t="s">
        <v>362</v>
      </c>
      <c r="F253" s="220" t="s">
        <v>363</v>
      </c>
      <c r="G253" s="221" t="s">
        <v>149</v>
      </c>
      <c r="H253" s="222">
        <v>659</v>
      </c>
      <c r="I253" s="223"/>
      <c r="J253" s="224">
        <f>ROUND(I253*H253,2)</f>
        <v>0</v>
      </c>
      <c r="K253" s="225"/>
      <c r="L253" s="43"/>
      <c r="M253" s="226" t="s">
        <v>1</v>
      </c>
      <c r="N253" s="227" t="s">
        <v>44</v>
      </c>
      <c r="O253" s="90"/>
      <c r="P253" s="228">
        <f>O253*H253</f>
        <v>0</v>
      </c>
      <c r="Q253" s="228">
        <v>0.345</v>
      </c>
      <c r="R253" s="228">
        <f>Q253*H253</f>
        <v>227.355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138</v>
      </c>
      <c r="AT253" s="230" t="s">
        <v>134</v>
      </c>
      <c r="AU253" s="230" t="s">
        <v>146</v>
      </c>
      <c r="AY253" s="16" t="s">
        <v>132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86</v>
      </c>
      <c r="BK253" s="231">
        <f>ROUND(I253*H253,2)</f>
        <v>0</v>
      </c>
      <c r="BL253" s="16" t="s">
        <v>138</v>
      </c>
      <c r="BM253" s="230" t="s">
        <v>397</v>
      </c>
    </row>
    <row r="254" spans="1:47" s="2" customFormat="1" ht="12">
      <c r="A254" s="37"/>
      <c r="B254" s="38"/>
      <c r="C254" s="39"/>
      <c r="D254" s="232" t="s">
        <v>140</v>
      </c>
      <c r="E254" s="39"/>
      <c r="F254" s="233" t="s">
        <v>365</v>
      </c>
      <c r="G254" s="39"/>
      <c r="H254" s="39"/>
      <c r="I254" s="234"/>
      <c r="J254" s="39"/>
      <c r="K254" s="39"/>
      <c r="L254" s="43"/>
      <c r="M254" s="235"/>
      <c r="N254" s="236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140</v>
      </c>
      <c r="AU254" s="16" t="s">
        <v>146</v>
      </c>
    </row>
    <row r="255" spans="1:51" s="13" customFormat="1" ht="12">
      <c r="A255" s="13"/>
      <c r="B255" s="237"/>
      <c r="C255" s="238"/>
      <c r="D255" s="239" t="s">
        <v>208</v>
      </c>
      <c r="E255" s="248" t="s">
        <v>1</v>
      </c>
      <c r="F255" s="240" t="s">
        <v>395</v>
      </c>
      <c r="G255" s="238"/>
      <c r="H255" s="241">
        <v>659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7" t="s">
        <v>208</v>
      </c>
      <c r="AU255" s="247" t="s">
        <v>146</v>
      </c>
      <c r="AV255" s="13" t="s">
        <v>88</v>
      </c>
      <c r="AW255" s="13" t="s">
        <v>36</v>
      </c>
      <c r="AX255" s="13" t="s">
        <v>86</v>
      </c>
      <c r="AY255" s="247" t="s">
        <v>132</v>
      </c>
    </row>
    <row r="256" spans="1:65" s="2" customFormat="1" ht="33" customHeight="1">
      <c r="A256" s="37"/>
      <c r="B256" s="38"/>
      <c r="C256" s="218" t="s">
        <v>398</v>
      </c>
      <c r="D256" s="218" t="s">
        <v>134</v>
      </c>
      <c r="E256" s="219" t="s">
        <v>399</v>
      </c>
      <c r="F256" s="220" t="s">
        <v>400</v>
      </c>
      <c r="G256" s="221" t="s">
        <v>149</v>
      </c>
      <c r="H256" s="222">
        <v>659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44</v>
      </c>
      <c r="O256" s="90"/>
      <c r="P256" s="228">
        <f>O256*H256</f>
        <v>0</v>
      </c>
      <c r="Q256" s="228">
        <v>0.11162</v>
      </c>
      <c r="R256" s="228">
        <f>Q256*H256</f>
        <v>73.55758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138</v>
      </c>
      <c r="AT256" s="230" t="s">
        <v>134</v>
      </c>
      <c r="AU256" s="230" t="s">
        <v>146</v>
      </c>
      <c r="AY256" s="16" t="s">
        <v>132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86</v>
      </c>
      <c r="BK256" s="231">
        <f>ROUND(I256*H256,2)</f>
        <v>0</v>
      </c>
      <c r="BL256" s="16" t="s">
        <v>138</v>
      </c>
      <c r="BM256" s="230" t="s">
        <v>401</v>
      </c>
    </row>
    <row r="257" spans="1:47" s="2" customFormat="1" ht="12">
      <c r="A257" s="37"/>
      <c r="B257" s="38"/>
      <c r="C257" s="39"/>
      <c r="D257" s="232" t="s">
        <v>140</v>
      </c>
      <c r="E257" s="39"/>
      <c r="F257" s="233" t="s">
        <v>402</v>
      </c>
      <c r="G257" s="39"/>
      <c r="H257" s="39"/>
      <c r="I257" s="234"/>
      <c r="J257" s="39"/>
      <c r="K257" s="39"/>
      <c r="L257" s="43"/>
      <c r="M257" s="235"/>
      <c r="N257" s="236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140</v>
      </c>
      <c r="AU257" s="16" t="s">
        <v>146</v>
      </c>
    </row>
    <row r="258" spans="1:51" s="13" customFormat="1" ht="12">
      <c r="A258" s="13"/>
      <c r="B258" s="237"/>
      <c r="C258" s="238"/>
      <c r="D258" s="239" t="s">
        <v>208</v>
      </c>
      <c r="E258" s="248" t="s">
        <v>1</v>
      </c>
      <c r="F258" s="240" t="s">
        <v>395</v>
      </c>
      <c r="G258" s="238"/>
      <c r="H258" s="241">
        <v>659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208</v>
      </c>
      <c r="AU258" s="247" t="s">
        <v>146</v>
      </c>
      <c r="AV258" s="13" t="s">
        <v>88</v>
      </c>
      <c r="AW258" s="13" t="s">
        <v>36</v>
      </c>
      <c r="AX258" s="13" t="s">
        <v>86</v>
      </c>
      <c r="AY258" s="247" t="s">
        <v>132</v>
      </c>
    </row>
    <row r="259" spans="1:65" s="2" customFormat="1" ht="21.75" customHeight="1">
      <c r="A259" s="37"/>
      <c r="B259" s="38"/>
      <c r="C259" s="249" t="s">
        <v>403</v>
      </c>
      <c r="D259" s="249" t="s">
        <v>247</v>
      </c>
      <c r="E259" s="250" t="s">
        <v>404</v>
      </c>
      <c r="F259" s="251" t="s">
        <v>405</v>
      </c>
      <c r="G259" s="252" t="s">
        <v>149</v>
      </c>
      <c r="H259" s="253">
        <v>608</v>
      </c>
      <c r="I259" s="254"/>
      <c r="J259" s="255">
        <f>ROUND(I259*H259,2)</f>
        <v>0</v>
      </c>
      <c r="K259" s="256"/>
      <c r="L259" s="257"/>
      <c r="M259" s="258" t="s">
        <v>1</v>
      </c>
      <c r="N259" s="259" t="s">
        <v>44</v>
      </c>
      <c r="O259" s="90"/>
      <c r="P259" s="228">
        <f>O259*H259</f>
        <v>0</v>
      </c>
      <c r="Q259" s="228">
        <v>0.176</v>
      </c>
      <c r="R259" s="228">
        <f>Q259*H259</f>
        <v>107.008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172</v>
      </c>
      <c r="AT259" s="230" t="s">
        <v>247</v>
      </c>
      <c r="AU259" s="230" t="s">
        <v>146</v>
      </c>
      <c r="AY259" s="16" t="s">
        <v>132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86</v>
      </c>
      <c r="BK259" s="231">
        <f>ROUND(I259*H259,2)</f>
        <v>0</v>
      </c>
      <c r="BL259" s="16" t="s">
        <v>138</v>
      </c>
      <c r="BM259" s="230" t="s">
        <v>406</v>
      </c>
    </row>
    <row r="260" spans="1:65" s="2" customFormat="1" ht="21.75" customHeight="1">
      <c r="A260" s="37"/>
      <c r="B260" s="38"/>
      <c r="C260" s="249" t="s">
        <v>407</v>
      </c>
      <c r="D260" s="249" t="s">
        <v>247</v>
      </c>
      <c r="E260" s="250" t="s">
        <v>408</v>
      </c>
      <c r="F260" s="251" t="s">
        <v>409</v>
      </c>
      <c r="G260" s="252" t="s">
        <v>149</v>
      </c>
      <c r="H260" s="253">
        <v>51</v>
      </c>
      <c r="I260" s="254"/>
      <c r="J260" s="255">
        <f>ROUND(I260*H260,2)</f>
        <v>0</v>
      </c>
      <c r="K260" s="256"/>
      <c r="L260" s="257"/>
      <c r="M260" s="258" t="s">
        <v>1</v>
      </c>
      <c r="N260" s="259" t="s">
        <v>44</v>
      </c>
      <c r="O260" s="90"/>
      <c r="P260" s="228">
        <f>O260*H260</f>
        <v>0</v>
      </c>
      <c r="Q260" s="228">
        <v>0.176</v>
      </c>
      <c r="R260" s="228">
        <f>Q260*H260</f>
        <v>8.975999999999999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172</v>
      </c>
      <c r="AT260" s="230" t="s">
        <v>247</v>
      </c>
      <c r="AU260" s="230" t="s">
        <v>146</v>
      </c>
      <c r="AY260" s="16" t="s">
        <v>132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86</v>
      </c>
      <c r="BK260" s="231">
        <f>ROUND(I260*H260,2)</f>
        <v>0</v>
      </c>
      <c r="BL260" s="16" t="s">
        <v>138</v>
      </c>
      <c r="BM260" s="230" t="s">
        <v>410</v>
      </c>
    </row>
    <row r="261" spans="1:63" s="12" customFormat="1" ht="20.85" customHeight="1">
      <c r="A261" s="12"/>
      <c r="B261" s="202"/>
      <c r="C261" s="203"/>
      <c r="D261" s="204" t="s">
        <v>78</v>
      </c>
      <c r="E261" s="216" t="s">
        <v>411</v>
      </c>
      <c r="F261" s="216" t="s">
        <v>412</v>
      </c>
      <c r="G261" s="203"/>
      <c r="H261" s="203"/>
      <c r="I261" s="206"/>
      <c r="J261" s="217">
        <f>BK261</f>
        <v>0</v>
      </c>
      <c r="K261" s="203"/>
      <c r="L261" s="208"/>
      <c r="M261" s="209"/>
      <c r="N261" s="210"/>
      <c r="O261" s="210"/>
      <c r="P261" s="211">
        <f>SUM(P262:P275)</f>
        <v>0</v>
      </c>
      <c r="Q261" s="210"/>
      <c r="R261" s="211">
        <f>SUM(R262:R275)</f>
        <v>528.2001999999999</v>
      </c>
      <c r="S261" s="210"/>
      <c r="T261" s="212">
        <f>SUM(T262:T275)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3" t="s">
        <v>86</v>
      </c>
      <c r="AT261" s="214" t="s">
        <v>78</v>
      </c>
      <c r="AU261" s="214" t="s">
        <v>88</v>
      </c>
      <c r="AY261" s="213" t="s">
        <v>132</v>
      </c>
      <c r="BK261" s="215">
        <f>SUM(BK262:BK275)</f>
        <v>0</v>
      </c>
    </row>
    <row r="262" spans="1:65" s="2" customFormat="1" ht="24.15" customHeight="1">
      <c r="A262" s="37"/>
      <c r="B262" s="38"/>
      <c r="C262" s="218" t="s">
        <v>413</v>
      </c>
      <c r="D262" s="218" t="s">
        <v>134</v>
      </c>
      <c r="E262" s="219" t="s">
        <v>391</v>
      </c>
      <c r="F262" s="220" t="s">
        <v>392</v>
      </c>
      <c r="G262" s="221" t="s">
        <v>149</v>
      </c>
      <c r="H262" s="222">
        <v>580</v>
      </c>
      <c r="I262" s="223"/>
      <c r="J262" s="224">
        <f>ROUND(I262*H262,2)</f>
        <v>0</v>
      </c>
      <c r="K262" s="225"/>
      <c r="L262" s="43"/>
      <c r="M262" s="226" t="s">
        <v>1</v>
      </c>
      <c r="N262" s="227" t="s">
        <v>44</v>
      </c>
      <c r="O262" s="90"/>
      <c r="P262" s="228">
        <f>O262*H262</f>
        <v>0</v>
      </c>
      <c r="Q262" s="228">
        <v>0.322</v>
      </c>
      <c r="R262" s="228">
        <f>Q262*H262</f>
        <v>186.76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138</v>
      </c>
      <c r="AT262" s="230" t="s">
        <v>134</v>
      </c>
      <c r="AU262" s="230" t="s">
        <v>146</v>
      </c>
      <c r="AY262" s="16" t="s">
        <v>132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86</v>
      </c>
      <c r="BK262" s="231">
        <f>ROUND(I262*H262,2)</f>
        <v>0</v>
      </c>
      <c r="BL262" s="16" t="s">
        <v>138</v>
      </c>
      <c r="BM262" s="230" t="s">
        <v>414</v>
      </c>
    </row>
    <row r="263" spans="1:47" s="2" customFormat="1" ht="12">
      <c r="A263" s="37"/>
      <c r="B263" s="38"/>
      <c r="C263" s="39"/>
      <c r="D263" s="232" t="s">
        <v>140</v>
      </c>
      <c r="E263" s="39"/>
      <c r="F263" s="233" t="s">
        <v>394</v>
      </c>
      <c r="G263" s="39"/>
      <c r="H263" s="39"/>
      <c r="I263" s="234"/>
      <c r="J263" s="39"/>
      <c r="K263" s="39"/>
      <c r="L263" s="43"/>
      <c r="M263" s="235"/>
      <c r="N263" s="236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140</v>
      </c>
      <c r="AU263" s="16" t="s">
        <v>146</v>
      </c>
    </row>
    <row r="264" spans="1:51" s="13" customFormat="1" ht="12">
      <c r="A264" s="13"/>
      <c r="B264" s="237"/>
      <c r="C264" s="238"/>
      <c r="D264" s="239" t="s">
        <v>208</v>
      </c>
      <c r="E264" s="248" t="s">
        <v>1</v>
      </c>
      <c r="F264" s="240" t="s">
        <v>415</v>
      </c>
      <c r="G264" s="238"/>
      <c r="H264" s="241">
        <v>580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208</v>
      </c>
      <c r="AU264" s="247" t="s">
        <v>146</v>
      </c>
      <c r="AV264" s="13" t="s">
        <v>88</v>
      </c>
      <c r="AW264" s="13" t="s">
        <v>36</v>
      </c>
      <c r="AX264" s="13" t="s">
        <v>86</v>
      </c>
      <c r="AY264" s="247" t="s">
        <v>132</v>
      </c>
    </row>
    <row r="265" spans="1:65" s="2" customFormat="1" ht="24.15" customHeight="1">
      <c r="A265" s="37"/>
      <c r="B265" s="38"/>
      <c r="C265" s="218" t="s">
        <v>416</v>
      </c>
      <c r="D265" s="218" t="s">
        <v>134</v>
      </c>
      <c r="E265" s="219" t="s">
        <v>362</v>
      </c>
      <c r="F265" s="220" t="s">
        <v>363</v>
      </c>
      <c r="G265" s="221" t="s">
        <v>149</v>
      </c>
      <c r="H265" s="222">
        <v>580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44</v>
      </c>
      <c r="O265" s="90"/>
      <c r="P265" s="228">
        <f>O265*H265</f>
        <v>0</v>
      </c>
      <c r="Q265" s="228">
        <v>0.345</v>
      </c>
      <c r="R265" s="228">
        <f>Q265*H265</f>
        <v>200.1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138</v>
      </c>
      <c r="AT265" s="230" t="s">
        <v>134</v>
      </c>
      <c r="AU265" s="230" t="s">
        <v>146</v>
      </c>
      <c r="AY265" s="16" t="s">
        <v>132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86</v>
      </c>
      <c r="BK265" s="231">
        <f>ROUND(I265*H265,2)</f>
        <v>0</v>
      </c>
      <c r="BL265" s="16" t="s">
        <v>138</v>
      </c>
      <c r="BM265" s="230" t="s">
        <v>417</v>
      </c>
    </row>
    <row r="266" spans="1:47" s="2" customFormat="1" ht="12">
      <c r="A266" s="37"/>
      <c r="B266" s="38"/>
      <c r="C266" s="39"/>
      <c r="D266" s="232" t="s">
        <v>140</v>
      </c>
      <c r="E266" s="39"/>
      <c r="F266" s="233" t="s">
        <v>365</v>
      </c>
      <c r="G266" s="39"/>
      <c r="H266" s="39"/>
      <c r="I266" s="234"/>
      <c r="J266" s="39"/>
      <c r="K266" s="39"/>
      <c r="L266" s="43"/>
      <c r="M266" s="235"/>
      <c r="N266" s="236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140</v>
      </c>
      <c r="AU266" s="16" t="s">
        <v>146</v>
      </c>
    </row>
    <row r="267" spans="1:51" s="13" customFormat="1" ht="12">
      <c r="A267" s="13"/>
      <c r="B267" s="237"/>
      <c r="C267" s="238"/>
      <c r="D267" s="239" t="s">
        <v>208</v>
      </c>
      <c r="E267" s="248" t="s">
        <v>1</v>
      </c>
      <c r="F267" s="240" t="s">
        <v>415</v>
      </c>
      <c r="G267" s="238"/>
      <c r="H267" s="241">
        <v>580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208</v>
      </c>
      <c r="AU267" s="247" t="s">
        <v>146</v>
      </c>
      <c r="AV267" s="13" t="s">
        <v>88</v>
      </c>
      <c r="AW267" s="13" t="s">
        <v>36</v>
      </c>
      <c r="AX267" s="13" t="s">
        <v>86</v>
      </c>
      <c r="AY267" s="247" t="s">
        <v>132</v>
      </c>
    </row>
    <row r="268" spans="1:65" s="2" customFormat="1" ht="24.15" customHeight="1">
      <c r="A268" s="37"/>
      <c r="B268" s="38"/>
      <c r="C268" s="218" t="s">
        <v>418</v>
      </c>
      <c r="D268" s="218" t="s">
        <v>134</v>
      </c>
      <c r="E268" s="219" t="s">
        <v>419</v>
      </c>
      <c r="F268" s="220" t="s">
        <v>420</v>
      </c>
      <c r="G268" s="221" t="s">
        <v>149</v>
      </c>
      <c r="H268" s="222">
        <v>580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44</v>
      </c>
      <c r="O268" s="90"/>
      <c r="P268" s="228">
        <f>O268*H268</f>
        <v>0</v>
      </c>
      <c r="Q268" s="228">
        <v>0.00069</v>
      </c>
      <c r="R268" s="228">
        <f>Q268*H268</f>
        <v>0.4002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138</v>
      </c>
      <c r="AT268" s="230" t="s">
        <v>134</v>
      </c>
      <c r="AU268" s="230" t="s">
        <v>146</v>
      </c>
      <c r="AY268" s="16" t="s">
        <v>132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86</v>
      </c>
      <c r="BK268" s="231">
        <f>ROUND(I268*H268,2)</f>
        <v>0</v>
      </c>
      <c r="BL268" s="16" t="s">
        <v>138</v>
      </c>
      <c r="BM268" s="230" t="s">
        <v>421</v>
      </c>
    </row>
    <row r="269" spans="1:47" s="2" customFormat="1" ht="12">
      <c r="A269" s="37"/>
      <c r="B269" s="38"/>
      <c r="C269" s="39"/>
      <c r="D269" s="239" t="s">
        <v>348</v>
      </c>
      <c r="E269" s="39"/>
      <c r="F269" s="271" t="s">
        <v>422</v>
      </c>
      <c r="G269" s="39"/>
      <c r="H269" s="39"/>
      <c r="I269" s="234"/>
      <c r="J269" s="39"/>
      <c r="K269" s="39"/>
      <c r="L269" s="43"/>
      <c r="M269" s="235"/>
      <c r="N269" s="236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348</v>
      </c>
      <c r="AU269" s="16" t="s">
        <v>146</v>
      </c>
    </row>
    <row r="270" spans="1:51" s="13" customFormat="1" ht="12">
      <c r="A270" s="13"/>
      <c r="B270" s="237"/>
      <c r="C270" s="238"/>
      <c r="D270" s="239" t="s">
        <v>208</v>
      </c>
      <c r="E270" s="248" t="s">
        <v>1</v>
      </c>
      <c r="F270" s="240" t="s">
        <v>415</v>
      </c>
      <c r="G270" s="238"/>
      <c r="H270" s="241">
        <v>580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208</v>
      </c>
      <c r="AU270" s="247" t="s">
        <v>146</v>
      </c>
      <c r="AV270" s="13" t="s">
        <v>88</v>
      </c>
      <c r="AW270" s="13" t="s">
        <v>36</v>
      </c>
      <c r="AX270" s="13" t="s">
        <v>86</v>
      </c>
      <c r="AY270" s="247" t="s">
        <v>132</v>
      </c>
    </row>
    <row r="271" spans="1:65" s="2" customFormat="1" ht="24.15" customHeight="1">
      <c r="A271" s="37"/>
      <c r="B271" s="38"/>
      <c r="C271" s="218" t="s">
        <v>423</v>
      </c>
      <c r="D271" s="218" t="s">
        <v>134</v>
      </c>
      <c r="E271" s="219" t="s">
        <v>424</v>
      </c>
      <c r="F271" s="220" t="s">
        <v>425</v>
      </c>
      <c r="G271" s="221" t="s">
        <v>149</v>
      </c>
      <c r="H271" s="222">
        <v>580</v>
      </c>
      <c r="I271" s="223"/>
      <c r="J271" s="224">
        <f>ROUND(I271*H271,2)</f>
        <v>0</v>
      </c>
      <c r="K271" s="225"/>
      <c r="L271" s="43"/>
      <c r="M271" s="226" t="s">
        <v>1</v>
      </c>
      <c r="N271" s="227" t="s">
        <v>44</v>
      </c>
      <c r="O271" s="90"/>
      <c r="P271" s="228">
        <f>O271*H271</f>
        <v>0</v>
      </c>
      <c r="Q271" s="228">
        <v>0.098</v>
      </c>
      <c r="R271" s="228">
        <f>Q271*H271</f>
        <v>56.84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138</v>
      </c>
      <c r="AT271" s="230" t="s">
        <v>134</v>
      </c>
      <c r="AU271" s="230" t="s">
        <v>146</v>
      </c>
      <c r="AY271" s="16" t="s">
        <v>132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86</v>
      </c>
      <c r="BK271" s="231">
        <f>ROUND(I271*H271,2)</f>
        <v>0</v>
      </c>
      <c r="BL271" s="16" t="s">
        <v>138</v>
      </c>
      <c r="BM271" s="230" t="s">
        <v>426</v>
      </c>
    </row>
    <row r="272" spans="1:47" s="2" customFormat="1" ht="12">
      <c r="A272" s="37"/>
      <c r="B272" s="38"/>
      <c r="C272" s="39"/>
      <c r="D272" s="232" t="s">
        <v>140</v>
      </c>
      <c r="E272" s="39"/>
      <c r="F272" s="233" t="s">
        <v>427</v>
      </c>
      <c r="G272" s="39"/>
      <c r="H272" s="39"/>
      <c r="I272" s="234"/>
      <c r="J272" s="39"/>
      <c r="K272" s="39"/>
      <c r="L272" s="43"/>
      <c r="M272" s="235"/>
      <c r="N272" s="236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140</v>
      </c>
      <c r="AU272" s="16" t="s">
        <v>146</v>
      </c>
    </row>
    <row r="273" spans="1:51" s="13" customFormat="1" ht="12">
      <c r="A273" s="13"/>
      <c r="B273" s="237"/>
      <c r="C273" s="238"/>
      <c r="D273" s="239" t="s">
        <v>208</v>
      </c>
      <c r="E273" s="248" t="s">
        <v>1</v>
      </c>
      <c r="F273" s="240" t="s">
        <v>415</v>
      </c>
      <c r="G273" s="238"/>
      <c r="H273" s="241">
        <v>580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208</v>
      </c>
      <c r="AU273" s="247" t="s">
        <v>146</v>
      </c>
      <c r="AV273" s="13" t="s">
        <v>88</v>
      </c>
      <c r="AW273" s="13" t="s">
        <v>36</v>
      </c>
      <c r="AX273" s="13" t="s">
        <v>86</v>
      </c>
      <c r="AY273" s="247" t="s">
        <v>132</v>
      </c>
    </row>
    <row r="274" spans="1:65" s="2" customFormat="1" ht="24.15" customHeight="1">
      <c r="A274" s="37"/>
      <c r="B274" s="38"/>
      <c r="C274" s="249" t="s">
        <v>428</v>
      </c>
      <c r="D274" s="249" t="s">
        <v>247</v>
      </c>
      <c r="E274" s="250" t="s">
        <v>429</v>
      </c>
      <c r="F274" s="251" t="s">
        <v>430</v>
      </c>
      <c r="G274" s="252" t="s">
        <v>149</v>
      </c>
      <c r="H274" s="253">
        <v>546</v>
      </c>
      <c r="I274" s="254"/>
      <c r="J274" s="255">
        <f>ROUND(I274*H274,2)</f>
        <v>0</v>
      </c>
      <c r="K274" s="256"/>
      <c r="L274" s="257"/>
      <c r="M274" s="258" t="s">
        <v>1</v>
      </c>
      <c r="N274" s="259" t="s">
        <v>44</v>
      </c>
      <c r="O274" s="90"/>
      <c r="P274" s="228">
        <f>O274*H274</f>
        <v>0</v>
      </c>
      <c r="Q274" s="228">
        <v>0.145</v>
      </c>
      <c r="R274" s="228">
        <f>Q274*H274</f>
        <v>79.16999999999999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172</v>
      </c>
      <c r="AT274" s="230" t="s">
        <v>247</v>
      </c>
      <c r="AU274" s="230" t="s">
        <v>146</v>
      </c>
      <c r="AY274" s="16" t="s">
        <v>132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86</v>
      </c>
      <c r="BK274" s="231">
        <f>ROUND(I274*H274,2)</f>
        <v>0</v>
      </c>
      <c r="BL274" s="16" t="s">
        <v>138</v>
      </c>
      <c r="BM274" s="230" t="s">
        <v>431</v>
      </c>
    </row>
    <row r="275" spans="1:65" s="2" customFormat="1" ht="24.15" customHeight="1">
      <c r="A275" s="37"/>
      <c r="B275" s="38"/>
      <c r="C275" s="249" t="s">
        <v>432</v>
      </c>
      <c r="D275" s="249" t="s">
        <v>247</v>
      </c>
      <c r="E275" s="250" t="s">
        <v>433</v>
      </c>
      <c r="F275" s="251" t="s">
        <v>434</v>
      </c>
      <c r="G275" s="252" t="s">
        <v>149</v>
      </c>
      <c r="H275" s="253">
        <v>34</v>
      </c>
      <c r="I275" s="254"/>
      <c r="J275" s="255">
        <f>ROUND(I275*H275,2)</f>
        <v>0</v>
      </c>
      <c r="K275" s="256"/>
      <c r="L275" s="257"/>
      <c r="M275" s="258" t="s">
        <v>1</v>
      </c>
      <c r="N275" s="259" t="s">
        <v>44</v>
      </c>
      <c r="O275" s="90"/>
      <c r="P275" s="228">
        <f>O275*H275</f>
        <v>0</v>
      </c>
      <c r="Q275" s="228">
        <v>0.145</v>
      </c>
      <c r="R275" s="228">
        <f>Q275*H275</f>
        <v>4.93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172</v>
      </c>
      <c r="AT275" s="230" t="s">
        <v>247</v>
      </c>
      <c r="AU275" s="230" t="s">
        <v>146</v>
      </c>
      <c r="AY275" s="16" t="s">
        <v>132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86</v>
      </c>
      <c r="BK275" s="231">
        <f>ROUND(I275*H275,2)</f>
        <v>0</v>
      </c>
      <c r="BL275" s="16" t="s">
        <v>138</v>
      </c>
      <c r="BM275" s="230" t="s">
        <v>435</v>
      </c>
    </row>
    <row r="276" spans="1:63" s="12" customFormat="1" ht="22.8" customHeight="1">
      <c r="A276" s="12"/>
      <c r="B276" s="202"/>
      <c r="C276" s="203"/>
      <c r="D276" s="204" t="s">
        <v>78</v>
      </c>
      <c r="E276" s="216" t="s">
        <v>172</v>
      </c>
      <c r="F276" s="216" t="s">
        <v>436</v>
      </c>
      <c r="G276" s="203"/>
      <c r="H276" s="203"/>
      <c r="I276" s="206"/>
      <c r="J276" s="217">
        <f>BK276</f>
        <v>0</v>
      </c>
      <c r="K276" s="203"/>
      <c r="L276" s="208"/>
      <c r="M276" s="209"/>
      <c r="N276" s="210"/>
      <c r="O276" s="210"/>
      <c r="P276" s="211">
        <f>SUM(P277:P279)</f>
        <v>0</v>
      </c>
      <c r="Q276" s="210"/>
      <c r="R276" s="211">
        <f>SUM(R277:R279)</f>
        <v>0</v>
      </c>
      <c r="S276" s="210"/>
      <c r="T276" s="212">
        <f>SUM(T277:T279)</f>
        <v>5.76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3" t="s">
        <v>86</v>
      </c>
      <c r="AT276" s="214" t="s">
        <v>78</v>
      </c>
      <c r="AU276" s="214" t="s">
        <v>86</v>
      </c>
      <c r="AY276" s="213" t="s">
        <v>132</v>
      </c>
      <c r="BK276" s="215">
        <f>SUM(BK277:BK279)</f>
        <v>0</v>
      </c>
    </row>
    <row r="277" spans="1:65" s="2" customFormat="1" ht="24.15" customHeight="1">
      <c r="A277" s="37"/>
      <c r="B277" s="38"/>
      <c r="C277" s="218" t="s">
        <v>437</v>
      </c>
      <c r="D277" s="218" t="s">
        <v>134</v>
      </c>
      <c r="E277" s="219" t="s">
        <v>438</v>
      </c>
      <c r="F277" s="220" t="s">
        <v>439</v>
      </c>
      <c r="G277" s="221" t="s">
        <v>169</v>
      </c>
      <c r="H277" s="222">
        <v>3</v>
      </c>
      <c r="I277" s="223"/>
      <c r="J277" s="224">
        <f>ROUND(I277*H277,2)</f>
        <v>0</v>
      </c>
      <c r="K277" s="225"/>
      <c r="L277" s="43"/>
      <c r="M277" s="226" t="s">
        <v>1</v>
      </c>
      <c r="N277" s="227" t="s">
        <v>44</v>
      </c>
      <c r="O277" s="90"/>
      <c r="P277" s="228">
        <f>O277*H277</f>
        <v>0</v>
      </c>
      <c r="Q277" s="228">
        <v>0</v>
      </c>
      <c r="R277" s="228">
        <f>Q277*H277</f>
        <v>0</v>
      </c>
      <c r="S277" s="228">
        <v>1.92</v>
      </c>
      <c r="T277" s="229">
        <f>S277*H277</f>
        <v>5.76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138</v>
      </c>
      <c r="AT277" s="230" t="s">
        <v>134</v>
      </c>
      <c r="AU277" s="230" t="s">
        <v>88</v>
      </c>
      <c r="AY277" s="16" t="s">
        <v>132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86</v>
      </c>
      <c r="BK277" s="231">
        <f>ROUND(I277*H277,2)</f>
        <v>0</v>
      </c>
      <c r="BL277" s="16" t="s">
        <v>138</v>
      </c>
      <c r="BM277" s="230" t="s">
        <v>440</v>
      </c>
    </row>
    <row r="278" spans="1:47" s="2" customFormat="1" ht="12">
      <c r="A278" s="37"/>
      <c r="B278" s="38"/>
      <c r="C278" s="39"/>
      <c r="D278" s="232" t="s">
        <v>140</v>
      </c>
      <c r="E278" s="39"/>
      <c r="F278" s="233" t="s">
        <v>441</v>
      </c>
      <c r="G278" s="39"/>
      <c r="H278" s="39"/>
      <c r="I278" s="234"/>
      <c r="J278" s="39"/>
      <c r="K278" s="39"/>
      <c r="L278" s="43"/>
      <c r="M278" s="235"/>
      <c r="N278" s="236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140</v>
      </c>
      <c r="AU278" s="16" t="s">
        <v>88</v>
      </c>
    </row>
    <row r="279" spans="1:51" s="13" customFormat="1" ht="12">
      <c r="A279" s="13"/>
      <c r="B279" s="237"/>
      <c r="C279" s="238"/>
      <c r="D279" s="239" t="s">
        <v>208</v>
      </c>
      <c r="E279" s="248" t="s">
        <v>1</v>
      </c>
      <c r="F279" s="240" t="s">
        <v>264</v>
      </c>
      <c r="G279" s="238"/>
      <c r="H279" s="241">
        <v>3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7" t="s">
        <v>208</v>
      </c>
      <c r="AU279" s="247" t="s">
        <v>88</v>
      </c>
      <c r="AV279" s="13" t="s">
        <v>88</v>
      </c>
      <c r="AW279" s="13" t="s">
        <v>36</v>
      </c>
      <c r="AX279" s="13" t="s">
        <v>86</v>
      </c>
      <c r="AY279" s="247" t="s">
        <v>132</v>
      </c>
    </row>
    <row r="280" spans="1:63" s="12" customFormat="1" ht="22.8" customHeight="1">
      <c r="A280" s="12"/>
      <c r="B280" s="202"/>
      <c r="C280" s="203"/>
      <c r="D280" s="204" t="s">
        <v>78</v>
      </c>
      <c r="E280" s="216" t="s">
        <v>178</v>
      </c>
      <c r="F280" s="216" t="s">
        <v>442</v>
      </c>
      <c r="G280" s="203"/>
      <c r="H280" s="203"/>
      <c r="I280" s="206"/>
      <c r="J280" s="217">
        <f>BK280</f>
        <v>0</v>
      </c>
      <c r="K280" s="203"/>
      <c r="L280" s="208"/>
      <c r="M280" s="209"/>
      <c r="N280" s="210"/>
      <c r="O280" s="210"/>
      <c r="P280" s="211">
        <f>SUM(P281:P318)</f>
        <v>0</v>
      </c>
      <c r="Q280" s="210"/>
      <c r="R280" s="211">
        <f>SUM(R281:R318)</f>
        <v>103.599182145</v>
      </c>
      <c r="S280" s="210"/>
      <c r="T280" s="212">
        <f>SUM(T281:T318)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3" t="s">
        <v>86</v>
      </c>
      <c r="AT280" s="214" t="s">
        <v>78</v>
      </c>
      <c r="AU280" s="214" t="s">
        <v>86</v>
      </c>
      <c r="AY280" s="213" t="s">
        <v>132</v>
      </c>
      <c r="BK280" s="215">
        <f>SUM(BK281:BK318)</f>
        <v>0</v>
      </c>
    </row>
    <row r="281" spans="1:65" s="2" customFormat="1" ht="24.15" customHeight="1">
      <c r="A281" s="37"/>
      <c r="B281" s="38"/>
      <c r="C281" s="218" t="s">
        <v>443</v>
      </c>
      <c r="D281" s="218" t="s">
        <v>134</v>
      </c>
      <c r="E281" s="219" t="s">
        <v>444</v>
      </c>
      <c r="F281" s="220" t="s">
        <v>445</v>
      </c>
      <c r="G281" s="221" t="s">
        <v>137</v>
      </c>
      <c r="H281" s="222">
        <v>6</v>
      </c>
      <c r="I281" s="223"/>
      <c r="J281" s="224">
        <f>ROUND(I281*H281,2)</f>
        <v>0</v>
      </c>
      <c r="K281" s="225"/>
      <c r="L281" s="43"/>
      <c r="M281" s="226" t="s">
        <v>1</v>
      </c>
      <c r="N281" s="227" t="s">
        <v>44</v>
      </c>
      <c r="O281" s="90"/>
      <c r="P281" s="228">
        <f>O281*H281</f>
        <v>0</v>
      </c>
      <c r="Q281" s="228">
        <v>0.0007</v>
      </c>
      <c r="R281" s="228">
        <f>Q281*H281</f>
        <v>0.0042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138</v>
      </c>
      <c r="AT281" s="230" t="s">
        <v>134</v>
      </c>
      <c r="AU281" s="230" t="s">
        <v>88</v>
      </c>
      <c r="AY281" s="16" t="s">
        <v>132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86</v>
      </c>
      <c r="BK281" s="231">
        <f>ROUND(I281*H281,2)</f>
        <v>0</v>
      </c>
      <c r="BL281" s="16" t="s">
        <v>138</v>
      </c>
      <c r="BM281" s="230" t="s">
        <v>446</v>
      </c>
    </row>
    <row r="282" spans="1:47" s="2" customFormat="1" ht="12">
      <c r="A282" s="37"/>
      <c r="B282" s="38"/>
      <c r="C282" s="39"/>
      <c r="D282" s="232" t="s">
        <v>140</v>
      </c>
      <c r="E282" s="39"/>
      <c r="F282" s="233" t="s">
        <v>447</v>
      </c>
      <c r="G282" s="39"/>
      <c r="H282" s="39"/>
      <c r="I282" s="234"/>
      <c r="J282" s="39"/>
      <c r="K282" s="39"/>
      <c r="L282" s="43"/>
      <c r="M282" s="235"/>
      <c r="N282" s="236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140</v>
      </c>
      <c r="AU282" s="16" t="s">
        <v>88</v>
      </c>
    </row>
    <row r="283" spans="1:65" s="2" customFormat="1" ht="24.15" customHeight="1">
      <c r="A283" s="37"/>
      <c r="B283" s="38"/>
      <c r="C283" s="249" t="s">
        <v>448</v>
      </c>
      <c r="D283" s="249" t="s">
        <v>247</v>
      </c>
      <c r="E283" s="250" t="s">
        <v>449</v>
      </c>
      <c r="F283" s="251" t="s">
        <v>450</v>
      </c>
      <c r="G283" s="252" t="s">
        <v>137</v>
      </c>
      <c r="H283" s="253">
        <v>2</v>
      </c>
      <c r="I283" s="254"/>
      <c r="J283" s="255">
        <f>ROUND(I283*H283,2)</f>
        <v>0</v>
      </c>
      <c r="K283" s="256"/>
      <c r="L283" s="257"/>
      <c r="M283" s="258" t="s">
        <v>1</v>
      </c>
      <c r="N283" s="259" t="s">
        <v>44</v>
      </c>
      <c r="O283" s="90"/>
      <c r="P283" s="228">
        <f>O283*H283</f>
        <v>0</v>
      </c>
      <c r="Q283" s="228">
        <v>0.0035</v>
      </c>
      <c r="R283" s="228">
        <f>Q283*H283</f>
        <v>0.007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172</v>
      </c>
      <c r="AT283" s="230" t="s">
        <v>247</v>
      </c>
      <c r="AU283" s="230" t="s">
        <v>88</v>
      </c>
      <c r="AY283" s="16" t="s">
        <v>132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86</v>
      </c>
      <c r="BK283" s="231">
        <f>ROUND(I283*H283,2)</f>
        <v>0</v>
      </c>
      <c r="BL283" s="16" t="s">
        <v>138</v>
      </c>
      <c r="BM283" s="230" t="s">
        <v>451</v>
      </c>
    </row>
    <row r="284" spans="1:65" s="2" customFormat="1" ht="24.15" customHeight="1">
      <c r="A284" s="37"/>
      <c r="B284" s="38"/>
      <c r="C284" s="249" t="s">
        <v>452</v>
      </c>
      <c r="D284" s="249" t="s">
        <v>247</v>
      </c>
      <c r="E284" s="250" t="s">
        <v>453</v>
      </c>
      <c r="F284" s="251" t="s">
        <v>454</v>
      </c>
      <c r="G284" s="252" t="s">
        <v>137</v>
      </c>
      <c r="H284" s="253">
        <v>2</v>
      </c>
      <c r="I284" s="254"/>
      <c r="J284" s="255">
        <f>ROUND(I284*H284,2)</f>
        <v>0</v>
      </c>
      <c r="K284" s="256"/>
      <c r="L284" s="257"/>
      <c r="M284" s="258" t="s">
        <v>1</v>
      </c>
      <c r="N284" s="259" t="s">
        <v>44</v>
      </c>
      <c r="O284" s="90"/>
      <c r="P284" s="228">
        <f>O284*H284</f>
        <v>0</v>
      </c>
      <c r="Q284" s="228">
        <v>0.0013</v>
      </c>
      <c r="R284" s="228">
        <f>Q284*H284</f>
        <v>0.0026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172</v>
      </c>
      <c r="AT284" s="230" t="s">
        <v>247</v>
      </c>
      <c r="AU284" s="230" t="s">
        <v>88</v>
      </c>
      <c r="AY284" s="16" t="s">
        <v>132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86</v>
      </c>
      <c r="BK284" s="231">
        <f>ROUND(I284*H284,2)</f>
        <v>0</v>
      </c>
      <c r="BL284" s="16" t="s">
        <v>138</v>
      </c>
      <c r="BM284" s="230" t="s">
        <v>455</v>
      </c>
    </row>
    <row r="285" spans="1:65" s="2" customFormat="1" ht="24.15" customHeight="1">
      <c r="A285" s="37"/>
      <c r="B285" s="38"/>
      <c r="C285" s="249" t="s">
        <v>456</v>
      </c>
      <c r="D285" s="249" t="s">
        <v>247</v>
      </c>
      <c r="E285" s="250" t="s">
        <v>457</v>
      </c>
      <c r="F285" s="251" t="s">
        <v>458</v>
      </c>
      <c r="G285" s="252" t="s">
        <v>137</v>
      </c>
      <c r="H285" s="253">
        <v>1</v>
      </c>
      <c r="I285" s="254"/>
      <c r="J285" s="255">
        <f>ROUND(I285*H285,2)</f>
        <v>0</v>
      </c>
      <c r="K285" s="256"/>
      <c r="L285" s="257"/>
      <c r="M285" s="258" t="s">
        <v>1</v>
      </c>
      <c r="N285" s="259" t="s">
        <v>44</v>
      </c>
      <c r="O285" s="90"/>
      <c r="P285" s="228">
        <f>O285*H285</f>
        <v>0</v>
      </c>
      <c r="Q285" s="228">
        <v>0.0025</v>
      </c>
      <c r="R285" s="228">
        <f>Q285*H285</f>
        <v>0.0025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172</v>
      </c>
      <c r="AT285" s="230" t="s">
        <v>247</v>
      </c>
      <c r="AU285" s="230" t="s">
        <v>88</v>
      </c>
      <c r="AY285" s="16" t="s">
        <v>132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86</v>
      </c>
      <c r="BK285" s="231">
        <f>ROUND(I285*H285,2)</f>
        <v>0</v>
      </c>
      <c r="BL285" s="16" t="s">
        <v>138</v>
      </c>
      <c r="BM285" s="230" t="s">
        <v>459</v>
      </c>
    </row>
    <row r="286" spans="1:65" s="2" customFormat="1" ht="21.75" customHeight="1">
      <c r="A286" s="37"/>
      <c r="B286" s="38"/>
      <c r="C286" s="249" t="s">
        <v>460</v>
      </c>
      <c r="D286" s="249" t="s">
        <v>247</v>
      </c>
      <c r="E286" s="250" t="s">
        <v>461</v>
      </c>
      <c r="F286" s="251" t="s">
        <v>462</v>
      </c>
      <c r="G286" s="252" t="s">
        <v>137</v>
      </c>
      <c r="H286" s="253">
        <v>1</v>
      </c>
      <c r="I286" s="254"/>
      <c r="J286" s="255">
        <f>ROUND(I286*H286,2)</f>
        <v>0</v>
      </c>
      <c r="K286" s="256"/>
      <c r="L286" s="257"/>
      <c r="M286" s="258" t="s">
        <v>1</v>
      </c>
      <c r="N286" s="259" t="s">
        <v>44</v>
      </c>
      <c r="O286" s="90"/>
      <c r="P286" s="228">
        <f>O286*H286</f>
        <v>0</v>
      </c>
      <c r="Q286" s="228">
        <v>0.0009</v>
      </c>
      <c r="R286" s="228">
        <f>Q286*H286</f>
        <v>0.0009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172</v>
      </c>
      <c r="AT286" s="230" t="s">
        <v>247</v>
      </c>
      <c r="AU286" s="230" t="s">
        <v>88</v>
      </c>
      <c r="AY286" s="16" t="s">
        <v>132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86</v>
      </c>
      <c r="BK286" s="231">
        <f>ROUND(I286*H286,2)</f>
        <v>0</v>
      </c>
      <c r="BL286" s="16" t="s">
        <v>138</v>
      </c>
      <c r="BM286" s="230" t="s">
        <v>463</v>
      </c>
    </row>
    <row r="287" spans="1:65" s="2" customFormat="1" ht="24.15" customHeight="1">
      <c r="A287" s="37"/>
      <c r="B287" s="38"/>
      <c r="C287" s="218" t="s">
        <v>464</v>
      </c>
      <c r="D287" s="218" t="s">
        <v>134</v>
      </c>
      <c r="E287" s="219" t="s">
        <v>465</v>
      </c>
      <c r="F287" s="220" t="s">
        <v>466</v>
      </c>
      <c r="G287" s="221" t="s">
        <v>137</v>
      </c>
      <c r="H287" s="222">
        <v>2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44</v>
      </c>
      <c r="O287" s="90"/>
      <c r="P287" s="228">
        <f>O287*H287</f>
        <v>0</v>
      </c>
      <c r="Q287" s="228">
        <v>0.109405</v>
      </c>
      <c r="R287" s="228">
        <f>Q287*H287</f>
        <v>0.21881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138</v>
      </c>
      <c r="AT287" s="230" t="s">
        <v>134</v>
      </c>
      <c r="AU287" s="230" t="s">
        <v>88</v>
      </c>
      <c r="AY287" s="16" t="s">
        <v>132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86</v>
      </c>
      <c r="BK287" s="231">
        <f>ROUND(I287*H287,2)</f>
        <v>0</v>
      </c>
      <c r="BL287" s="16" t="s">
        <v>138</v>
      </c>
      <c r="BM287" s="230" t="s">
        <v>467</v>
      </c>
    </row>
    <row r="288" spans="1:47" s="2" customFormat="1" ht="12">
      <c r="A288" s="37"/>
      <c r="B288" s="38"/>
      <c r="C288" s="39"/>
      <c r="D288" s="232" t="s">
        <v>140</v>
      </c>
      <c r="E288" s="39"/>
      <c r="F288" s="233" t="s">
        <v>468</v>
      </c>
      <c r="G288" s="39"/>
      <c r="H288" s="39"/>
      <c r="I288" s="234"/>
      <c r="J288" s="39"/>
      <c r="K288" s="39"/>
      <c r="L288" s="43"/>
      <c r="M288" s="235"/>
      <c r="N288" s="236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140</v>
      </c>
      <c r="AU288" s="16" t="s">
        <v>88</v>
      </c>
    </row>
    <row r="289" spans="1:65" s="2" customFormat="1" ht="21.75" customHeight="1">
      <c r="A289" s="37"/>
      <c r="B289" s="38"/>
      <c r="C289" s="249" t="s">
        <v>469</v>
      </c>
      <c r="D289" s="249" t="s">
        <v>247</v>
      </c>
      <c r="E289" s="250" t="s">
        <v>470</v>
      </c>
      <c r="F289" s="251" t="s">
        <v>471</v>
      </c>
      <c r="G289" s="252" t="s">
        <v>137</v>
      </c>
      <c r="H289" s="253">
        <v>2</v>
      </c>
      <c r="I289" s="254"/>
      <c r="J289" s="255">
        <f>ROUND(I289*H289,2)</f>
        <v>0</v>
      </c>
      <c r="K289" s="256"/>
      <c r="L289" s="257"/>
      <c r="M289" s="258" t="s">
        <v>1</v>
      </c>
      <c r="N289" s="259" t="s">
        <v>44</v>
      </c>
      <c r="O289" s="90"/>
      <c r="P289" s="228">
        <f>O289*H289</f>
        <v>0</v>
      </c>
      <c r="Q289" s="228">
        <v>0.0065</v>
      </c>
      <c r="R289" s="228">
        <f>Q289*H289</f>
        <v>0.013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172</v>
      </c>
      <c r="AT289" s="230" t="s">
        <v>247</v>
      </c>
      <c r="AU289" s="230" t="s">
        <v>88</v>
      </c>
      <c r="AY289" s="16" t="s">
        <v>132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86</v>
      </c>
      <c r="BK289" s="231">
        <f>ROUND(I289*H289,2)</f>
        <v>0</v>
      </c>
      <c r="BL289" s="16" t="s">
        <v>138</v>
      </c>
      <c r="BM289" s="230" t="s">
        <v>472</v>
      </c>
    </row>
    <row r="290" spans="1:65" s="2" customFormat="1" ht="24.15" customHeight="1">
      <c r="A290" s="37"/>
      <c r="B290" s="38"/>
      <c r="C290" s="218" t="s">
        <v>473</v>
      </c>
      <c r="D290" s="218" t="s">
        <v>134</v>
      </c>
      <c r="E290" s="219" t="s">
        <v>474</v>
      </c>
      <c r="F290" s="220" t="s">
        <v>475</v>
      </c>
      <c r="G290" s="221" t="s">
        <v>137</v>
      </c>
      <c r="H290" s="222">
        <v>1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44</v>
      </c>
      <c r="O290" s="90"/>
      <c r="P290" s="228">
        <f>O290*H290</f>
        <v>0</v>
      </c>
      <c r="Q290" s="228">
        <v>0.112405</v>
      </c>
      <c r="R290" s="228">
        <f>Q290*H290</f>
        <v>0.112405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138</v>
      </c>
      <c r="AT290" s="230" t="s">
        <v>134</v>
      </c>
      <c r="AU290" s="230" t="s">
        <v>88</v>
      </c>
      <c r="AY290" s="16" t="s">
        <v>132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86</v>
      </c>
      <c r="BK290" s="231">
        <f>ROUND(I290*H290,2)</f>
        <v>0</v>
      </c>
      <c r="BL290" s="16" t="s">
        <v>138</v>
      </c>
      <c r="BM290" s="230" t="s">
        <v>476</v>
      </c>
    </row>
    <row r="291" spans="1:47" s="2" customFormat="1" ht="12">
      <c r="A291" s="37"/>
      <c r="B291" s="38"/>
      <c r="C291" s="39"/>
      <c r="D291" s="232" t="s">
        <v>140</v>
      </c>
      <c r="E291" s="39"/>
      <c r="F291" s="233" t="s">
        <v>477</v>
      </c>
      <c r="G291" s="39"/>
      <c r="H291" s="39"/>
      <c r="I291" s="234"/>
      <c r="J291" s="39"/>
      <c r="K291" s="39"/>
      <c r="L291" s="43"/>
      <c r="M291" s="235"/>
      <c r="N291" s="236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140</v>
      </c>
      <c r="AU291" s="16" t="s">
        <v>88</v>
      </c>
    </row>
    <row r="292" spans="1:65" s="2" customFormat="1" ht="16.5" customHeight="1">
      <c r="A292" s="37"/>
      <c r="B292" s="38"/>
      <c r="C292" s="249" t="s">
        <v>478</v>
      </c>
      <c r="D292" s="249" t="s">
        <v>247</v>
      </c>
      <c r="E292" s="250" t="s">
        <v>479</v>
      </c>
      <c r="F292" s="251" t="s">
        <v>480</v>
      </c>
      <c r="G292" s="252" t="s">
        <v>137</v>
      </c>
      <c r="H292" s="253">
        <v>1</v>
      </c>
      <c r="I292" s="254"/>
      <c r="J292" s="255">
        <f>ROUND(I292*H292,2)</f>
        <v>0</v>
      </c>
      <c r="K292" s="256"/>
      <c r="L292" s="257"/>
      <c r="M292" s="258" t="s">
        <v>1</v>
      </c>
      <c r="N292" s="259" t="s">
        <v>44</v>
      </c>
      <c r="O292" s="90"/>
      <c r="P292" s="228">
        <f>O292*H292</f>
        <v>0</v>
      </c>
      <c r="Q292" s="228">
        <v>0.0033</v>
      </c>
      <c r="R292" s="228">
        <f>Q292*H292</f>
        <v>0.0033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172</v>
      </c>
      <c r="AT292" s="230" t="s">
        <v>247</v>
      </c>
      <c r="AU292" s="230" t="s">
        <v>88</v>
      </c>
      <c r="AY292" s="16" t="s">
        <v>132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86</v>
      </c>
      <c r="BK292" s="231">
        <f>ROUND(I292*H292,2)</f>
        <v>0</v>
      </c>
      <c r="BL292" s="16" t="s">
        <v>138</v>
      </c>
      <c r="BM292" s="230" t="s">
        <v>481</v>
      </c>
    </row>
    <row r="293" spans="1:65" s="2" customFormat="1" ht="16.5" customHeight="1">
      <c r="A293" s="37"/>
      <c r="B293" s="38"/>
      <c r="C293" s="249" t="s">
        <v>482</v>
      </c>
      <c r="D293" s="249" t="s">
        <v>247</v>
      </c>
      <c r="E293" s="250" t="s">
        <v>483</v>
      </c>
      <c r="F293" s="251" t="s">
        <v>484</v>
      </c>
      <c r="G293" s="252" t="s">
        <v>137</v>
      </c>
      <c r="H293" s="253">
        <v>3</v>
      </c>
      <c r="I293" s="254"/>
      <c r="J293" s="255">
        <f>ROUND(I293*H293,2)</f>
        <v>0</v>
      </c>
      <c r="K293" s="256"/>
      <c r="L293" s="257"/>
      <c r="M293" s="258" t="s">
        <v>1</v>
      </c>
      <c r="N293" s="259" t="s">
        <v>44</v>
      </c>
      <c r="O293" s="90"/>
      <c r="P293" s="228">
        <f>O293*H293</f>
        <v>0</v>
      </c>
      <c r="Q293" s="228">
        <v>0.00015</v>
      </c>
      <c r="R293" s="228">
        <f>Q293*H293</f>
        <v>0.00045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172</v>
      </c>
      <c r="AT293" s="230" t="s">
        <v>247</v>
      </c>
      <c r="AU293" s="230" t="s">
        <v>88</v>
      </c>
      <c r="AY293" s="16" t="s">
        <v>132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86</v>
      </c>
      <c r="BK293" s="231">
        <f>ROUND(I293*H293,2)</f>
        <v>0</v>
      </c>
      <c r="BL293" s="16" t="s">
        <v>138</v>
      </c>
      <c r="BM293" s="230" t="s">
        <v>485</v>
      </c>
    </row>
    <row r="294" spans="1:65" s="2" customFormat="1" ht="24.15" customHeight="1">
      <c r="A294" s="37"/>
      <c r="B294" s="38"/>
      <c r="C294" s="218" t="s">
        <v>486</v>
      </c>
      <c r="D294" s="218" t="s">
        <v>134</v>
      </c>
      <c r="E294" s="219" t="s">
        <v>487</v>
      </c>
      <c r="F294" s="220" t="s">
        <v>488</v>
      </c>
      <c r="G294" s="221" t="s">
        <v>149</v>
      </c>
      <c r="H294" s="222">
        <v>13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44</v>
      </c>
      <c r="O294" s="90"/>
      <c r="P294" s="228">
        <f>O294*H294</f>
        <v>0</v>
      </c>
      <c r="Q294" s="228">
        <v>0.0012</v>
      </c>
      <c r="R294" s="228">
        <f>Q294*H294</f>
        <v>0.0156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138</v>
      </c>
      <c r="AT294" s="230" t="s">
        <v>134</v>
      </c>
      <c r="AU294" s="230" t="s">
        <v>88</v>
      </c>
      <c r="AY294" s="16" t="s">
        <v>132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86</v>
      </c>
      <c r="BK294" s="231">
        <f>ROUND(I294*H294,2)</f>
        <v>0</v>
      </c>
      <c r="BL294" s="16" t="s">
        <v>138</v>
      </c>
      <c r="BM294" s="230" t="s">
        <v>489</v>
      </c>
    </row>
    <row r="295" spans="1:47" s="2" customFormat="1" ht="12">
      <c r="A295" s="37"/>
      <c r="B295" s="38"/>
      <c r="C295" s="39"/>
      <c r="D295" s="232" t="s">
        <v>140</v>
      </c>
      <c r="E295" s="39"/>
      <c r="F295" s="233" t="s">
        <v>490</v>
      </c>
      <c r="G295" s="39"/>
      <c r="H295" s="39"/>
      <c r="I295" s="234"/>
      <c r="J295" s="39"/>
      <c r="K295" s="39"/>
      <c r="L295" s="43"/>
      <c r="M295" s="235"/>
      <c r="N295" s="236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140</v>
      </c>
      <c r="AU295" s="16" t="s">
        <v>88</v>
      </c>
    </row>
    <row r="296" spans="1:51" s="13" customFormat="1" ht="12">
      <c r="A296" s="13"/>
      <c r="B296" s="237"/>
      <c r="C296" s="238"/>
      <c r="D296" s="239" t="s">
        <v>208</v>
      </c>
      <c r="E296" s="248" t="s">
        <v>1</v>
      </c>
      <c r="F296" s="240" t="s">
        <v>491</v>
      </c>
      <c r="G296" s="238"/>
      <c r="H296" s="241">
        <v>13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208</v>
      </c>
      <c r="AU296" s="247" t="s">
        <v>88</v>
      </c>
      <c r="AV296" s="13" t="s">
        <v>88</v>
      </c>
      <c r="AW296" s="13" t="s">
        <v>36</v>
      </c>
      <c r="AX296" s="13" t="s">
        <v>86</v>
      </c>
      <c r="AY296" s="247" t="s">
        <v>132</v>
      </c>
    </row>
    <row r="297" spans="1:65" s="2" customFormat="1" ht="24.15" customHeight="1">
      <c r="A297" s="37"/>
      <c r="B297" s="38"/>
      <c r="C297" s="218" t="s">
        <v>492</v>
      </c>
      <c r="D297" s="218" t="s">
        <v>134</v>
      </c>
      <c r="E297" s="219" t="s">
        <v>493</v>
      </c>
      <c r="F297" s="220" t="s">
        <v>494</v>
      </c>
      <c r="G297" s="221" t="s">
        <v>149</v>
      </c>
      <c r="H297" s="222">
        <v>13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44</v>
      </c>
      <c r="O297" s="90"/>
      <c r="P297" s="228">
        <f>O297*H297</f>
        <v>0</v>
      </c>
      <c r="Q297" s="228">
        <v>0.0016</v>
      </c>
      <c r="R297" s="228">
        <f>Q297*H297</f>
        <v>0.020800000000000003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138</v>
      </c>
      <c r="AT297" s="230" t="s">
        <v>134</v>
      </c>
      <c r="AU297" s="230" t="s">
        <v>88</v>
      </c>
      <c r="AY297" s="16" t="s">
        <v>132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86</v>
      </c>
      <c r="BK297" s="231">
        <f>ROUND(I297*H297,2)</f>
        <v>0</v>
      </c>
      <c r="BL297" s="16" t="s">
        <v>138</v>
      </c>
      <c r="BM297" s="230" t="s">
        <v>495</v>
      </c>
    </row>
    <row r="298" spans="1:47" s="2" customFormat="1" ht="12">
      <c r="A298" s="37"/>
      <c r="B298" s="38"/>
      <c r="C298" s="39"/>
      <c r="D298" s="232" t="s">
        <v>140</v>
      </c>
      <c r="E298" s="39"/>
      <c r="F298" s="233" t="s">
        <v>496</v>
      </c>
      <c r="G298" s="39"/>
      <c r="H298" s="39"/>
      <c r="I298" s="234"/>
      <c r="J298" s="39"/>
      <c r="K298" s="39"/>
      <c r="L298" s="43"/>
      <c r="M298" s="235"/>
      <c r="N298" s="236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140</v>
      </c>
      <c r="AU298" s="16" t="s">
        <v>88</v>
      </c>
    </row>
    <row r="299" spans="1:51" s="13" customFormat="1" ht="12">
      <c r="A299" s="13"/>
      <c r="B299" s="237"/>
      <c r="C299" s="238"/>
      <c r="D299" s="239" t="s">
        <v>208</v>
      </c>
      <c r="E299" s="248" t="s">
        <v>1</v>
      </c>
      <c r="F299" s="240" t="s">
        <v>491</v>
      </c>
      <c r="G299" s="238"/>
      <c r="H299" s="241">
        <v>13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7" t="s">
        <v>208</v>
      </c>
      <c r="AU299" s="247" t="s">
        <v>88</v>
      </c>
      <c r="AV299" s="13" t="s">
        <v>88</v>
      </c>
      <c r="AW299" s="13" t="s">
        <v>36</v>
      </c>
      <c r="AX299" s="13" t="s">
        <v>86</v>
      </c>
      <c r="AY299" s="247" t="s">
        <v>132</v>
      </c>
    </row>
    <row r="300" spans="1:65" s="2" customFormat="1" ht="16.5" customHeight="1">
      <c r="A300" s="37"/>
      <c r="B300" s="38"/>
      <c r="C300" s="218" t="s">
        <v>497</v>
      </c>
      <c r="D300" s="218" t="s">
        <v>134</v>
      </c>
      <c r="E300" s="219" t="s">
        <v>498</v>
      </c>
      <c r="F300" s="220" t="s">
        <v>499</v>
      </c>
      <c r="G300" s="221" t="s">
        <v>149</v>
      </c>
      <c r="H300" s="222">
        <v>13</v>
      </c>
      <c r="I300" s="223"/>
      <c r="J300" s="224">
        <f>ROUND(I300*H300,2)</f>
        <v>0</v>
      </c>
      <c r="K300" s="225"/>
      <c r="L300" s="43"/>
      <c r="M300" s="226" t="s">
        <v>1</v>
      </c>
      <c r="N300" s="227" t="s">
        <v>44</v>
      </c>
      <c r="O300" s="90"/>
      <c r="P300" s="228">
        <f>O300*H300</f>
        <v>0</v>
      </c>
      <c r="Q300" s="228">
        <v>1.22E-05</v>
      </c>
      <c r="R300" s="228">
        <f>Q300*H300</f>
        <v>0.0001586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138</v>
      </c>
      <c r="AT300" s="230" t="s">
        <v>134</v>
      </c>
      <c r="AU300" s="230" t="s">
        <v>88</v>
      </c>
      <c r="AY300" s="16" t="s">
        <v>132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86</v>
      </c>
      <c r="BK300" s="231">
        <f>ROUND(I300*H300,2)</f>
        <v>0</v>
      </c>
      <c r="BL300" s="16" t="s">
        <v>138</v>
      </c>
      <c r="BM300" s="230" t="s">
        <v>500</v>
      </c>
    </row>
    <row r="301" spans="1:47" s="2" customFormat="1" ht="12">
      <c r="A301" s="37"/>
      <c r="B301" s="38"/>
      <c r="C301" s="39"/>
      <c r="D301" s="232" t="s">
        <v>140</v>
      </c>
      <c r="E301" s="39"/>
      <c r="F301" s="233" t="s">
        <v>501</v>
      </c>
      <c r="G301" s="39"/>
      <c r="H301" s="39"/>
      <c r="I301" s="234"/>
      <c r="J301" s="39"/>
      <c r="K301" s="39"/>
      <c r="L301" s="43"/>
      <c r="M301" s="235"/>
      <c r="N301" s="236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140</v>
      </c>
      <c r="AU301" s="16" t="s">
        <v>88</v>
      </c>
    </row>
    <row r="302" spans="1:51" s="13" customFormat="1" ht="12">
      <c r="A302" s="13"/>
      <c r="B302" s="237"/>
      <c r="C302" s="238"/>
      <c r="D302" s="239" t="s">
        <v>208</v>
      </c>
      <c r="E302" s="248" t="s">
        <v>1</v>
      </c>
      <c r="F302" s="240" t="s">
        <v>491</v>
      </c>
      <c r="G302" s="238"/>
      <c r="H302" s="241">
        <v>13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7" t="s">
        <v>208</v>
      </c>
      <c r="AU302" s="247" t="s">
        <v>88</v>
      </c>
      <c r="AV302" s="13" t="s">
        <v>88</v>
      </c>
      <c r="AW302" s="13" t="s">
        <v>36</v>
      </c>
      <c r="AX302" s="13" t="s">
        <v>86</v>
      </c>
      <c r="AY302" s="247" t="s">
        <v>132</v>
      </c>
    </row>
    <row r="303" spans="1:65" s="2" customFormat="1" ht="33" customHeight="1">
      <c r="A303" s="37"/>
      <c r="B303" s="38"/>
      <c r="C303" s="218" t="s">
        <v>502</v>
      </c>
      <c r="D303" s="218" t="s">
        <v>134</v>
      </c>
      <c r="E303" s="219" t="s">
        <v>503</v>
      </c>
      <c r="F303" s="220" t="s">
        <v>504</v>
      </c>
      <c r="G303" s="221" t="s">
        <v>175</v>
      </c>
      <c r="H303" s="222">
        <v>248</v>
      </c>
      <c r="I303" s="223"/>
      <c r="J303" s="224">
        <f>ROUND(I303*H303,2)</f>
        <v>0</v>
      </c>
      <c r="K303" s="225"/>
      <c r="L303" s="43"/>
      <c r="M303" s="226" t="s">
        <v>1</v>
      </c>
      <c r="N303" s="227" t="s">
        <v>44</v>
      </c>
      <c r="O303" s="90"/>
      <c r="P303" s="228">
        <f>O303*H303</f>
        <v>0</v>
      </c>
      <c r="Q303" s="228">
        <v>0.15539952</v>
      </c>
      <c r="R303" s="228">
        <f>Q303*H303</f>
        <v>38.53908096000001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138</v>
      </c>
      <c r="AT303" s="230" t="s">
        <v>134</v>
      </c>
      <c r="AU303" s="230" t="s">
        <v>88</v>
      </c>
      <c r="AY303" s="16" t="s">
        <v>132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86</v>
      </c>
      <c r="BK303" s="231">
        <f>ROUND(I303*H303,2)</f>
        <v>0</v>
      </c>
      <c r="BL303" s="16" t="s">
        <v>138</v>
      </c>
      <c r="BM303" s="230" t="s">
        <v>505</v>
      </c>
    </row>
    <row r="304" spans="1:47" s="2" customFormat="1" ht="12">
      <c r="A304" s="37"/>
      <c r="B304" s="38"/>
      <c r="C304" s="39"/>
      <c r="D304" s="232" t="s">
        <v>140</v>
      </c>
      <c r="E304" s="39"/>
      <c r="F304" s="233" t="s">
        <v>506</v>
      </c>
      <c r="G304" s="39"/>
      <c r="H304" s="39"/>
      <c r="I304" s="234"/>
      <c r="J304" s="39"/>
      <c r="K304" s="39"/>
      <c r="L304" s="43"/>
      <c r="M304" s="235"/>
      <c r="N304" s="236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140</v>
      </c>
      <c r="AU304" s="16" t="s">
        <v>88</v>
      </c>
    </row>
    <row r="305" spans="1:65" s="2" customFormat="1" ht="16.5" customHeight="1">
      <c r="A305" s="37"/>
      <c r="B305" s="38"/>
      <c r="C305" s="249" t="s">
        <v>507</v>
      </c>
      <c r="D305" s="249" t="s">
        <v>247</v>
      </c>
      <c r="E305" s="250" t="s">
        <v>508</v>
      </c>
      <c r="F305" s="251" t="s">
        <v>509</v>
      </c>
      <c r="G305" s="252" t="s">
        <v>175</v>
      </c>
      <c r="H305" s="253">
        <v>198.9</v>
      </c>
      <c r="I305" s="254"/>
      <c r="J305" s="255">
        <f>ROUND(I305*H305,2)</f>
        <v>0</v>
      </c>
      <c r="K305" s="256"/>
      <c r="L305" s="257"/>
      <c r="M305" s="258" t="s">
        <v>1</v>
      </c>
      <c r="N305" s="259" t="s">
        <v>44</v>
      </c>
      <c r="O305" s="90"/>
      <c r="P305" s="228">
        <f>O305*H305</f>
        <v>0</v>
      </c>
      <c r="Q305" s="228">
        <v>0.08</v>
      </c>
      <c r="R305" s="228">
        <f>Q305*H305</f>
        <v>15.912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172</v>
      </c>
      <c r="AT305" s="230" t="s">
        <v>247</v>
      </c>
      <c r="AU305" s="230" t="s">
        <v>88</v>
      </c>
      <c r="AY305" s="16" t="s">
        <v>132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86</v>
      </c>
      <c r="BK305" s="231">
        <f>ROUND(I305*H305,2)</f>
        <v>0</v>
      </c>
      <c r="BL305" s="16" t="s">
        <v>138</v>
      </c>
      <c r="BM305" s="230" t="s">
        <v>510</v>
      </c>
    </row>
    <row r="306" spans="1:51" s="13" customFormat="1" ht="12">
      <c r="A306" s="13"/>
      <c r="B306" s="237"/>
      <c r="C306" s="238"/>
      <c r="D306" s="239" t="s">
        <v>208</v>
      </c>
      <c r="E306" s="238"/>
      <c r="F306" s="240" t="s">
        <v>511</v>
      </c>
      <c r="G306" s="238"/>
      <c r="H306" s="241">
        <v>198.9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7" t="s">
        <v>208</v>
      </c>
      <c r="AU306" s="247" t="s">
        <v>88</v>
      </c>
      <c r="AV306" s="13" t="s">
        <v>88</v>
      </c>
      <c r="AW306" s="13" t="s">
        <v>4</v>
      </c>
      <c r="AX306" s="13" t="s">
        <v>86</v>
      </c>
      <c r="AY306" s="247" t="s">
        <v>132</v>
      </c>
    </row>
    <row r="307" spans="1:65" s="2" customFormat="1" ht="16.5" customHeight="1">
      <c r="A307" s="37"/>
      <c r="B307" s="38"/>
      <c r="C307" s="249" t="s">
        <v>512</v>
      </c>
      <c r="D307" s="249" t="s">
        <v>247</v>
      </c>
      <c r="E307" s="250" t="s">
        <v>513</v>
      </c>
      <c r="F307" s="251" t="s">
        <v>514</v>
      </c>
      <c r="G307" s="252" t="s">
        <v>175</v>
      </c>
      <c r="H307" s="253">
        <v>6.12</v>
      </c>
      <c r="I307" s="254"/>
      <c r="J307" s="255">
        <f>ROUND(I307*H307,2)</f>
        <v>0</v>
      </c>
      <c r="K307" s="256"/>
      <c r="L307" s="257"/>
      <c r="M307" s="258" t="s">
        <v>1</v>
      </c>
      <c r="N307" s="259" t="s">
        <v>44</v>
      </c>
      <c r="O307" s="90"/>
      <c r="P307" s="228">
        <f>O307*H307</f>
        <v>0</v>
      </c>
      <c r="Q307" s="228">
        <v>0.04</v>
      </c>
      <c r="R307" s="228">
        <f>Q307*H307</f>
        <v>0.24480000000000002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172</v>
      </c>
      <c r="AT307" s="230" t="s">
        <v>247</v>
      </c>
      <c r="AU307" s="230" t="s">
        <v>88</v>
      </c>
      <c r="AY307" s="16" t="s">
        <v>132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86</v>
      </c>
      <c r="BK307" s="231">
        <f>ROUND(I307*H307,2)</f>
        <v>0</v>
      </c>
      <c r="BL307" s="16" t="s">
        <v>138</v>
      </c>
      <c r="BM307" s="230" t="s">
        <v>515</v>
      </c>
    </row>
    <row r="308" spans="1:51" s="13" customFormat="1" ht="12">
      <c r="A308" s="13"/>
      <c r="B308" s="237"/>
      <c r="C308" s="238"/>
      <c r="D308" s="239" t="s">
        <v>208</v>
      </c>
      <c r="E308" s="238"/>
      <c r="F308" s="240" t="s">
        <v>516</v>
      </c>
      <c r="G308" s="238"/>
      <c r="H308" s="241">
        <v>6.12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208</v>
      </c>
      <c r="AU308" s="247" t="s">
        <v>88</v>
      </c>
      <c r="AV308" s="13" t="s">
        <v>88</v>
      </c>
      <c r="AW308" s="13" t="s">
        <v>4</v>
      </c>
      <c r="AX308" s="13" t="s">
        <v>86</v>
      </c>
      <c r="AY308" s="247" t="s">
        <v>132</v>
      </c>
    </row>
    <row r="309" spans="1:65" s="2" customFormat="1" ht="21.75" customHeight="1">
      <c r="A309" s="37"/>
      <c r="B309" s="38"/>
      <c r="C309" s="249" t="s">
        <v>517</v>
      </c>
      <c r="D309" s="249" t="s">
        <v>247</v>
      </c>
      <c r="E309" s="250" t="s">
        <v>518</v>
      </c>
      <c r="F309" s="251" t="s">
        <v>519</v>
      </c>
      <c r="G309" s="252" t="s">
        <v>175</v>
      </c>
      <c r="H309" s="253">
        <v>47</v>
      </c>
      <c r="I309" s="254"/>
      <c r="J309" s="255">
        <f>ROUND(I309*H309,2)</f>
        <v>0</v>
      </c>
      <c r="K309" s="256"/>
      <c r="L309" s="257"/>
      <c r="M309" s="258" t="s">
        <v>1</v>
      </c>
      <c r="N309" s="259" t="s">
        <v>44</v>
      </c>
      <c r="O309" s="90"/>
      <c r="P309" s="228">
        <f>O309*H309</f>
        <v>0</v>
      </c>
      <c r="Q309" s="228">
        <v>0.061</v>
      </c>
      <c r="R309" s="228">
        <f>Q309*H309</f>
        <v>2.867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172</v>
      </c>
      <c r="AT309" s="230" t="s">
        <v>247</v>
      </c>
      <c r="AU309" s="230" t="s">
        <v>88</v>
      </c>
      <c r="AY309" s="16" t="s">
        <v>132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86</v>
      </c>
      <c r="BK309" s="231">
        <f>ROUND(I309*H309,2)</f>
        <v>0</v>
      </c>
      <c r="BL309" s="16" t="s">
        <v>138</v>
      </c>
      <c r="BM309" s="230" t="s">
        <v>520</v>
      </c>
    </row>
    <row r="310" spans="1:47" s="2" customFormat="1" ht="12">
      <c r="A310" s="37"/>
      <c r="B310" s="38"/>
      <c r="C310" s="39"/>
      <c r="D310" s="239" t="s">
        <v>348</v>
      </c>
      <c r="E310" s="39"/>
      <c r="F310" s="271" t="s">
        <v>521</v>
      </c>
      <c r="G310" s="39"/>
      <c r="H310" s="39"/>
      <c r="I310" s="234"/>
      <c r="J310" s="39"/>
      <c r="K310" s="39"/>
      <c r="L310" s="43"/>
      <c r="M310" s="235"/>
      <c r="N310" s="236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348</v>
      </c>
      <c r="AU310" s="16" t="s">
        <v>88</v>
      </c>
    </row>
    <row r="311" spans="1:65" s="2" customFormat="1" ht="33" customHeight="1">
      <c r="A311" s="37"/>
      <c r="B311" s="38"/>
      <c r="C311" s="218" t="s">
        <v>522</v>
      </c>
      <c r="D311" s="218" t="s">
        <v>134</v>
      </c>
      <c r="E311" s="219" t="s">
        <v>523</v>
      </c>
      <c r="F311" s="220" t="s">
        <v>524</v>
      </c>
      <c r="G311" s="221" t="s">
        <v>175</v>
      </c>
      <c r="H311" s="222">
        <v>260</v>
      </c>
      <c r="I311" s="223"/>
      <c r="J311" s="224">
        <f>ROUND(I311*H311,2)</f>
        <v>0</v>
      </c>
      <c r="K311" s="225"/>
      <c r="L311" s="43"/>
      <c r="M311" s="226" t="s">
        <v>1</v>
      </c>
      <c r="N311" s="227" t="s">
        <v>44</v>
      </c>
      <c r="O311" s="90"/>
      <c r="P311" s="228">
        <f>O311*H311</f>
        <v>0</v>
      </c>
      <c r="Q311" s="228">
        <v>0.1294996</v>
      </c>
      <c r="R311" s="228">
        <f>Q311*H311</f>
        <v>33.669896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138</v>
      </c>
      <c r="AT311" s="230" t="s">
        <v>134</v>
      </c>
      <c r="AU311" s="230" t="s">
        <v>88</v>
      </c>
      <c r="AY311" s="16" t="s">
        <v>132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86</v>
      </c>
      <c r="BK311" s="231">
        <f>ROUND(I311*H311,2)</f>
        <v>0</v>
      </c>
      <c r="BL311" s="16" t="s">
        <v>138</v>
      </c>
      <c r="BM311" s="230" t="s">
        <v>525</v>
      </c>
    </row>
    <row r="312" spans="1:47" s="2" customFormat="1" ht="12">
      <c r="A312" s="37"/>
      <c r="B312" s="38"/>
      <c r="C312" s="39"/>
      <c r="D312" s="232" t="s">
        <v>140</v>
      </c>
      <c r="E312" s="39"/>
      <c r="F312" s="233" t="s">
        <v>526</v>
      </c>
      <c r="G312" s="39"/>
      <c r="H312" s="39"/>
      <c r="I312" s="234"/>
      <c r="J312" s="39"/>
      <c r="K312" s="39"/>
      <c r="L312" s="43"/>
      <c r="M312" s="235"/>
      <c r="N312" s="236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140</v>
      </c>
      <c r="AU312" s="16" t="s">
        <v>88</v>
      </c>
    </row>
    <row r="313" spans="1:65" s="2" customFormat="1" ht="16.5" customHeight="1">
      <c r="A313" s="37"/>
      <c r="B313" s="38"/>
      <c r="C313" s="249" t="s">
        <v>527</v>
      </c>
      <c r="D313" s="249" t="s">
        <v>247</v>
      </c>
      <c r="E313" s="250" t="s">
        <v>528</v>
      </c>
      <c r="F313" s="251" t="s">
        <v>529</v>
      </c>
      <c r="G313" s="252" t="s">
        <v>175</v>
      </c>
      <c r="H313" s="253">
        <v>255</v>
      </c>
      <c r="I313" s="254"/>
      <c r="J313" s="255">
        <f>ROUND(I313*H313,2)</f>
        <v>0</v>
      </c>
      <c r="K313" s="256"/>
      <c r="L313" s="257"/>
      <c r="M313" s="258" t="s">
        <v>1</v>
      </c>
      <c r="N313" s="259" t="s">
        <v>44</v>
      </c>
      <c r="O313" s="90"/>
      <c r="P313" s="228">
        <f>O313*H313</f>
        <v>0</v>
      </c>
      <c r="Q313" s="228">
        <v>0.045</v>
      </c>
      <c r="R313" s="228">
        <f>Q313*H313</f>
        <v>11.475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172</v>
      </c>
      <c r="AT313" s="230" t="s">
        <v>247</v>
      </c>
      <c r="AU313" s="230" t="s">
        <v>88</v>
      </c>
      <c r="AY313" s="16" t="s">
        <v>132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86</v>
      </c>
      <c r="BK313" s="231">
        <f>ROUND(I313*H313,2)</f>
        <v>0</v>
      </c>
      <c r="BL313" s="16" t="s">
        <v>138</v>
      </c>
      <c r="BM313" s="230" t="s">
        <v>530</v>
      </c>
    </row>
    <row r="314" spans="1:51" s="13" customFormat="1" ht="12">
      <c r="A314" s="13"/>
      <c r="B314" s="237"/>
      <c r="C314" s="238"/>
      <c r="D314" s="239" t="s">
        <v>208</v>
      </c>
      <c r="E314" s="238"/>
      <c r="F314" s="240" t="s">
        <v>531</v>
      </c>
      <c r="G314" s="238"/>
      <c r="H314" s="241">
        <v>255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208</v>
      </c>
      <c r="AU314" s="247" t="s">
        <v>88</v>
      </c>
      <c r="AV314" s="13" t="s">
        <v>88</v>
      </c>
      <c r="AW314" s="13" t="s">
        <v>4</v>
      </c>
      <c r="AX314" s="13" t="s">
        <v>86</v>
      </c>
      <c r="AY314" s="247" t="s">
        <v>132</v>
      </c>
    </row>
    <row r="315" spans="1:65" s="2" customFormat="1" ht="21.75" customHeight="1">
      <c r="A315" s="37"/>
      <c r="B315" s="38"/>
      <c r="C315" s="249" t="s">
        <v>532</v>
      </c>
      <c r="D315" s="249" t="s">
        <v>247</v>
      </c>
      <c r="E315" s="250" t="s">
        <v>533</v>
      </c>
      <c r="F315" s="251" t="s">
        <v>534</v>
      </c>
      <c r="G315" s="252" t="s">
        <v>175</v>
      </c>
      <c r="H315" s="253">
        <v>10.2</v>
      </c>
      <c r="I315" s="254"/>
      <c r="J315" s="255">
        <f>ROUND(I315*H315,2)</f>
        <v>0</v>
      </c>
      <c r="K315" s="256"/>
      <c r="L315" s="257"/>
      <c r="M315" s="258" t="s">
        <v>1</v>
      </c>
      <c r="N315" s="259" t="s">
        <v>44</v>
      </c>
      <c r="O315" s="90"/>
      <c r="P315" s="228">
        <f>O315*H315</f>
        <v>0</v>
      </c>
      <c r="Q315" s="228">
        <v>0.048</v>
      </c>
      <c r="R315" s="228">
        <f>Q315*H315</f>
        <v>0.4896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172</v>
      </c>
      <c r="AT315" s="230" t="s">
        <v>247</v>
      </c>
      <c r="AU315" s="230" t="s">
        <v>88</v>
      </c>
      <c r="AY315" s="16" t="s">
        <v>132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86</v>
      </c>
      <c r="BK315" s="231">
        <f>ROUND(I315*H315,2)</f>
        <v>0</v>
      </c>
      <c r="BL315" s="16" t="s">
        <v>138</v>
      </c>
      <c r="BM315" s="230" t="s">
        <v>535</v>
      </c>
    </row>
    <row r="316" spans="1:51" s="13" customFormat="1" ht="12">
      <c r="A316" s="13"/>
      <c r="B316" s="237"/>
      <c r="C316" s="238"/>
      <c r="D316" s="239" t="s">
        <v>208</v>
      </c>
      <c r="E316" s="238"/>
      <c r="F316" s="240" t="s">
        <v>536</v>
      </c>
      <c r="G316" s="238"/>
      <c r="H316" s="241">
        <v>10.2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7" t="s">
        <v>208</v>
      </c>
      <c r="AU316" s="247" t="s">
        <v>88</v>
      </c>
      <c r="AV316" s="13" t="s">
        <v>88</v>
      </c>
      <c r="AW316" s="13" t="s">
        <v>4</v>
      </c>
      <c r="AX316" s="13" t="s">
        <v>86</v>
      </c>
      <c r="AY316" s="247" t="s">
        <v>132</v>
      </c>
    </row>
    <row r="317" spans="1:65" s="2" customFormat="1" ht="16.5" customHeight="1">
      <c r="A317" s="37"/>
      <c r="B317" s="38"/>
      <c r="C317" s="218" t="s">
        <v>537</v>
      </c>
      <c r="D317" s="218" t="s">
        <v>134</v>
      </c>
      <c r="E317" s="219" t="s">
        <v>538</v>
      </c>
      <c r="F317" s="220" t="s">
        <v>539</v>
      </c>
      <c r="G317" s="221" t="s">
        <v>175</v>
      </c>
      <c r="H317" s="222">
        <v>63</v>
      </c>
      <c r="I317" s="223"/>
      <c r="J317" s="224">
        <f>ROUND(I317*H317,2)</f>
        <v>0</v>
      </c>
      <c r="K317" s="225"/>
      <c r="L317" s="43"/>
      <c r="M317" s="226" t="s">
        <v>1</v>
      </c>
      <c r="N317" s="227" t="s">
        <v>44</v>
      </c>
      <c r="O317" s="90"/>
      <c r="P317" s="228">
        <f>O317*H317</f>
        <v>0</v>
      </c>
      <c r="Q317" s="228">
        <v>1.295E-06</v>
      </c>
      <c r="R317" s="228">
        <f>Q317*H317</f>
        <v>8.158500000000001E-05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138</v>
      </c>
      <c r="AT317" s="230" t="s">
        <v>134</v>
      </c>
      <c r="AU317" s="230" t="s">
        <v>88</v>
      </c>
      <c r="AY317" s="16" t="s">
        <v>132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86</v>
      </c>
      <c r="BK317" s="231">
        <f>ROUND(I317*H317,2)</f>
        <v>0</v>
      </c>
      <c r="BL317" s="16" t="s">
        <v>138</v>
      </c>
      <c r="BM317" s="230" t="s">
        <v>540</v>
      </c>
    </row>
    <row r="318" spans="1:47" s="2" customFormat="1" ht="12">
      <c r="A318" s="37"/>
      <c r="B318" s="38"/>
      <c r="C318" s="39"/>
      <c r="D318" s="232" t="s">
        <v>140</v>
      </c>
      <c r="E318" s="39"/>
      <c r="F318" s="233" t="s">
        <v>541</v>
      </c>
      <c r="G318" s="39"/>
      <c r="H318" s="39"/>
      <c r="I318" s="234"/>
      <c r="J318" s="39"/>
      <c r="K318" s="39"/>
      <c r="L318" s="43"/>
      <c r="M318" s="235"/>
      <c r="N318" s="236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140</v>
      </c>
      <c r="AU318" s="16" t="s">
        <v>88</v>
      </c>
    </row>
    <row r="319" spans="1:63" s="12" customFormat="1" ht="22.8" customHeight="1">
      <c r="A319" s="12"/>
      <c r="B319" s="202"/>
      <c r="C319" s="203"/>
      <c r="D319" s="204" t="s">
        <v>78</v>
      </c>
      <c r="E319" s="216" t="s">
        <v>542</v>
      </c>
      <c r="F319" s="216" t="s">
        <v>543</v>
      </c>
      <c r="G319" s="203"/>
      <c r="H319" s="203"/>
      <c r="I319" s="206"/>
      <c r="J319" s="217">
        <f>BK319</f>
        <v>0</v>
      </c>
      <c r="K319" s="203"/>
      <c r="L319" s="208"/>
      <c r="M319" s="209"/>
      <c r="N319" s="210"/>
      <c r="O319" s="210"/>
      <c r="P319" s="211">
        <f>SUM(P320:P330)</f>
        <v>0</v>
      </c>
      <c r="Q319" s="210"/>
      <c r="R319" s="211">
        <f>SUM(R320:R330)</f>
        <v>0</v>
      </c>
      <c r="S319" s="210"/>
      <c r="T319" s="212">
        <f>SUM(T320:T330)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3" t="s">
        <v>86</v>
      </c>
      <c r="AT319" s="214" t="s">
        <v>78</v>
      </c>
      <c r="AU319" s="214" t="s">
        <v>86</v>
      </c>
      <c r="AY319" s="213" t="s">
        <v>132</v>
      </c>
      <c r="BK319" s="215">
        <f>SUM(BK320:BK330)</f>
        <v>0</v>
      </c>
    </row>
    <row r="320" spans="1:65" s="2" customFormat="1" ht="21.75" customHeight="1">
      <c r="A320" s="37"/>
      <c r="B320" s="38"/>
      <c r="C320" s="218" t="s">
        <v>544</v>
      </c>
      <c r="D320" s="218" t="s">
        <v>134</v>
      </c>
      <c r="E320" s="219" t="s">
        <v>545</v>
      </c>
      <c r="F320" s="220" t="s">
        <v>546</v>
      </c>
      <c r="G320" s="221" t="s">
        <v>250</v>
      </c>
      <c r="H320" s="222">
        <v>100.74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44</v>
      </c>
      <c r="O320" s="90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138</v>
      </c>
      <c r="AT320" s="230" t="s">
        <v>134</v>
      </c>
      <c r="AU320" s="230" t="s">
        <v>88</v>
      </c>
      <c r="AY320" s="16" t="s">
        <v>132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86</v>
      </c>
      <c r="BK320" s="231">
        <f>ROUND(I320*H320,2)</f>
        <v>0</v>
      </c>
      <c r="BL320" s="16" t="s">
        <v>138</v>
      </c>
      <c r="BM320" s="230" t="s">
        <v>547</v>
      </c>
    </row>
    <row r="321" spans="1:47" s="2" customFormat="1" ht="12">
      <c r="A321" s="37"/>
      <c r="B321" s="38"/>
      <c r="C321" s="39"/>
      <c r="D321" s="232" t="s">
        <v>140</v>
      </c>
      <c r="E321" s="39"/>
      <c r="F321" s="233" t="s">
        <v>548</v>
      </c>
      <c r="G321" s="39"/>
      <c r="H321" s="39"/>
      <c r="I321" s="234"/>
      <c r="J321" s="39"/>
      <c r="K321" s="39"/>
      <c r="L321" s="43"/>
      <c r="M321" s="235"/>
      <c r="N321" s="236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140</v>
      </c>
      <c r="AU321" s="16" t="s">
        <v>88</v>
      </c>
    </row>
    <row r="322" spans="1:65" s="2" customFormat="1" ht="24.15" customHeight="1">
      <c r="A322" s="37"/>
      <c r="B322" s="38"/>
      <c r="C322" s="218" t="s">
        <v>549</v>
      </c>
      <c r="D322" s="218" t="s">
        <v>134</v>
      </c>
      <c r="E322" s="219" t="s">
        <v>550</v>
      </c>
      <c r="F322" s="220" t="s">
        <v>551</v>
      </c>
      <c r="G322" s="221" t="s">
        <v>250</v>
      </c>
      <c r="H322" s="222">
        <v>2417.76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44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138</v>
      </c>
      <c r="AT322" s="230" t="s">
        <v>134</v>
      </c>
      <c r="AU322" s="230" t="s">
        <v>88</v>
      </c>
      <c r="AY322" s="16" t="s">
        <v>132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86</v>
      </c>
      <c r="BK322" s="231">
        <f>ROUND(I322*H322,2)</f>
        <v>0</v>
      </c>
      <c r="BL322" s="16" t="s">
        <v>138</v>
      </c>
      <c r="BM322" s="230" t="s">
        <v>552</v>
      </c>
    </row>
    <row r="323" spans="1:47" s="2" customFormat="1" ht="12">
      <c r="A323" s="37"/>
      <c r="B323" s="38"/>
      <c r="C323" s="39"/>
      <c r="D323" s="232" t="s">
        <v>140</v>
      </c>
      <c r="E323" s="39"/>
      <c r="F323" s="233" t="s">
        <v>553</v>
      </c>
      <c r="G323" s="39"/>
      <c r="H323" s="39"/>
      <c r="I323" s="234"/>
      <c r="J323" s="39"/>
      <c r="K323" s="39"/>
      <c r="L323" s="43"/>
      <c r="M323" s="235"/>
      <c r="N323" s="236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140</v>
      </c>
      <c r="AU323" s="16" t="s">
        <v>88</v>
      </c>
    </row>
    <row r="324" spans="1:51" s="13" customFormat="1" ht="12">
      <c r="A324" s="13"/>
      <c r="B324" s="237"/>
      <c r="C324" s="238"/>
      <c r="D324" s="239" t="s">
        <v>208</v>
      </c>
      <c r="E324" s="238"/>
      <c r="F324" s="240" t="s">
        <v>554</v>
      </c>
      <c r="G324" s="238"/>
      <c r="H324" s="241">
        <v>2417.76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7" t="s">
        <v>208</v>
      </c>
      <c r="AU324" s="247" t="s">
        <v>88</v>
      </c>
      <c r="AV324" s="13" t="s">
        <v>88</v>
      </c>
      <c r="AW324" s="13" t="s">
        <v>4</v>
      </c>
      <c r="AX324" s="13" t="s">
        <v>86</v>
      </c>
      <c r="AY324" s="247" t="s">
        <v>132</v>
      </c>
    </row>
    <row r="325" spans="1:65" s="2" customFormat="1" ht="33" customHeight="1">
      <c r="A325" s="37"/>
      <c r="B325" s="38"/>
      <c r="C325" s="218" t="s">
        <v>555</v>
      </c>
      <c r="D325" s="218" t="s">
        <v>134</v>
      </c>
      <c r="E325" s="219" t="s">
        <v>556</v>
      </c>
      <c r="F325" s="220" t="s">
        <v>557</v>
      </c>
      <c r="G325" s="221" t="s">
        <v>250</v>
      </c>
      <c r="H325" s="222">
        <v>5.76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44</v>
      </c>
      <c r="O325" s="90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138</v>
      </c>
      <c r="AT325" s="230" t="s">
        <v>134</v>
      </c>
      <c r="AU325" s="230" t="s">
        <v>88</v>
      </c>
      <c r="AY325" s="16" t="s">
        <v>132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86</v>
      </c>
      <c r="BK325" s="231">
        <f>ROUND(I325*H325,2)</f>
        <v>0</v>
      </c>
      <c r="BL325" s="16" t="s">
        <v>138</v>
      </c>
      <c r="BM325" s="230" t="s">
        <v>558</v>
      </c>
    </row>
    <row r="326" spans="1:47" s="2" customFormat="1" ht="12">
      <c r="A326" s="37"/>
      <c r="B326" s="38"/>
      <c r="C326" s="39"/>
      <c r="D326" s="232" t="s">
        <v>140</v>
      </c>
      <c r="E326" s="39"/>
      <c r="F326" s="233" t="s">
        <v>559</v>
      </c>
      <c r="G326" s="39"/>
      <c r="H326" s="39"/>
      <c r="I326" s="234"/>
      <c r="J326" s="39"/>
      <c r="K326" s="39"/>
      <c r="L326" s="43"/>
      <c r="M326" s="235"/>
      <c r="N326" s="236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140</v>
      </c>
      <c r="AU326" s="16" t="s">
        <v>88</v>
      </c>
    </row>
    <row r="327" spans="1:65" s="2" customFormat="1" ht="33" customHeight="1">
      <c r="A327" s="37"/>
      <c r="B327" s="38"/>
      <c r="C327" s="218" t="s">
        <v>560</v>
      </c>
      <c r="D327" s="218" t="s">
        <v>134</v>
      </c>
      <c r="E327" s="219" t="s">
        <v>561</v>
      </c>
      <c r="F327" s="220" t="s">
        <v>562</v>
      </c>
      <c r="G327" s="221" t="s">
        <v>250</v>
      </c>
      <c r="H327" s="222">
        <v>47.4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44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138</v>
      </c>
      <c r="AT327" s="230" t="s">
        <v>134</v>
      </c>
      <c r="AU327" s="230" t="s">
        <v>88</v>
      </c>
      <c r="AY327" s="16" t="s">
        <v>132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86</v>
      </c>
      <c r="BK327" s="231">
        <f>ROUND(I327*H327,2)</f>
        <v>0</v>
      </c>
      <c r="BL327" s="16" t="s">
        <v>138</v>
      </c>
      <c r="BM327" s="230" t="s">
        <v>563</v>
      </c>
    </row>
    <row r="328" spans="1:47" s="2" customFormat="1" ht="12">
      <c r="A328" s="37"/>
      <c r="B328" s="38"/>
      <c r="C328" s="39"/>
      <c r="D328" s="232" t="s">
        <v>140</v>
      </c>
      <c r="E328" s="39"/>
      <c r="F328" s="233" t="s">
        <v>564</v>
      </c>
      <c r="G328" s="39"/>
      <c r="H328" s="39"/>
      <c r="I328" s="234"/>
      <c r="J328" s="39"/>
      <c r="K328" s="39"/>
      <c r="L328" s="43"/>
      <c r="M328" s="235"/>
      <c r="N328" s="236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140</v>
      </c>
      <c r="AU328" s="16" t="s">
        <v>88</v>
      </c>
    </row>
    <row r="329" spans="1:65" s="2" customFormat="1" ht="24.15" customHeight="1">
      <c r="A329" s="37"/>
      <c r="B329" s="38"/>
      <c r="C329" s="218" t="s">
        <v>565</v>
      </c>
      <c r="D329" s="218" t="s">
        <v>134</v>
      </c>
      <c r="E329" s="219" t="s">
        <v>566</v>
      </c>
      <c r="F329" s="220" t="s">
        <v>255</v>
      </c>
      <c r="G329" s="221" t="s">
        <v>250</v>
      </c>
      <c r="H329" s="222">
        <v>43.5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44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138</v>
      </c>
      <c r="AT329" s="230" t="s">
        <v>134</v>
      </c>
      <c r="AU329" s="230" t="s">
        <v>88</v>
      </c>
      <c r="AY329" s="16" t="s">
        <v>132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86</v>
      </c>
      <c r="BK329" s="231">
        <f>ROUND(I329*H329,2)</f>
        <v>0</v>
      </c>
      <c r="BL329" s="16" t="s">
        <v>138</v>
      </c>
      <c r="BM329" s="230" t="s">
        <v>567</v>
      </c>
    </row>
    <row r="330" spans="1:47" s="2" customFormat="1" ht="12">
      <c r="A330" s="37"/>
      <c r="B330" s="38"/>
      <c r="C330" s="39"/>
      <c r="D330" s="232" t="s">
        <v>140</v>
      </c>
      <c r="E330" s="39"/>
      <c r="F330" s="233" t="s">
        <v>568</v>
      </c>
      <c r="G330" s="39"/>
      <c r="H330" s="39"/>
      <c r="I330" s="234"/>
      <c r="J330" s="39"/>
      <c r="K330" s="39"/>
      <c r="L330" s="43"/>
      <c r="M330" s="235"/>
      <c r="N330" s="236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140</v>
      </c>
      <c r="AU330" s="16" t="s">
        <v>88</v>
      </c>
    </row>
    <row r="331" spans="1:63" s="12" customFormat="1" ht="22.8" customHeight="1">
      <c r="A331" s="12"/>
      <c r="B331" s="202"/>
      <c r="C331" s="203"/>
      <c r="D331" s="204" t="s">
        <v>78</v>
      </c>
      <c r="E331" s="216" t="s">
        <v>569</v>
      </c>
      <c r="F331" s="216" t="s">
        <v>570</v>
      </c>
      <c r="G331" s="203"/>
      <c r="H331" s="203"/>
      <c r="I331" s="206"/>
      <c r="J331" s="217">
        <f>BK331</f>
        <v>0</v>
      </c>
      <c r="K331" s="203"/>
      <c r="L331" s="208"/>
      <c r="M331" s="209"/>
      <c r="N331" s="210"/>
      <c r="O331" s="210"/>
      <c r="P331" s="211">
        <f>SUM(P332:P333)</f>
        <v>0</v>
      </c>
      <c r="Q331" s="210"/>
      <c r="R331" s="211">
        <f>SUM(R332:R333)</f>
        <v>0</v>
      </c>
      <c r="S331" s="210"/>
      <c r="T331" s="212">
        <f>SUM(T332:T333)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3" t="s">
        <v>86</v>
      </c>
      <c r="AT331" s="214" t="s">
        <v>78</v>
      </c>
      <c r="AU331" s="214" t="s">
        <v>86</v>
      </c>
      <c r="AY331" s="213" t="s">
        <v>132</v>
      </c>
      <c r="BK331" s="215">
        <f>SUM(BK332:BK333)</f>
        <v>0</v>
      </c>
    </row>
    <row r="332" spans="1:65" s="2" customFormat="1" ht="33" customHeight="1">
      <c r="A332" s="37"/>
      <c r="B332" s="38"/>
      <c r="C332" s="218" t="s">
        <v>571</v>
      </c>
      <c r="D332" s="218" t="s">
        <v>134</v>
      </c>
      <c r="E332" s="219" t="s">
        <v>572</v>
      </c>
      <c r="F332" s="220" t="s">
        <v>573</v>
      </c>
      <c r="G332" s="221" t="s">
        <v>250</v>
      </c>
      <c r="H332" s="222">
        <v>3938.526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44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138</v>
      </c>
      <c r="AT332" s="230" t="s">
        <v>134</v>
      </c>
      <c r="AU332" s="230" t="s">
        <v>88</v>
      </c>
      <c r="AY332" s="16" t="s">
        <v>132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86</v>
      </c>
      <c r="BK332" s="231">
        <f>ROUND(I332*H332,2)</f>
        <v>0</v>
      </c>
      <c r="BL332" s="16" t="s">
        <v>138</v>
      </c>
      <c r="BM332" s="230" t="s">
        <v>574</v>
      </c>
    </row>
    <row r="333" spans="1:47" s="2" customFormat="1" ht="12">
      <c r="A333" s="37"/>
      <c r="B333" s="38"/>
      <c r="C333" s="39"/>
      <c r="D333" s="232" t="s">
        <v>140</v>
      </c>
      <c r="E333" s="39"/>
      <c r="F333" s="233" t="s">
        <v>575</v>
      </c>
      <c r="G333" s="39"/>
      <c r="H333" s="39"/>
      <c r="I333" s="234"/>
      <c r="J333" s="39"/>
      <c r="K333" s="39"/>
      <c r="L333" s="43"/>
      <c r="M333" s="235"/>
      <c r="N333" s="236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140</v>
      </c>
      <c r="AU333" s="16" t="s">
        <v>88</v>
      </c>
    </row>
    <row r="334" spans="1:63" s="12" customFormat="1" ht="25.9" customHeight="1">
      <c r="A334" s="12"/>
      <c r="B334" s="202"/>
      <c r="C334" s="203"/>
      <c r="D334" s="204" t="s">
        <v>78</v>
      </c>
      <c r="E334" s="205" t="s">
        <v>247</v>
      </c>
      <c r="F334" s="205" t="s">
        <v>576</v>
      </c>
      <c r="G334" s="203"/>
      <c r="H334" s="203"/>
      <c r="I334" s="206"/>
      <c r="J334" s="207">
        <f>BK334</f>
        <v>0</v>
      </c>
      <c r="K334" s="203"/>
      <c r="L334" s="208"/>
      <c r="M334" s="209"/>
      <c r="N334" s="210"/>
      <c r="O334" s="210"/>
      <c r="P334" s="211">
        <f>P335</f>
        <v>0</v>
      </c>
      <c r="Q334" s="210"/>
      <c r="R334" s="211">
        <f>R335</f>
        <v>0.91</v>
      </c>
      <c r="S334" s="210"/>
      <c r="T334" s="212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3" t="s">
        <v>146</v>
      </c>
      <c r="AT334" s="214" t="s">
        <v>78</v>
      </c>
      <c r="AU334" s="214" t="s">
        <v>79</v>
      </c>
      <c r="AY334" s="213" t="s">
        <v>132</v>
      </c>
      <c r="BK334" s="215">
        <f>BK335</f>
        <v>0</v>
      </c>
    </row>
    <row r="335" spans="1:63" s="12" customFormat="1" ht="22.8" customHeight="1">
      <c r="A335" s="12"/>
      <c r="B335" s="202"/>
      <c r="C335" s="203"/>
      <c r="D335" s="204" t="s">
        <v>78</v>
      </c>
      <c r="E335" s="216" t="s">
        <v>577</v>
      </c>
      <c r="F335" s="216" t="s">
        <v>578</v>
      </c>
      <c r="G335" s="203"/>
      <c r="H335" s="203"/>
      <c r="I335" s="206"/>
      <c r="J335" s="217">
        <f>BK335</f>
        <v>0</v>
      </c>
      <c r="K335" s="203"/>
      <c r="L335" s="208"/>
      <c r="M335" s="209"/>
      <c r="N335" s="210"/>
      <c r="O335" s="210"/>
      <c r="P335" s="211">
        <f>SUM(P336:P342)</f>
        <v>0</v>
      </c>
      <c r="Q335" s="210"/>
      <c r="R335" s="211">
        <f>SUM(R336:R342)</f>
        <v>0.91</v>
      </c>
      <c r="S335" s="210"/>
      <c r="T335" s="212">
        <f>SUM(T336:T342)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3" t="s">
        <v>146</v>
      </c>
      <c r="AT335" s="214" t="s">
        <v>78</v>
      </c>
      <c r="AU335" s="214" t="s">
        <v>86</v>
      </c>
      <c r="AY335" s="213" t="s">
        <v>132</v>
      </c>
      <c r="BK335" s="215">
        <f>SUM(BK336:BK342)</f>
        <v>0</v>
      </c>
    </row>
    <row r="336" spans="1:65" s="2" customFormat="1" ht="24.15" customHeight="1">
      <c r="A336" s="37"/>
      <c r="B336" s="38"/>
      <c r="C336" s="218" t="s">
        <v>579</v>
      </c>
      <c r="D336" s="218" t="s">
        <v>134</v>
      </c>
      <c r="E336" s="219" t="s">
        <v>580</v>
      </c>
      <c r="F336" s="220" t="s">
        <v>581</v>
      </c>
      <c r="G336" s="221" t="s">
        <v>175</v>
      </c>
      <c r="H336" s="222">
        <v>65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44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456</v>
      </c>
      <c r="AT336" s="230" t="s">
        <v>134</v>
      </c>
      <c r="AU336" s="230" t="s">
        <v>88</v>
      </c>
      <c r="AY336" s="16" t="s">
        <v>132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86</v>
      </c>
      <c r="BK336" s="231">
        <f>ROUND(I336*H336,2)</f>
        <v>0</v>
      </c>
      <c r="BL336" s="16" t="s">
        <v>456</v>
      </c>
      <c r="BM336" s="230" t="s">
        <v>582</v>
      </c>
    </row>
    <row r="337" spans="1:47" s="2" customFormat="1" ht="12">
      <c r="A337" s="37"/>
      <c r="B337" s="38"/>
      <c r="C337" s="39"/>
      <c r="D337" s="232" t="s">
        <v>140</v>
      </c>
      <c r="E337" s="39"/>
      <c r="F337" s="233" t="s">
        <v>583</v>
      </c>
      <c r="G337" s="39"/>
      <c r="H337" s="39"/>
      <c r="I337" s="234"/>
      <c r="J337" s="39"/>
      <c r="K337" s="39"/>
      <c r="L337" s="43"/>
      <c r="M337" s="235"/>
      <c r="N337" s="236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140</v>
      </c>
      <c r="AU337" s="16" t="s">
        <v>88</v>
      </c>
    </row>
    <row r="338" spans="1:65" s="2" customFormat="1" ht="24.15" customHeight="1">
      <c r="A338" s="37"/>
      <c r="B338" s="38"/>
      <c r="C338" s="218" t="s">
        <v>584</v>
      </c>
      <c r="D338" s="218" t="s">
        <v>134</v>
      </c>
      <c r="E338" s="219" t="s">
        <v>585</v>
      </c>
      <c r="F338" s="220" t="s">
        <v>586</v>
      </c>
      <c r="G338" s="221" t="s">
        <v>175</v>
      </c>
      <c r="H338" s="222">
        <v>65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44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456</v>
      </c>
      <c r="AT338" s="230" t="s">
        <v>134</v>
      </c>
      <c r="AU338" s="230" t="s">
        <v>88</v>
      </c>
      <c r="AY338" s="16" t="s">
        <v>132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86</v>
      </c>
      <c r="BK338" s="231">
        <f>ROUND(I338*H338,2)</f>
        <v>0</v>
      </c>
      <c r="BL338" s="16" t="s">
        <v>456</v>
      </c>
      <c r="BM338" s="230" t="s">
        <v>587</v>
      </c>
    </row>
    <row r="339" spans="1:47" s="2" customFormat="1" ht="12">
      <c r="A339" s="37"/>
      <c r="B339" s="38"/>
      <c r="C339" s="39"/>
      <c r="D339" s="232" t="s">
        <v>140</v>
      </c>
      <c r="E339" s="39"/>
      <c r="F339" s="233" t="s">
        <v>588</v>
      </c>
      <c r="G339" s="39"/>
      <c r="H339" s="39"/>
      <c r="I339" s="234"/>
      <c r="J339" s="39"/>
      <c r="K339" s="39"/>
      <c r="L339" s="43"/>
      <c r="M339" s="235"/>
      <c r="N339" s="236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140</v>
      </c>
      <c r="AU339" s="16" t="s">
        <v>88</v>
      </c>
    </row>
    <row r="340" spans="1:65" s="2" customFormat="1" ht="24.15" customHeight="1">
      <c r="A340" s="37"/>
      <c r="B340" s="38"/>
      <c r="C340" s="218" t="s">
        <v>589</v>
      </c>
      <c r="D340" s="218" t="s">
        <v>134</v>
      </c>
      <c r="E340" s="219" t="s">
        <v>590</v>
      </c>
      <c r="F340" s="220" t="s">
        <v>591</v>
      </c>
      <c r="G340" s="221" t="s">
        <v>175</v>
      </c>
      <c r="H340" s="222">
        <v>65</v>
      </c>
      <c r="I340" s="223"/>
      <c r="J340" s="224">
        <f>ROUND(I340*H340,2)</f>
        <v>0</v>
      </c>
      <c r="K340" s="225"/>
      <c r="L340" s="43"/>
      <c r="M340" s="226" t="s">
        <v>1</v>
      </c>
      <c r="N340" s="227" t="s">
        <v>44</v>
      </c>
      <c r="O340" s="90"/>
      <c r="P340" s="228">
        <f>O340*H340</f>
        <v>0</v>
      </c>
      <c r="Q340" s="228">
        <v>0.014</v>
      </c>
      <c r="R340" s="228">
        <f>Q340*H340</f>
        <v>0.91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456</v>
      </c>
      <c r="AT340" s="230" t="s">
        <v>134</v>
      </c>
      <c r="AU340" s="230" t="s">
        <v>88</v>
      </c>
      <c r="AY340" s="16" t="s">
        <v>132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86</v>
      </c>
      <c r="BK340" s="231">
        <f>ROUND(I340*H340,2)</f>
        <v>0</v>
      </c>
      <c r="BL340" s="16" t="s">
        <v>456</v>
      </c>
      <c r="BM340" s="230" t="s">
        <v>592</v>
      </c>
    </row>
    <row r="341" spans="1:47" s="2" customFormat="1" ht="12">
      <c r="A341" s="37"/>
      <c r="B341" s="38"/>
      <c r="C341" s="39"/>
      <c r="D341" s="232" t="s">
        <v>140</v>
      </c>
      <c r="E341" s="39"/>
      <c r="F341" s="233" t="s">
        <v>593</v>
      </c>
      <c r="G341" s="39"/>
      <c r="H341" s="39"/>
      <c r="I341" s="234"/>
      <c r="J341" s="39"/>
      <c r="K341" s="39"/>
      <c r="L341" s="43"/>
      <c r="M341" s="235"/>
      <c r="N341" s="236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140</v>
      </c>
      <c r="AU341" s="16" t="s">
        <v>88</v>
      </c>
    </row>
    <row r="342" spans="1:47" s="2" customFormat="1" ht="12">
      <c r="A342" s="37"/>
      <c r="B342" s="38"/>
      <c r="C342" s="39"/>
      <c r="D342" s="239" t="s">
        <v>348</v>
      </c>
      <c r="E342" s="39"/>
      <c r="F342" s="271" t="s">
        <v>594</v>
      </c>
      <c r="G342" s="39"/>
      <c r="H342" s="39"/>
      <c r="I342" s="234"/>
      <c r="J342" s="39"/>
      <c r="K342" s="39"/>
      <c r="L342" s="43"/>
      <c r="M342" s="272"/>
      <c r="N342" s="273"/>
      <c r="O342" s="274"/>
      <c r="P342" s="274"/>
      <c r="Q342" s="274"/>
      <c r="R342" s="274"/>
      <c r="S342" s="274"/>
      <c r="T342" s="275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348</v>
      </c>
      <c r="AU342" s="16" t="s">
        <v>88</v>
      </c>
    </row>
    <row r="343" spans="1:31" s="2" customFormat="1" ht="6.95" customHeight="1">
      <c r="A343" s="37"/>
      <c r="B343" s="65"/>
      <c r="C343" s="66"/>
      <c r="D343" s="66"/>
      <c r="E343" s="66"/>
      <c r="F343" s="66"/>
      <c r="G343" s="66"/>
      <c r="H343" s="66"/>
      <c r="I343" s="66"/>
      <c r="J343" s="66"/>
      <c r="K343" s="66"/>
      <c r="L343" s="43"/>
      <c r="M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</sheetData>
  <sheetProtection password="CDAA" sheet="1" objects="1" scenarios="1" formatColumns="0" formatRows="0" autoFilter="0"/>
  <autoFilter ref="C129:K342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hyperlinks>
    <hyperlink ref="F134" r:id="rId1" display="https://podminky.urs.cz/item/CS_URS_2023_02/112151114"/>
    <hyperlink ref="F136" r:id="rId2" display="https://podminky.urs.cz/item/CS_URS_2023_02/112201114"/>
    <hyperlink ref="F138" r:id="rId3" display="https://podminky.urs.cz/item/CS_URS_2023_02/113106191"/>
    <hyperlink ref="F140" r:id="rId4" display="https://podminky.urs.cz/item/CS_URS_2023_02/113107162"/>
    <hyperlink ref="F142" r:id="rId5" display="https://podminky.urs.cz/item/CS_URS_2023_02/113107183"/>
    <hyperlink ref="F144" r:id="rId6" display="https://podminky.urs.cz/item/CS_URS_2023_02/121151123"/>
    <hyperlink ref="F146" r:id="rId7" display="https://podminky.urs.cz/item/CS_URS_2023_02/122252205"/>
    <hyperlink ref="F148" r:id="rId8" display="https://podminky.urs.cz/item/CS_URS_2023_02/131151343"/>
    <hyperlink ref="F150" r:id="rId9" display="https://podminky.urs.cz/item/CS_URS_2023_02/162201402"/>
    <hyperlink ref="F152" r:id="rId10" display="https://podminky.urs.cz/item/CS_URS_2023_02/162201406"/>
    <hyperlink ref="F154" r:id="rId11" display="https://podminky.urs.cz/item/CS_URS_2023_02/162201412"/>
    <hyperlink ref="F156" r:id="rId12" display="https://podminky.urs.cz/item/CS_URS_2023_02/162201416"/>
    <hyperlink ref="F158" r:id="rId13" display="https://podminky.urs.cz/item/CS_URS_2023_02/162201422"/>
    <hyperlink ref="F160" r:id="rId14" display="https://podminky.urs.cz/item/CS_URS_2023_02/162301932"/>
    <hyperlink ref="F163" r:id="rId15" display="https://podminky.urs.cz/item/CS_URS_2023_02/162301942"/>
    <hyperlink ref="F166" r:id="rId16" display="https://podminky.urs.cz/item/CS_URS_2023_02/162301952"/>
    <hyperlink ref="F169" r:id="rId17" display="https://podminky.urs.cz/item/CS_URS_2023_02/162301962"/>
    <hyperlink ref="F172" r:id="rId18" display="https://podminky.urs.cz/item/CS_URS_2023_02/162301972"/>
    <hyperlink ref="F175" r:id="rId19" display="https://podminky.urs.cz/item/CS_URS_2023_02/162751117"/>
    <hyperlink ref="F178" r:id="rId20" display="https://podminky.urs.cz/item/CS_URS_2023_02/162751119"/>
    <hyperlink ref="F181" r:id="rId21" display="https://podminky.urs.cz/item/CS_URS_2023_02/171152101"/>
    <hyperlink ref="F185" r:id="rId22" display="https://podminky.urs.cz/item/CS_URS_2023_02/171201221"/>
    <hyperlink ref="F188" r:id="rId23" display="https://podminky.urs.cz/item/CS_URS_2023_02/174111101"/>
    <hyperlink ref="F193" r:id="rId24" display="https://podminky.urs.cz/item/CS_URS_2023_02/181152302"/>
    <hyperlink ref="F196" r:id="rId25" display="https://podminky.urs.cz/item/CS_URS_2023_02/181351113"/>
    <hyperlink ref="F200" r:id="rId26" display="https://podminky.urs.cz/item/CS_URS_2023_02/181411121"/>
    <hyperlink ref="F205" r:id="rId27" display="https://podminky.urs.cz/item/CS_URS_2023_02/918222112"/>
    <hyperlink ref="F219" r:id="rId28" display="https://podminky.urs.cz/item/CS_URS_2023_02/122252203"/>
    <hyperlink ref="F225" r:id="rId29" display="https://podminky.urs.cz/item/CS_URS_2023_01/171201231"/>
    <hyperlink ref="F234" r:id="rId30" display="https://podminky.urs.cz/item/CS_URS_2023_02/919726203"/>
    <hyperlink ref="F238" r:id="rId31" display="https://podminky.urs.cz/item/CS_URS_2023_02/564851111"/>
    <hyperlink ref="F240" r:id="rId32" display="https://podminky.urs.cz/item/CS_URS_2023_02/564851111"/>
    <hyperlink ref="F242" r:id="rId33" display="https://podminky.urs.cz/item/CS_URS_2023_02/573111111"/>
    <hyperlink ref="F244" r:id="rId34" display="https://podminky.urs.cz/item/CS_URS_2023_02/565155111"/>
    <hyperlink ref="F246" r:id="rId35" display="https://podminky.urs.cz/item/CS_URS_2023_02/573211111"/>
    <hyperlink ref="F248" r:id="rId36" display="https://podminky.urs.cz/item/CS_URS_2023_02/577134111"/>
    <hyperlink ref="F251" r:id="rId37" display="https://podminky.urs.cz/item/CS_URS_2023_02/564841113"/>
    <hyperlink ref="F254" r:id="rId38" display="https://podminky.urs.cz/item/CS_URS_2023_02/564851111"/>
    <hyperlink ref="F257" r:id="rId39" display="https://podminky.urs.cz/item/CS_URS_2023_02/596212211"/>
    <hyperlink ref="F263" r:id="rId40" display="https://podminky.urs.cz/item/CS_URS_2023_02/564841113"/>
    <hyperlink ref="F266" r:id="rId41" display="https://podminky.urs.cz/item/CS_URS_2023_02/564851111"/>
    <hyperlink ref="F272" r:id="rId42" display="https://podminky.urs.cz/item/CS_URS_2023_02/596412210"/>
    <hyperlink ref="F278" r:id="rId43" display="https://podminky.urs.cz/item/CS_URS_2023_02/890411851"/>
    <hyperlink ref="F282" r:id="rId44" display="https://podminky.urs.cz/item/CS_URS_2023_02/914111111"/>
    <hyperlink ref="F288" r:id="rId45" display="https://podminky.urs.cz/item/CS_URS_2023_02/914511111"/>
    <hyperlink ref="F291" r:id="rId46" display="https://podminky.urs.cz/item/CS_URS_2023_02/914511112"/>
    <hyperlink ref="F295" r:id="rId47" display="https://podminky.urs.cz/item/CS_URS_2023_02/915131111"/>
    <hyperlink ref="F298" r:id="rId48" display="https://podminky.urs.cz/item/CS_URS_2023_02/915231111"/>
    <hyperlink ref="F301" r:id="rId49" display="https://podminky.urs.cz/item/CS_URS_2023_02/915621111"/>
    <hyperlink ref="F304" r:id="rId50" display="https://podminky.urs.cz/item/CS_URS_2023_02/916131213"/>
    <hyperlink ref="F312" r:id="rId51" display="https://podminky.urs.cz/item/CS_URS_2023_02/916231213"/>
    <hyperlink ref="F318" r:id="rId52" display="https://podminky.urs.cz/item/CS_URS_2023_02/919735111"/>
    <hyperlink ref="F321" r:id="rId53" display="https://podminky.urs.cz/item/CS_URS_2023_02/997221561"/>
    <hyperlink ref="F323" r:id="rId54" display="https://podminky.urs.cz/item/CS_URS_2023_02/997221569"/>
    <hyperlink ref="F326" r:id="rId55" display="https://podminky.urs.cz/item/CS_URS_2023_02/997221615"/>
    <hyperlink ref="F328" r:id="rId56" display="https://podminky.urs.cz/item/CS_URS_2023_02/997221645"/>
    <hyperlink ref="F330" r:id="rId57" display="https://podminky.urs.cz/item/CS_URS_2023_02/997221655"/>
    <hyperlink ref="F333" r:id="rId58" display="https://podminky.urs.cz/item/CS_URS_2023_02/998225111"/>
    <hyperlink ref="F337" r:id="rId59" display="https://podminky.urs.cz/item/CS_URS_2023_02/460161291"/>
    <hyperlink ref="F339" r:id="rId60" display="https://podminky.urs.cz/item/CS_URS_2023_02/460451311"/>
    <hyperlink ref="F341" r:id="rId61" display="https://podminky.urs.cz/item/CS_URS_2023_02/46073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95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Plocha pro parkovací stání, ulice Nádražní, Sokolov II.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595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11. 12. 2023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596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597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596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ROUND((SUM(BE124:BE236)),2)</f>
        <v>0</v>
      </c>
      <c r="G33" s="37"/>
      <c r="H33" s="37"/>
      <c r="I33" s="154">
        <v>0.21</v>
      </c>
      <c r="J33" s="153">
        <f>ROUND(((SUM(BE124:BE236))*I33),2)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ROUND((SUM(BF124:BF236)),2)</f>
        <v>0</v>
      </c>
      <c r="G34" s="37"/>
      <c r="H34" s="37"/>
      <c r="I34" s="154">
        <v>0.15</v>
      </c>
      <c r="J34" s="153">
        <f>ROUND(((SUM(BF124:BF236))*I34),2)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ROUND((SUM(BG124:BG236)),2)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ROUND((SUM(BH124:BH236)),2)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ROUND((SUM(BI124:BI236)),2)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Plocha pro parkovací stání, ulice Nádražní, Sokolov II.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401 -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Sokolov</v>
      </c>
      <c r="G89" s="39"/>
      <c r="H89" s="39"/>
      <c r="I89" s="31" t="s">
        <v>22</v>
      </c>
      <c r="J89" s="78" t="str">
        <f>IF(J12="","",J12)</f>
        <v>11. 12. 2023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Sokolov</v>
      </c>
      <c r="G91" s="39"/>
      <c r="H91" s="39"/>
      <c r="I91" s="31" t="s">
        <v>32</v>
      </c>
      <c r="J91" s="35" t="str">
        <f>E21</f>
        <v>Bc. Pavel Pruský - projekty elektro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Bc. Pavel Pruský - projekty elektro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99</v>
      </c>
      <c r="D94" s="175"/>
      <c r="E94" s="175"/>
      <c r="F94" s="175"/>
      <c r="G94" s="175"/>
      <c r="H94" s="175"/>
      <c r="I94" s="175"/>
      <c r="J94" s="176" t="s">
        <v>100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101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8"/>
      <c r="C97" s="179"/>
      <c r="D97" s="180" t="s">
        <v>103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598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599</v>
      </c>
      <c r="E99" s="187"/>
      <c r="F99" s="187"/>
      <c r="G99" s="187"/>
      <c r="H99" s="187"/>
      <c r="I99" s="187"/>
      <c r="J99" s="188">
        <f>J137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600</v>
      </c>
      <c r="E100" s="187"/>
      <c r="F100" s="187"/>
      <c r="G100" s="187"/>
      <c r="H100" s="187"/>
      <c r="I100" s="187"/>
      <c r="J100" s="188">
        <f>J155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601</v>
      </c>
      <c r="E101" s="187"/>
      <c r="F101" s="187"/>
      <c r="G101" s="187"/>
      <c r="H101" s="187"/>
      <c r="I101" s="187"/>
      <c r="J101" s="188">
        <f>J164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602</v>
      </c>
      <c r="E102" s="187"/>
      <c r="F102" s="187"/>
      <c r="G102" s="187"/>
      <c r="H102" s="187"/>
      <c r="I102" s="187"/>
      <c r="J102" s="188">
        <f>J190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603</v>
      </c>
      <c r="E103" s="187"/>
      <c r="F103" s="187"/>
      <c r="G103" s="187"/>
      <c r="H103" s="187"/>
      <c r="I103" s="187"/>
      <c r="J103" s="188">
        <f>J197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604</v>
      </c>
      <c r="E104" s="187"/>
      <c r="F104" s="187"/>
      <c r="G104" s="187"/>
      <c r="H104" s="187"/>
      <c r="I104" s="187"/>
      <c r="J104" s="188">
        <f>J228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117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Plocha pro parkovací stání, ulice Nádražní, Sokolov II.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 401 - Veřejné osvětlení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Sokolov</v>
      </c>
      <c r="G118" s="39"/>
      <c r="H118" s="39"/>
      <c r="I118" s="31" t="s">
        <v>22</v>
      </c>
      <c r="J118" s="78" t="str">
        <f>IF(J12="","",J12)</f>
        <v>11. 12. 2023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5.65" customHeight="1">
      <c r="A120" s="37"/>
      <c r="B120" s="38"/>
      <c r="C120" s="31" t="s">
        <v>24</v>
      </c>
      <c r="D120" s="39"/>
      <c r="E120" s="39"/>
      <c r="F120" s="26" t="str">
        <f>E15</f>
        <v>Město Sokolov</v>
      </c>
      <c r="G120" s="39"/>
      <c r="H120" s="39"/>
      <c r="I120" s="31" t="s">
        <v>32</v>
      </c>
      <c r="J120" s="35" t="str">
        <f>E21</f>
        <v>Bc. Pavel Pruský - projekty elektro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31" t="s">
        <v>37</v>
      </c>
      <c r="J121" s="35" t="str">
        <f>E24</f>
        <v>Bc. Pavel Pruský - projekty elektro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118</v>
      </c>
      <c r="D123" s="193" t="s">
        <v>64</v>
      </c>
      <c r="E123" s="193" t="s">
        <v>60</v>
      </c>
      <c r="F123" s="193" t="s">
        <v>61</v>
      </c>
      <c r="G123" s="193" t="s">
        <v>119</v>
      </c>
      <c r="H123" s="193" t="s">
        <v>120</v>
      </c>
      <c r="I123" s="193" t="s">
        <v>121</v>
      </c>
      <c r="J123" s="194" t="s">
        <v>100</v>
      </c>
      <c r="K123" s="195" t="s">
        <v>122</v>
      </c>
      <c r="L123" s="196"/>
      <c r="M123" s="99" t="s">
        <v>1</v>
      </c>
      <c r="N123" s="100" t="s">
        <v>43</v>
      </c>
      <c r="O123" s="100" t="s">
        <v>123</v>
      </c>
      <c r="P123" s="100" t="s">
        <v>124</v>
      </c>
      <c r="Q123" s="100" t="s">
        <v>125</v>
      </c>
      <c r="R123" s="100" t="s">
        <v>126</v>
      </c>
      <c r="S123" s="100" t="s">
        <v>127</v>
      </c>
      <c r="T123" s="101" t="s">
        <v>128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129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</f>
        <v>0</v>
      </c>
      <c r="Q124" s="103"/>
      <c r="R124" s="199">
        <f>R125</f>
        <v>0.0014000000000000002</v>
      </c>
      <c r="S124" s="103"/>
      <c r="T124" s="200">
        <f>T125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102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78</v>
      </c>
      <c r="E125" s="205" t="s">
        <v>130</v>
      </c>
      <c r="F125" s="205" t="s">
        <v>131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P126+P137+P155+P164+P190+P197+P228</f>
        <v>0</v>
      </c>
      <c r="Q125" s="210"/>
      <c r="R125" s="211">
        <f>R126+R137+R155+R164+R190+R197+R228</f>
        <v>0.0014000000000000002</v>
      </c>
      <c r="S125" s="210"/>
      <c r="T125" s="212">
        <f>T126+T137+T155+T164+T190+T197+T228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86</v>
      </c>
      <c r="AT125" s="214" t="s">
        <v>78</v>
      </c>
      <c r="AU125" s="214" t="s">
        <v>79</v>
      </c>
      <c r="AY125" s="213" t="s">
        <v>132</v>
      </c>
      <c r="BK125" s="215">
        <f>BK126+BK137+BK155+BK164+BK190+BK197+BK228</f>
        <v>0</v>
      </c>
    </row>
    <row r="126" spans="1:63" s="12" customFormat="1" ht="22.8" customHeight="1">
      <c r="A126" s="12"/>
      <c r="B126" s="202"/>
      <c r="C126" s="203"/>
      <c r="D126" s="204" t="s">
        <v>78</v>
      </c>
      <c r="E126" s="216" t="s">
        <v>605</v>
      </c>
      <c r="F126" s="216" t="s">
        <v>606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SUM(P127:P136)</f>
        <v>0</v>
      </c>
      <c r="Q126" s="210"/>
      <c r="R126" s="211">
        <f>SUM(R127:R136)</f>
        <v>0</v>
      </c>
      <c r="S126" s="210"/>
      <c r="T126" s="212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86</v>
      </c>
      <c r="AT126" s="214" t="s">
        <v>78</v>
      </c>
      <c r="AU126" s="214" t="s">
        <v>86</v>
      </c>
      <c r="AY126" s="213" t="s">
        <v>132</v>
      </c>
      <c r="BK126" s="215">
        <f>SUM(BK127:BK136)</f>
        <v>0</v>
      </c>
    </row>
    <row r="127" spans="1:65" s="2" customFormat="1" ht="37.8" customHeight="1">
      <c r="A127" s="37"/>
      <c r="B127" s="38"/>
      <c r="C127" s="249" t="s">
        <v>86</v>
      </c>
      <c r="D127" s="249" t="s">
        <v>247</v>
      </c>
      <c r="E127" s="250" t="s">
        <v>607</v>
      </c>
      <c r="F127" s="251" t="s">
        <v>608</v>
      </c>
      <c r="G127" s="252" t="s">
        <v>609</v>
      </c>
      <c r="H127" s="253">
        <v>3</v>
      </c>
      <c r="I127" s="254"/>
      <c r="J127" s="255">
        <f>ROUND(I127*H127,2)</f>
        <v>0</v>
      </c>
      <c r="K127" s="256"/>
      <c r="L127" s="257"/>
      <c r="M127" s="258" t="s">
        <v>1</v>
      </c>
      <c r="N127" s="259" t="s">
        <v>44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172</v>
      </c>
      <c r="AT127" s="230" t="s">
        <v>247</v>
      </c>
      <c r="AU127" s="230" t="s">
        <v>88</v>
      </c>
      <c r="AY127" s="16" t="s">
        <v>132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138</v>
      </c>
      <c r="BM127" s="230" t="s">
        <v>610</v>
      </c>
    </row>
    <row r="128" spans="1:65" s="2" customFormat="1" ht="24.15" customHeight="1">
      <c r="A128" s="37"/>
      <c r="B128" s="38"/>
      <c r="C128" s="249" t="s">
        <v>88</v>
      </c>
      <c r="D128" s="249" t="s">
        <v>247</v>
      </c>
      <c r="E128" s="250" t="s">
        <v>611</v>
      </c>
      <c r="F128" s="251" t="s">
        <v>612</v>
      </c>
      <c r="G128" s="252" t="s">
        <v>609</v>
      </c>
      <c r="H128" s="253">
        <v>8</v>
      </c>
      <c r="I128" s="254"/>
      <c r="J128" s="255">
        <f>ROUND(I128*H128,2)</f>
        <v>0</v>
      </c>
      <c r="K128" s="256"/>
      <c r="L128" s="257"/>
      <c r="M128" s="258" t="s">
        <v>1</v>
      </c>
      <c r="N128" s="259" t="s">
        <v>44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172</v>
      </c>
      <c r="AT128" s="230" t="s">
        <v>247</v>
      </c>
      <c r="AU128" s="230" t="s">
        <v>88</v>
      </c>
      <c r="AY128" s="16" t="s">
        <v>132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138</v>
      </c>
      <c r="BM128" s="230" t="s">
        <v>613</v>
      </c>
    </row>
    <row r="129" spans="1:65" s="2" customFormat="1" ht="24.15" customHeight="1">
      <c r="A129" s="37"/>
      <c r="B129" s="38"/>
      <c r="C129" s="249" t="s">
        <v>146</v>
      </c>
      <c r="D129" s="249" t="s">
        <v>247</v>
      </c>
      <c r="E129" s="250" t="s">
        <v>614</v>
      </c>
      <c r="F129" s="251" t="s">
        <v>615</v>
      </c>
      <c r="G129" s="252" t="s">
        <v>609</v>
      </c>
      <c r="H129" s="253">
        <v>4</v>
      </c>
      <c r="I129" s="254"/>
      <c r="J129" s="255">
        <f>ROUND(I129*H129,2)</f>
        <v>0</v>
      </c>
      <c r="K129" s="256"/>
      <c r="L129" s="257"/>
      <c r="M129" s="258" t="s">
        <v>1</v>
      </c>
      <c r="N129" s="259" t="s">
        <v>44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172</v>
      </c>
      <c r="AT129" s="230" t="s">
        <v>247</v>
      </c>
      <c r="AU129" s="230" t="s">
        <v>88</v>
      </c>
      <c r="AY129" s="16" t="s">
        <v>132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138</v>
      </c>
      <c r="BM129" s="230" t="s">
        <v>616</v>
      </c>
    </row>
    <row r="130" spans="1:65" s="2" customFormat="1" ht="24.15" customHeight="1">
      <c r="A130" s="37"/>
      <c r="B130" s="38"/>
      <c r="C130" s="249" t="s">
        <v>138</v>
      </c>
      <c r="D130" s="249" t="s">
        <v>247</v>
      </c>
      <c r="E130" s="250" t="s">
        <v>617</v>
      </c>
      <c r="F130" s="251" t="s">
        <v>618</v>
      </c>
      <c r="G130" s="252" t="s">
        <v>609</v>
      </c>
      <c r="H130" s="253">
        <v>3</v>
      </c>
      <c r="I130" s="254"/>
      <c r="J130" s="255">
        <f>ROUND(I130*H130,2)</f>
        <v>0</v>
      </c>
      <c r="K130" s="256"/>
      <c r="L130" s="257"/>
      <c r="M130" s="258" t="s">
        <v>1</v>
      </c>
      <c r="N130" s="259" t="s">
        <v>44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172</v>
      </c>
      <c r="AT130" s="230" t="s">
        <v>247</v>
      </c>
      <c r="AU130" s="230" t="s">
        <v>88</v>
      </c>
      <c r="AY130" s="16" t="s">
        <v>132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138</v>
      </c>
      <c r="BM130" s="230" t="s">
        <v>619</v>
      </c>
    </row>
    <row r="131" spans="1:65" s="2" customFormat="1" ht="16.5" customHeight="1">
      <c r="A131" s="37"/>
      <c r="B131" s="38"/>
      <c r="C131" s="249" t="s">
        <v>156</v>
      </c>
      <c r="D131" s="249" t="s">
        <v>247</v>
      </c>
      <c r="E131" s="250" t="s">
        <v>620</v>
      </c>
      <c r="F131" s="251" t="s">
        <v>621</v>
      </c>
      <c r="G131" s="252" t="s">
        <v>609</v>
      </c>
      <c r="H131" s="253">
        <v>7</v>
      </c>
      <c r="I131" s="254"/>
      <c r="J131" s="255">
        <f>ROUND(I131*H131,2)</f>
        <v>0</v>
      </c>
      <c r="K131" s="256"/>
      <c r="L131" s="257"/>
      <c r="M131" s="258" t="s">
        <v>1</v>
      </c>
      <c r="N131" s="259" t="s">
        <v>44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172</v>
      </c>
      <c r="AT131" s="230" t="s">
        <v>247</v>
      </c>
      <c r="AU131" s="230" t="s">
        <v>88</v>
      </c>
      <c r="AY131" s="16" t="s">
        <v>132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138</v>
      </c>
      <c r="BM131" s="230" t="s">
        <v>622</v>
      </c>
    </row>
    <row r="132" spans="1:65" s="2" customFormat="1" ht="24.15" customHeight="1">
      <c r="A132" s="37"/>
      <c r="B132" s="38"/>
      <c r="C132" s="249" t="s">
        <v>161</v>
      </c>
      <c r="D132" s="249" t="s">
        <v>247</v>
      </c>
      <c r="E132" s="250" t="s">
        <v>623</v>
      </c>
      <c r="F132" s="251" t="s">
        <v>624</v>
      </c>
      <c r="G132" s="252" t="s">
        <v>609</v>
      </c>
      <c r="H132" s="253">
        <v>4</v>
      </c>
      <c r="I132" s="254"/>
      <c r="J132" s="255">
        <f>ROUND(I132*H132,2)</f>
        <v>0</v>
      </c>
      <c r="K132" s="256"/>
      <c r="L132" s="257"/>
      <c r="M132" s="258" t="s">
        <v>1</v>
      </c>
      <c r="N132" s="259" t="s">
        <v>44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172</v>
      </c>
      <c r="AT132" s="230" t="s">
        <v>247</v>
      </c>
      <c r="AU132" s="230" t="s">
        <v>88</v>
      </c>
      <c r="AY132" s="16" t="s">
        <v>132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138</v>
      </c>
      <c r="BM132" s="230" t="s">
        <v>625</v>
      </c>
    </row>
    <row r="133" spans="1:65" s="2" customFormat="1" ht="16.5" customHeight="1">
      <c r="A133" s="37"/>
      <c r="B133" s="38"/>
      <c r="C133" s="249" t="s">
        <v>166</v>
      </c>
      <c r="D133" s="249" t="s">
        <v>247</v>
      </c>
      <c r="E133" s="250" t="s">
        <v>626</v>
      </c>
      <c r="F133" s="251" t="s">
        <v>627</v>
      </c>
      <c r="G133" s="252" t="s">
        <v>609</v>
      </c>
      <c r="H133" s="253">
        <v>1</v>
      </c>
      <c r="I133" s="254"/>
      <c r="J133" s="255">
        <f>ROUND(I133*H133,2)</f>
        <v>0</v>
      </c>
      <c r="K133" s="256"/>
      <c r="L133" s="257"/>
      <c r="M133" s="258" t="s">
        <v>1</v>
      </c>
      <c r="N133" s="259" t="s">
        <v>44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172</v>
      </c>
      <c r="AT133" s="230" t="s">
        <v>247</v>
      </c>
      <c r="AU133" s="230" t="s">
        <v>88</v>
      </c>
      <c r="AY133" s="16" t="s">
        <v>132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138</v>
      </c>
      <c r="BM133" s="230" t="s">
        <v>628</v>
      </c>
    </row>
    <row r="134" spans="1:47" s="2" customFormat="1" ht="12">
      <c r="A134" s="37"/>
      <c r="B134" s="38"/>
      <c r="C134" s="39"/>
      <c r="D134" s="239" t="s">
        <v>348</v>
      </c>
      <c r="E134" s="39"/>
      <c r="F134" s="271" t="s">
        <v>629</v>
      </c>
      <c r="G134" s="39"/>
      <c r="H134" s="39"/>
      <c r="I134" s="234"/>
      <c r="J134" s="39"/>
      <c r="K134" s="39"/>
      <c r="L134" s="43"/>
      <c r="M134" s="235"/>
      <c r="N134" s="23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348</v>
      </c>
      <c r="AU134" s="16" t="s">
        <v>88</v>
      </c>
    </row>
    <row r="135" spans="1:65" s="2" customFormat="1" ht="16.5" customHeight="1">
      <c r="A135" s="37"/>
      <c r="B135" s="38"/>
      <c r="C135" s="249" t="s">
        <v>172</v>
      </c>
      <c r="D135" s="249" t="s">
        <v>247</v>
      </c>
      <c r="E135" s="250" t="s">
        <v>630</v>
      </c>
      <c r="F135" s="251" t="s">
        <v>631</v>
      </c>
      <c r="G135" s="252" t="s">
        <v>609</v>
      </c>
      <c r="H135" s="253">
        <v>1</v>
      </c>
      <c r="I135" s="254"/>
      <c r="J135" s="255">
        <f>ROUND(I135*H135,2)</f>
        <v>0</v>
      </c>
      <c r="K135" s="256"/>
      <c r="L135" s="257"/>
      <c r="M135" s="258" t="s">
        <v>1</v>
      </c>
      <c r="N135" s="259" t="s">
        <v>44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172</v>
      </c>
      <c r="AT135" s="230" t="s">
        <v>247</v>
      </c>
      <c r="AU135" s="230" t="s">
        <v>88</v>
      </c>
      <c r="AY135" s="16" t="s">
        <v>132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138</v>
      </c>
      <c r="BM135" s="230" t="s">
        <v>632</v>
      </c>
    </row>
    <row r="136" spans="1:47" s="2" customFormat="1" ht="12">
      <c r="A136" s="37"/>
      <c r="B136" s="38"/>
      <c r="C136" s="39"/>
      <c r="D136" s="239" t="s">
        <v>348</v>
      </c>
      <c r="E136" s="39"/>
      <c r="F136" s="271" t="s">
        <v>629</v>
      </c>
      <c r="G136" s="39"/>
      <c r="H136" s="39"/>
      <c r="I136" s="234"/>
      <c r="J136" s="39"/>
      <c r="K136" s="39"/>
      <c r="L136" s="43"/>
      <c r="M136" s="235"/>
      <c r="N136" s="23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348</v>
      </c>
      <c r="AU136" s="16" t="s">
        <v>88</v>
      </c>
    </row>
    <row r="137" spans="1:63" s="12" customFormat="1" ht="22.8" customHeight="1">
      <c r="A137" s="12"/>
      <c r="B137" s="202"/>
      <c r="C137" s="203"/>
      <c r="D137" s="204" t="s">
        <v>78</v>
      </c>
      <c r="E137" s="216" t="s">
        <v>633</v>
      </c>
      <c r="F137" s="216" t="s">
        <v>634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SUM(P138:P154)</f>
        <v>0</v>
      </c>
      <c r="Q137" s="210"/>
      <c r="R137" s="211">
        <f>SUM(R138:R154)</f>
        <v>0.0014000000000000002</v>
      </c>
      <c r="S137" s="210"/>
      <c r="T137" s="212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86</v>
      </c>
      <c r="AT137" s="214" t="s">
        <v>78</v>
      </c>
      <c r="AU137" s="214" t="s">
        <v>86</v>
      </c>
      <c r="AY137" s="213" t="s">
        <v>132</v>
      </c>
      <c r="BK137" s="215">
        <f>SUM(BK138:BK154)</f>
        <v>0</v>
      </c>
    </row>
    <row r="138" spans="1:65" s="2" customFormat="1" ht="16.5" customHeight="1">
      <c r="A138" s="37"/>
      <c r="B138" s="38"/>
      <c r="C138" s="249" t="s">
        <v>178</v>
      </c>
      <c r="D138" s="249" t="s">
        <v>247</v>
      </c>
      <c r="E138" s="250" t="s">
        <v>635</v>
      </c>
      <c r="F138" s="251" t="s">
        <v>636</v>
      </c>
      <c r="G138" s="252" t="s">
        <v>637</v>
      </c>
      <c r="H138" s="253">
        <v>3</v>
      </c>
      <c r="I138" s="254"/>
      <c r="J138" s="255">
        <f>ROUND(I138*H138,2)</f>
        <v>0</v>
      </c>
      <c r="K138" s="256"/>
      <c r="L138" s="257"/>
      <c r="M138" s="258" t="s">
        <v>1</v>
      </c>
      <c r="N138" s="259" t="s">
        <v>44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172</v>
      </c>
      <c r="AT138" s="230" t="s">
        <v>247</v>
      </c>
      <c r="AU138" s="230" t="s">
        <v>88</v>
      </c>
      <c r="AY138" s="16" t="s">
        <v>132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138</v>
      </c>
      <c r="BM138" s="230" t="s">
        <v>638</v>
      </c>
    </row>
    <row r="139" spans="1:65" s="2" customFormat="1" ht="16.5" customHeight="1">
      <c r="A139" s="37"/>
      <c r="B139" s="38"/>
      <c r="C139" s="249" t="s">
        <v>183</v>
      </c>
      <c r="D139" s="249" t="s">
        <v>247</v>
      </c>
      <c r="E139" s="250" t="s">
        <v>639</v>
      </c>
      <c r="F139" s="251" t="s">
        <v>640</v>
      </c>
      <c r="G139" s="252" t="s">
        <v>637</v>
      </c>
      <c r="H139" s="253">
        <v>4</v>
      </c>
      <c r="I139" s="254"/>
      <c r="J139" s="255">
        <f>ROUND(I139*H139,2)</f>
        <v>0</v>
      </c>
      <c r="K139" s="256"/>
      <c r="L139" s="257"/>
      <c r="M139" s="258" t="s">
        <v>1</v>
      </c>
      <c r="N139" s="259" t="s">
        <v>44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172</v>
      </c>
      <c r="AT139" s="230" t="s">
        <v>247</v>
      </c>
      <c r="AU139" s="230" t="s">
        <v>88</v>
      </c>
      <c r="AY139" s="16" t="s">
        <v>132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138</v>
      </c>
      <c r="BM139" s="230" t="s">
        <v>641</v>
      </c>
    </row>
    <row r="140" spans="1:65" s="2" customFormat="1" ht="16.5" customHeight="1">
      <c r="A140" s="37"/>
      <c r="B140" s="38"/>
      <c r="C140" s="249" t="s">
        <v>188</v>
      </c>
      <c r="D140" s="249" t="s">
        <v>247</v>
      </c>
      <c r="E140" s="250" t="s">
        <v>642</v>
      </c>
      <c r="F140" s="251" t="s">
        <v>643</v>
      </c>
      <c r="G140" s="252" t="s">
        <v>609</v>
      </c>
      <c r="H140" s="253">
        <v>11</v>
      </c>
      <c r="I140" s="254"/>
      <c r="J140" s="255">
        <f>ROUND(I140*H140,2)</f>
        <v>0</v>
      </c>
      <c r="K140" s="256"/>
      <c r="L140" s="257"/>
      <c r="M140" s="258" t="s">
        <v>1</v>
      </c>
      <c r="N140" s="259" t="s">
        <v>44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172</v>
      </c>
      <c r="AT140" s="230" t="s">
        <v>247</v>
      </c>
      <c r="AU140" s="230" t="s">
        <v>88</v>
      </c>
      <c r="AY140" s="16" t="s">
        <v>132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138</v>
      </c>
      <c r="BM140" s="230" t="s">
        <v>644</v>
      </c>
    </row>
    <row r="141" spans="1:65" s="2" customFormat="1" ht="16.5" customHeight="1">
      <c r="A141" s="37"/>
      <c r="B141" s="38"/>
      <c r="C141" s="249" t="s">
        <v>193</v>
      </c>
      <c r="D141" s="249" t="s">
        <v>247</v>
      </c>
      <c r="E141" s="250" t="s">
        <v>645</v>
      </c>
      <c r="F141" s="251" t="s">
        <v>646</v>
      </c>
      <c r="G141" s="252" t="s">
        <v>175</v>
      </c>
      <c r="H141" s="253">
        <v>340</v>
      </c>
      <c r="I141" s="254"/>
      <c r="J141" s="255">
        <f>ROUND(I141*H141,2)</f>
        <v>0</v>
      </c>
      <c r="K141" s="256"/>
      <c r="L141" s="257"/>
      <c r="M141" s="258" t="s">
        <v>1</v>
      </c>
      <c r="N141" s="259" t="s">
        <v>44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172</v>
      </c>
      <c r="AT141" s="230" t="s">
        <v>247</v>
      </c>
      <c r="AU141" s="230" t="s">
        <v>88</v>
      </c>
      <c r="AY141" s="16" t="s">
        <v>132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138</v>
      </c>
      <c r="BM141" s="230" t="s">
        <v>647</v>
      </c>
    </row>
    <row r="142" spans="1:51" s="13" customFormat="1" ht="12">
      <c r="A142" s="13"/>
      <c r="B142" s="237"/>
      <c r="C142" s="238"/>
      <c r="D142" s="239" t="s">
        <v>208</v>
      </c>
      <c r="E142" s="248" t="s">
        <v>1</v>
      </c>
      <c r="F142" s="240" t="s">
        <v>648</v>
      </c>
      <c r="G142" s="238"/>
      <c r="H142" s="241">
        <v>200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208</v>
      </c>
      <c r="AU142" s="247" t="s">
        <v>88</v>
      </c>
      <c r="AV142" s="13" t="s">
        <v>88</v>
      </c>
      <c r="AW142" s="13" t="s">
        <v>36</v>
      </c>
      <c r="AX142" s="13" t="s">
        <v>79</v>
      </c>
      <c r="AY142" s="247" t="s">
        <v>132</v>
      </c>
    </row>
    <row r="143" spans="1:51" s="13" customFormat="1" ht="12">
      <c r="A143" s="13"/>
      <c r="B143" s="237"/>
      <c r="C143" s="238"/>
      <c r="D143" s="239" t="s">
        <v>208</v>
      </c>
      <c r="E143" s="248" t="s">
        <v>1</v>
      </c>
      <c r="F143" s="240" t="s">
        <v>649</v>
      </c>
      <c r="G143" s="238"/>
      <c r="H143" s="241">
        <v>140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208</v>
      </c>
      <c r="AU143" s="247" t="s">
        <v>88</v>
      </c>
      <c r="AV143" s="13" t="s">
        <v>88</v>
      </c>
      <c r="AW143" s="13" t="s">
        <v>36</v>
      </c>
      <c r="AX143" s="13" t="s">
        <v>79</v>
      </c>
      <c r="AY143" s="247" t="s">
        <v>132</v>
      </c>
    </row>
    <row r="144" spans="1:51" s="14" customFormat="1" ht="12">
      <c r="A144" s="14"/>
      <c r="B144" s="260"/>
      <c r="C144" s="261"/>
      <c r="D144" s="239" t="s">
        <v>208</v>
      </c>
      <c r="E144" s="262" t="s">
        <v>1</v>
      </c>
      <c r="F144" s="263" t="s">
        <v>313</v>
      </c>
      <c r="G144" s="261"/>
      <c r="H144" s="264">
        <v>340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208</v>
      </c>
      <c r="AU144" s="270" t="s">
        <v>88</v>
      </c>
      <c r="AV144" s="14" t="s">
        <v>138</v>
      </c>
      <c r="AW144" s="14" t="s">
        <v>36</v>
      </c>
      <c r="AX144" s="14" t="s">
        <v>86</v>
      </c>
      <c r="AY144" s="270" t="s">
        <v>132</v>
      </c>
    </row>
    <row r="145" spans="1:65" s="2" customFormat="1" ht="16.5" customHeight="1">
      <c r="A145" s="37"/>
      <c r="B145" s="38"/>
      <c r="C145" s="249" t="s">
        <v>198</v>
      </c>
      <c r="D145" s="249" t="s">
        <v>247</v>
      </c>
      <c r="E145" s="250" t="s">
        <v>650</v>
      </c>
      <c r="F145" s="251" t="s">
        <v>651</v>
      </c>
      <c r="G145" s="252" t="s">
        <v>175</v>
      </c>
      <c r="H145" s="253">
        <v>100</v>
      </c>
      <c r="I145" s="254"/>
      <c r="J145" s="255">
        <f>ROUND(I145*H145,2)</f>
        <v>0</v>
      </c>
      <c r="K145" s="256"/>
      <c r="L145" s="257"/>
      <c r="M145" s="258" t="s">
        <v>1</v>
      </c>
      <c r="N145" s="259" t="s">
        <v>44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172</v>
      </c>
      <c r="AT145" s="230" t="s">
        <v>247</v>
      </c>
      <c r="AU145" s="230" t="s">
        <v>88</v>
      </c>
      <c r="AY145" s="16" t="s">
        <v>132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138</v>
      </c>
      <c r="BM145" s="230" t="s">
        <v>652</v>
      </c>
    </row>
    <row r="146" spans="1:65" s="2" customFormat="1" ht="24.15" customHeight="1">
      <c r="A146" s="37"/>
      <c r="B146" s="38"/>
      <c r="C146" s="249" t="s">
        <v>203</v>
      </c>
      <c r="D146" s="249" t="s">
        <v>247</v>
      </c>
      <c r="E146" s="250" t="s">
        <v>653</v>
      </c>
      <c r="F146" s="251" t="s">
        <v>654</v>
      </c>
      <c r="G146" s="252" t="s">
        <v>175</v>
      </c>
      <c r="H146" s="253">
        <v>140</v>
      </c>
      <c r="I146" s="254"/>
      <c r="J146" s="255">
        <f>ROUND(I146*H146,2)</f>
        <v>0</v>
      </c>
      <c r="K146" s="256"/>
      <c r="L146" s="257"/>
      <c r="M146" s="258" t="s">
        <v>1</v>
      </c>
      <c r="N146" s="259" t="s">
        <v>44</v>
      </c>
      <c r="O146" s="90"/>
      <c r="P146" s="228">
        <f>O146*H146</f>
        <v>0</v>
      </c>
      <c r="Q146" s="228">
        <v>1E-05</v>
      </c>
      <c r="R146" s="228">
        <f>Q146*H146</f>
        <v>0.0014000000000000002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172</v>
      </c>
      <c r="AT146" s="230" t="s">
        <v>247</v>
      </c>
      <c r="AU146" s="230" t="s">
        <v>88</v>
      </c>
      <c r="AY146" s="16" t="s">
        <v>132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138</v>
      </c>
      <c r="BM146" s="230" t="s">
        <v>655</v>
      </c>
    </row>
    <row r="147" spans="1:47" s="2" customFormat="1" ht="12">
      <c r="A147" s="37"/>
      <c r="B147" s="38"/>
      <c r="C147" s="39"/>
      <c r="D147" s="239" t="s">
        <v>348</v>
      </c>
      <c r="E147" s="39"/>
      <c r="F147" s="271" t="s">
        <v>656</v>
      </c>
      <c r="G147" s="39"/>
      <c r="H147" s="39"/>
      <c r="I147" s="234"/>
      <c r="J147" s="39"/>
      <c r="K147" s="39"/>
      <c r="L147" s="43"/>
      <c r="M147" s="235"/>
      <c r="N147" s="236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348</v>
      </c>
      <c r="AU147" s="16" t="s">
        <v>88</v>
      </c>
    </row>
    <row r="148" spans="1:65" s="2" customFormat="1" ht="21.75" customHeight="1">
      <c r="A148" s="37"/>
      <c r="B148" s="38"/>
      <c r="C148" s="249" t="s">
        <v>8</v>
      </c>
      <c r="D148" s="249" t="s">
        <v>247</v>
      </c>
      <c r="E148" s="250" t="s">
        <v>657</v>
      </c>
      <c r="F148" s="251" t="s">
        <v>658</v>
      </c>
      <c r="G148" s="252" t="s">
        <v>175</v>
      </c>
      <c r="H148" s="253">
        <v>200</v>
      </c>
      <c r="I148" s="254"/>
      <c r="J148" s="255">
        <f>ROUND(I148*H148,2)</f>
        <v>0</v>
      </c>
      <c r="K148" s="256"/>
      <c r="L148" s="257"/>
      <c r="M148" s="258" t="s">
        <v>1</v>
      </c>
      <c r="N148" s="259" t="s">
        <v>44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172</v>
      </c>
      <c r="AT148" s="230" t="s">
        <v>247</v>
      </c>
      <c r="AU148" s="230" t="s">
        <v>88</v>
      </c>
      <c r="AY148" s="16" t="s">
        <v>132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138</v>
      </c>
      <c r="BM148" s="230" t="s">
        <v>659</v>
      </c>
    </row>
    <row r="149" spans="1:65" s="2" customFormat="1" ht="21.75" customHeight="1">
      <c r="A149" s="37"/>
      <c r="B149" s="38"/>
      <c r="C149" s="249" t="s">
        <v>214</v>
      </c>
      <c r="D149" s="249" t="s">
        <v>247</v>
      </c>
      <c r="E149" s="250" t="s">
        <v>660</v>
      </c>
      <c r="F149" s="251" t="s">
        <v>661</v>
      </c>
      <c r="G149" s="252" t="s">
        <v>175</v>
      </c>
      <c r="H149" s="253">
        <v>18</v>
      </c>
      <c r="I149" s="254"/>
      <c r="J149" s="255">
        <f>ROUND(I149*H149,2)</f>
        <v>0</v>
      </c>
      <c r="K149" s="256"/>
      <c r="L149" s="257"/>
      <c r="M149" s="258" t="s">
        <v>1</v>
      </c>
      <c r="N149" s="259" t="s">
        <v>44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172</v>
      </c>
      <c r="AT149" s="230" t="s">
        <v>247</v>
      </c>
      <c r="AU149" s="230" t="s">
        <v>88</v>
      </c>
      <c r="AY149" s="16" t="s">
        <v>132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138</v>
      </c>
      <c r="BM149" s="230" t="s">
        <v>662</v>
      </c>
    </row>
    <row r="150" spans="1:65" s="2" customFormat="1" ht="16.5" customHeight="1">
      <c r="A150" s="37"/>
      <c r="B150" s="38"/>
      <c r="C150" s="249" t="s">
        <v>219</v>
      </c>
      <c r="D150" s="249" t="s">
        <v>247</v>
      </c>
      <c r="E150" s="250" t="s">
        <v>663</v>
      </c>
      <c r="F150" s="251" t="s">
        <v>664</v>
      </c>
      <c r="G150" s="252" t="s">
        <v>175</v>
      </c>
      <c r="H150" s="253">
        <v>140</v>
      </c>
      <c r="I150" s="254"/>
      <c r="J150" s="255">
        <f>ROUND(I150*H150,2)</f>
        <v>0</v>
      </c>
      <c r="K150" s="256"/>
      <c r="L150" s="257"/>
      <c r="M150" s="258" t="s">
        <v>1</v>
      </c>
      <c r="N150" s="259" t="s">
        <v>44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172</v>
      </c>
      <c r="AT150" s="230" t="s">
        <v>247</v>
      </c>
      <c r="AU150" s="230" t="s">
        <v>88</v>
      </c>
      <c r="AY150" s="16" t="s">
        <v>132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138</v>
      </c>
      <c r="BM150" s="230" t="s">
        <v>665</v>
      </c>
    </row>
    <row r="151" spans="1:65" s="2" customFormat="1" ht="16.5" customHeight="1">
      <c r="A151" s="37"/>
      <c r="B151" s="38"/>
      <c r="C151" s="249" t="s">
        <v>224</v>
      </c>
      <c r="D151" s="249" t="s">
        <v>247</v>
      </c>
      <c r="E151" s="250" t="s">
        <v>666</v>
      </c>
      <c r="F151" s="251" t="s">
        <v>667</v>
      </c>
      <c r="G151" s="252" t="s">
        <v>175</v>
      </c>
      <c r="H151" s="253">
        <v>170</v>
      </c>
      <c r="I151" s="254"/>
      <c r="J151" s="255">
        <f>ROUND(I151*H151,2)</f>
        <v>0</v>
      </c>
      <c r="K151" s="256"/>
      <c r="L151" s="257"/>
      <c r="M151" s="258" t="s">
        <v>1</v>
      </c>
      <c r="N151" s="259" t="s">
        <v>44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172</v>
      </c>
      <c r="AT151" s="230" t="s">
        <v>247</v>
      </c>
      <c r="AU151" s="230" t="s">
        <v>88</v>
      </c>
      <c r="AY151" s="16" t="s">
        <v>132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86</v>
      </c>
      <c r="BK151" s="231">
        <f>ROUND(I151*H151,2)</f>
        <v>0</v>
      </c>
      <c r="BL151" s="16" t="s">
        <v>138</v>
      </c>
      <c r="BM151" s="230" t="s">
        <v>668</v>
      </c>
    </row>
    <row r="152" spans="1:65" s="2" customFormat="1" ht="21.75" customHeight="1">
      <c r="A152" s="37"/>
      <c r="B152" s="38"/>
      <c r="C152" s="249" t="s">
        <v>230</v>
      </c>
      <c r="D152" s="249" t="s">
        <v>247</v>
      </c>
      <c r="E152" s="250" t="s">
        <v>669</v>
      </c>
      <c r="F152" s="251" t="s">
        <v>670</v>
      </c>
      <c r="G152" s="252" t="s">
        <v>609</v>
      </c>
      <c r="H152" s="253">
        <v>20</v>
      </c>
      <c r="I152" s="254"/>
      <c r="J152" s="255">
        <f>ROUND(I152*H152,2)</f>
        <v>0</v>
      </c>
      <c r="K152" s="256"/>
      <c r="L152" s="257"/>
      <c r="M152" s="258" t="s">
        <v>1</v>
      </c>
      <c r="N152" s="259" t="s">
        <v>44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172</v>
      </c>
      <c r="AT152" s="230" t="s">
        <v>247</v>
      </c>
      <c r="AU152" s="230" t="s">
        <v>88</v>
      </c>
      <c r="AY152" s="16" t="s">
        <v>132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138</v>
      </c>
      <c r="BM152" s="230" t="s">
        <v>671</v>
      </c>
    </row>
    <row r="153" spans="1:65" s="2" customFormat="1" ht="16.5" customHeight="1">
      <c r="A153" s="37"/>
      <c r="B153" s="38"/>
      <c r="C153" s="249" t="s">
        <v>236</v>
      </c>
      <c r="D153" s="249" t="s">
        <v>247</v>
      </c>
      <c r="E153" s="250" t="s">
        <v>672</v>
      </c>
      <c r="F153" s="251" t="s">
        <v>673</v>
      </c>
      <c r="G153" s="252" t="s">
        <v>609</v>
      </c>
      <c r="H153" s="253">
        <v>7</v>
      </c>
      <c r="I153" s="254"/>
      <c r="J153" s="255">
        <f>ROUND(I153*H153,2)</f>
        <v>0</v>
      </c>
      <c r="K153" s="256"/>
      <c r="L153" s="257"/>
      <c r="M153" s="258" t="s">
        <v>1</v>
      </c>
      <c r="N153" s="259" t="s">
        <v>44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172</v>
      </c>
      <c r="AT153" s="230" t="s">
        <v>247</v>
      </c>
      <c r="AU153" s="230" t="s">
        <v>88</v>
      </c>
      <c r="AY153" s="16" t="s">
        <v>132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138</v>
      </c>
      <c r="BM153" s="230" t="s">
        <v>674</v>
      </c>
    </row>
    <row r="154" spans="1:65" s="2" customFormat="1" ht="16.5" customHeight="1">
      <c r="A154" s="37"/>
      <c r="B154" s="38"/>
      <c r="C154" s="249" t="s">
        <v>7</v>
      </c>
      <c r="D154" s="249" t="s">
        <v>247</v>
      </c>
      <c r="E154" s="250" t="s">
        <v>675</v>
      </c>
      <c r="F154" s="251" t="s">
        <v>676</v>
      </c>
      <c r="G154" s="252" t="s">
        <v>637</v>
      </c>
      <c r="H154" s="253">
        <v>2</v>
      </c>
      <c r="I154" s="254"/>
      <c r="J154" s="255">
        <f>ROUND(I154*H154,2)</f>
        <v>0</v>
      </c>
      <c r="K154" s="256"/>
      <c r="L154" s="257"/>
      <c r="M154" s="258" t="s">
        <v>1</v>
      </c>
      <c r="N154" s="259" t="s">
        <v>44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172</v>
      </c>
      <c r="AT154" s="230" t="s">
        <v>247</v>
      </c>
      <c r="AU154" s="230" t="s">
        <v>88</v>
      </c>
      <c r="AY154" s="16" t="s">
        <v>132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138</v>
      </c>
      <c r="BM154" s="230" t="s">
        <v>677</v>
      </c>
    </row>
    <row r="155" spans="1:63" s="12" customFormat="1" ht="22.8" customHeight="1">
      <c r="A155" s="12"/>
      <c r="B155" s="202"/>
      <c r="C155" s="203"/>
      <c r="D155" s="204" t="s">
        <v>78</v>
      </c>
      <c r="E155" s="216" t="s">
        <v>678</v>
      </c>
      <c r="F155" s="216" t="s">
        <v>679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SUM(P156:P163)</f>
        <v>0</v>
      </c>
      <c r="Q155" s="210"/>
      <c r="R155" s="211">
        <f>SUM(R156:R163)</f>
        <v>0</v>
      </c>
      <c r="S155" s="210"/>
      <c r="T155" s="212">
        <f>SUM(T156:T163)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86</v>
      </c>
      <c r="AT155" s="214" t="s">
        <v>78</v>
      </c>
      <c r="AU155" s="214" t="s">
        <v>86</v>
      </c>
      <c r="AY155" s="213" t="s">
        <v>132</v>
      </c>
      <c r="BK155" s="215">
        <f>SUM(BK156:BK163)</f>
        <v>0</v>
      </c>
    </row>
    <row r="156" spans="1:65" s="2" customFormat="1" ht="16.5" customHeight="1">
      <c r="A156" s="37"/>
      <c r="B156" s="38"/>
      <c r="C156" s="249" t="s">
        <v>246</v>
      </c>
      <c r="D156" s="249" t="s">
        <v>247</v>
      </c>
      <c r="E156" s="250" t="s">
        <v>680</v>
      </c>
      <c r="F156" s="251" t="s">
        <v>681</v>
      </c>
      <c r="G156" s="252" t="s">
        <v>169</v>
      </c>
      <c r="H156" s="253">
        <v>1.02</v>
      </c>
      <c r="I156" s="254"/>
      <c r="J156" s="255">
        <f>ROUND(I156*H156,2)</f>
        <v>0</v>
      </c>
      <c r="K156" s="256"/>
      <c r="L156" s="257"/>
      <c r="M156" s="258" t="s">
        <v>1</v>
      </c>
      <c r="N156" s="259" t="s">
        <v>44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172</v>
      </c>
      <c r="AT156" s="230" t="s">
        <v>247</v>
      </c>
      <c r="AU156" s="230" t="s">
        <v>88</v>
      </c>
      <c r="AY156" s="16" t="s">
        <v>132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86</v>
      </c>
      <c r="BK156" s="231">
        <f>ROUND(I156*H156,2)</f>
        <v>0</v>
      </c>
      <c r="BL156" s="16" t="s">
        <v>138</v>
      </c>
      <c r="BM156" s="230" t="s">
        <v>682</v>
      </c>
    </row>
    <row r="157" spans="1:65" s="2" customFormat="1" ht="16.5" customHeight="1">
      <c r="A157" s="37"/>
      <c r="B157" s="38"/>
      <c r="C157" s="249" t="s">
        <v>253</v>
      </c>
      <c r="D157" s="249" t="s">
        <v>247</v>
      </c>
      <c r="E157" s="250" t="s">
        <v>683</v>
      </c>
      <c r="F157" s="251" t="s">
        <v>684</v>
      </c>
      <c r="G157" s="252" t="s">
        <v>609</v>
      </c>
      <c r="H157" s="253">
        <v>3</v>
      </c>
      <c r="I157" s="254"/>
      <c r="J157" s="255">
        <f>ROUND(I157*H157,2)</f>
        <v>0</v>
      </c>
      <c r="K157" s="256"/>
      <c r="L157" s="257"/>
      <c r="M157" s="258" t="s">
        <v>1</v>
      </c>
      <c r="N157" s="259" t="s">
        <v>44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172</v>
      </c>
      <c r="AT157" s="230" t="s">
        <v>247</v>
      </c>
      <c r="AU157" s="230" t="s">
        <v>88</v>
      </c>
      <c r="AY157" s="16" t="s">
        <v>132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138</v>
      </c>
      <c r="BM157" s="230" t="s">
        <v>685</v>
      </c>
    </row>
    <row r="158" spans="1:65" s="2" customFormat="1" ht="16.5" customHeight="1">
      <c r="A158" s="37"/>
      <c r="B158" s="38"/>
      <c r="C158" s="249" t="s">
        <v>259</v>
      </c>
      <c r="D158" s="249" t="s">
        <v>247</v>
      </c>
      <c r="E158" s="250" t="s">
        <v>686</v>
      </c>
      <c r="F158" s="251" t="s">
        <v>681</v>
      </c>
      <c r="G158" s="252" t="s">
        <v>169</v>
      </c>
      <c r="H158" s="253">
        <v>5.64</v>
      </c>
      <c r="I158" s="254"/>
      <c r="J158" s="255">
        <f>ROUND(I158*H158,2)</f>
        <v>0</v>
      </c>
      <c r="K158" s="256"/>
      <c r="L158" s="257"/>
      <c r="M158" s="258" t="s">
        <v>1</v>
      </c>
      <c r="N158" s="259" t="s">
        <v>44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172</v>
      </c>
      <c r="AT158" s="230" t="s">
        <v>247</v>
      </c>
      <c r="AU158" s="230" t="s">
        <v>88</v>
      </c>
      <c r="AY158" s="16" t="s">
        <v>132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86</v>
      </c>
      <c r="BK158" s="231">
        <f>ROUND(I158*H158,2)</f>
        <v>0</v>
      </c>
      <c r="BL158" s="16" t="s">
        <v>138</v>
      </c>
      <c r="BM158" s="230" t="s">
        <v>687</v>
      </c>
    </row>
    <row r="159" spans="1:65" s="2" customFormat="1" ht="16.5" customHeight="1">
      <c r="A159" s="37"/>
      <c r="B159" s="38"/>
      <c r="C159" s="249" t="s">
        <v>265</v>
      </c>
      <c r="D159" s="249" t="s">
        <v>247</v>
      </c>
      <c r="E159" s="250" t="s">
        <v>688</v>
      </c>
      <c r="F159" s="251" t="s">
        <v>689</v>
      </c>
      <c r="G159" s="252" t="s">
        <v>609</v>
      </c>
      <c r="H159" s="253">
        <v>4</v>
      </c>
      <c r="I159" s="254"/>
      <c r="J159" s="255">
        <f>ROUND(I159*H159,2)</f>
        <v>0</v>
      </c>
      <c r="K159" s="256"/>
      <c r="L159" s="257"/>
      <c r="M159" s="258" t="s">
        <v>1</v>
      </c>
      <c r="N159" s="259" t="s">
        <v>44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172</v>
      </c>
      <c r="AT159" s="230" t="s">
        <v>247</v>
      </c>
      <c r="AU159" s="230" t="s">
        <v>88</v>
      </c>
      <c r="AY159" s="16" t="s">
        <v>132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86</v>
      </c>
      <c r="BK159" s="231">
        <f>ROUND(I159*H159,2)</f>
        <v>0</v>
      </c>
      <c r="BL159" s="16" t="s">
        <v>138</v>
      </c>
      <c r="BM159" s="230" t="s">
        <v>690</v>
      </c>
    </row>
    <row r="160" spans="1:65" s="2" customFormat="1" ht="16.5" customHeight="1">
      <c r="A160" s="37"/>
      <c r="B160" s="38"/>
      <c r="C160" s="249" t="s">
        <v>268</v>
      </c>
      <c r="D160" s="249" t="s">
        <v>247</v>
      </c>
      <c r="E160" s="250" t="s">
        <v>691</v>
      </c>
      <c r="F160" s="251" t="s">
        <v>692</v>
      </c>
      <c r="G160" s="252" t="s">
        <v>175</v>
      </c>
      <c r="H160" s="253">
        <v>21</v>
      </c>
      <c r="I160" s="254"/>
      <c r="J160" s="255">
        <f>ROUND(I160*H160,2)</f>
        <v>0</v>
      </c>
      <c r="K160" s="256"/>
      <c r="L160" s="257"/>
      <c r="M160" s="258" t="s">
        <v>1</v>
      </c>
      <c r="N160" s="259" t="s">
        <v>44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172</v>
      </c>
      <c r="AT160" s="230" t="s">
        <v>247</v>
      </c>
      <c r="AU160" s="230" t="s">
        <v>88</v>
      </c>
      <c r="AY160" s="16" t="s">
        <v>132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86</v>
      </c>
      <c r="BK160" s="231">
        <f>ROUND(I160*H160,2)</f>
        <v>0</v>
      </c>
      <c r="BL160" s="16" t="s">
        <v>138</v>
      </c>
      <c r="BM160" s="230" t="s">
        <v>693</v>
      </c>
    </row>
    <row r="161" spans="1:65" s="2" customFormat="1" ht="16.5" customHeight="1">
      <c r="A161" s="37"/>
      <c r="B161" s="38"/>
      <c r="C161" s="249" t="s">
        <v>274</v>
      </c>
      <c r="D161" s="249" t="s">
        <v>247</v>
      </c>
      <c r="E161" s="250" t="s">
        <v>694</v>
      </c>
      <c r="F161" s="251" t="s">
        <v>692</v>
      </c>
      <c r="G161" s="252" t="s">
        <v>175</v>
      </c>
      <c r="H161" s="253">
        <v>11</v>
      </c>
      <c r="I161" s="254"/>
      <c r="J161" s="255">
        <f>ROUND(I161*H161,2)</f>
        <v>0</v>
      </c>
      <c r="K161" s="256"/>
      <c r="L161" s="257"/>
      <c r="M161" s="258" t="s">
        <v>1</v>
      </c>
      <c r="N161" s="259" t="s">
        <v>44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172</v>
      </c>
      <c r="AT161" s="230" t="s">
        <v>247</v>
      </c>
      <c r="AU161" s="230" t="s">
        <v>88</v>
      </c>
      <c r="AY161" s="16" t="s">
        <v>132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86</v>
      </c>
      <c r="BK161" s="231">
        <f>ROUND(I161*H161,2)</f>
        <v>0</v>
      </c>
      <c r="BL161" s="16" t="s">
        <v>138</v>
      </c>
      <c r="BM161" s="230" t="s">
        <v>695</v>
      </c>
    </row>
    <row r="162" spans="1:65" s="2" customFormat="1" ht="16.5" customHeight="1">
      <c r="A162" s="37"/>
      <c r="B162" s="38"/>
      <c r="C162" s="249" t="s">
        <v>279</v>
      </c>
      <c r="D162" s="249" t="s">
        <v>247</v>
      </c>
      <c r="E162" s="250" t="s">
        <v>691</v>
      </c>
      <c r="F162" s="251" t="s">
        <v>692</v>
      </c>
      <c r="G162" s="252" t="s">
        <v>175</v>
      </c>
      <c r="H162" s="253">
        <v>82</v>
      </c>
      <c r="I162" s="254"/>
      <c r="J162" s="255">
        <f>ROUND(I162*H162,2)</f>
        <v>0</v>
      </c>
      <c r="K162" s="256"/>
      <c r="L162" s="257"/>
      <c r="M162" s="258" t="s">
        <v>1</v>
      </c>
      <c r="N162" s="259" t="s">
        <v>44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172</v>
      </c>
      <c r="AT162" s="230" t="s">
        <v>247</v>
      </c>
      <c r="AU162" s="230" t="s">
        <v>88</v>
      </c>
      <c r="AY162" s="16" t="s">
        <v>132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86</v>
      </c>
      <c r="BK162" s="231">
        <f>ROUND(I162*H162,2)</f>
        <v>0</v>
      </c>
      <c r="BL162" s="16" t="s">
        <v>138</v>
      </c>
      <c r="BM162" s="230" t="s">
        <v>696</v>
      </c>
    </row>
    <row r="163" spans="1:65" s="2" customFormat="1" ht="16.5" customHeight="1">
      <c r="A163" s="37"/>
      <c r="B163" s="38"/>
      <c r="C163" s="249" t="s">
        <v>284</v>
      </c>
      <c r="D163" s="249" t="s">
        <v>247</v>
      </c>
      <c r="E163" s="250" t="s">
        <v>691</v>
      </c>
      <c r="F163" s="251" t="s">
        <v>692</v>
      </c>
      <c r="G163" s="252" t="s">
        <v>175</v>
      </c>
      <c r="H163" s="253">
        <v>88</v>
      </c>
      <c r="I163" s="254"/>
      <c r="J163" s="255">
        <f>ROUND(I163*H163,2)</f>
        <v>0</v>
      </c>
      <c r="K163" s="256"/>
      <c r="L163" s="257"/>
      <c r="M163" s="258" t="s">
        <v>1</v>
      </c>
      <c r="N163" s="259" t="s">
        <v>44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172</v>
      </c>
      <c r="AT163" s="230" t="s">
        <v>247</v>
      </c>
      <c r="AU163" s="230" t="s">
        <v>88</v>
      </c>
      <c r="AY163" s="16" t="s">
        <v>132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86</v>
      </c>
      <c r="BK163" s="231">
        <f>ROUND(I163*H163,2)</f>
        <v>0</v>
      </c>
      <c r="BL163" s="16" t="s">
        <v>138</v>
      </c>
      <c r="BM163" s="230" t="s">
        <v>697</v>
      </c>
    </row>
    <row r="164" spans="1:63" s="12" customFormat="1" ht="22.8" customHeight="1">
      <c r="A164" s="12"/>
      <c r="B164" s="202"/>
      <c r="C164" s="203"/>
      <c r="D164" s="204" t="s">
        <v>78</v>
      </c>
      <c r="E164" s="216" t="s">
        <v>698</v>
      </c>
      <c r="F164" s="216" t="s">
        <v>699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SUM(P165:P189)</f>
        <v>0</v>
      </c>
      <c r="Q164" s="210"/>
      <c r="R164" s="211">
        <f>SUM(R165:R189)</f>
        <v>0</v>
      </c>
      <c r="S164" s="210"/>
      <c r="T164" s="212">
        <f>SUM(T165:T189)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86</v>
      </c>
      <c r="AT164" s="214" t="s">
        <v>78</v>
      </c>
      <c r="AU164" s="214" t="s">
        <v>86</v>
      </c>
      <c r="AY164" s="213" t="s">
        <v>132</v>
      </c>
      <c r="BK164" s="215">
        <f>SUM(BK165:BK189)</f>
        <v>0</v>
      </c>
    </row>
    <row r="165" spans="1:65" s="2" customFormat="1" ht="16.5" customHeight="1">
      <c r="A165" s="37"/>
      <c r="B165" s="38"/>
      <c r="C165" s="218" t="s">
        <v>289</v>
      </c>
      <c r="D165" s="218" t="s">
        <v>134</v>
      </c>
      <c r="E165" s="219" t="s">
        <v>700</v>
      </c>
      <c r="F165" s="220" t="s">
        <v>701</v>
      </c>
      <c r="G165" s="221" t="s">
        <v>609</v>
      </c>
      <c r="H165" s="222">
        <v>2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44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138</v>
      </c>
      <c r="AT165" s="230" t="s">
        <v>134</v>
      </c>
      <c r="AU165" s="230" t="s">
        <v>88</v>
      </c>
      <c r="AY165" s="16" t="s">
        <v>132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86</v>
      </c>
      <c r="BK165" s="231">
        <f>ROUND(I165*H165,2)</f>
        <v>0</v>
      </c>
      <c r="BL165" s="16" t="s">
        <v>138</v>
      </c>
      <c r="BM165" s="230" t="s">
        <v>702</v>
      </c>
    </row>
    <row r="166" spans="1:47" s="2" customFormat="1" ht="12">
      <c r="A166" s="37"/>
      <c r="B166" s="38"/>
      <c r="C166" s="39"/>
      <c r="D166" s="239" t="s">
        <v>348</v>
      </c>
      <c r="E166" s="39"/>
      <c r="F166" s="271" t="s">
        <v>703</v>
      </c>
      <c r="G166" s="39"/>
      <c r="H166" s="39"/>
      <c r="I166" s="234"/>
      <c r="J166" s="39"/>
      <c r="K166" s="39"/>
      <c r="L166" s="43"/>
      <c r="M166" s="235"/>
      <c r="N166" s="236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348</v>
      </c>
      <c r="AU166" s="16" t="s">
        <v>88</v>
      </c>
    </row>
    <row r="167" spans="1:65" s="2" customFormat="1" ht="16.5" customHeight="1">
      <c r="A167" s="37"/>
      <c r="B167" s="38"/>
      <c r="C167" s="218" t="s">
        <v>296</v>
      </c>
      <c r="D167" s="218" t="s">
        <v>134</v>
      </c>
      <c r="E167" s="219" t="s">
        <v>704</v>
      </c>
      <c r="F167" s="220" t="s">
        <v>705</v>
      </c>
      <c r="G167" s="221" t="s">
        <v>609</v>
      </c>
      <c r="H167" s="222">
        <v>3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44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138</v>
      </c>
      <c r="AT167" s="230" t="s">
        <v>134</v>
      </c>
      <c r="AU167" s="230" t="s">
        <v>88</v>
      </c>
      <c r="AY167" s="16" t="s">
        <v>132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86</v>
      </c>
      <c r="BK167" s="231">
        <f>ROUND(I167*H167,2)</f>
        <v>0</v>
      </c>
      <c r="BL167" s="16" t="s">
        <v>138</v>
      </c>
      <c r="BM167" s="230" t="s">
        <v>706</v>
      </c>
    </row>
    <row r="168" spans="1:65" s="2" customFormat="1" ht="16.5" customHeight="1">
      <c r="A168" s="37"/>
      <c r="B168" s="38"/>
      <c r="C168" s="218" t="s">
        <v>302</v>
      </c>
      <c r="D168" s="218" t="s">
        <v>134</v>
      </c>
      <c r="E168" s="219" t="s">
        <v>704</v>
      </c>
      <c r="F168" s="220" t="s">
        <v>705</v>
      </c>
      <c r="G168" s="221" t="s">
        <v>609</v>
      </c>
      <c r="H168" s="222">
        <v>8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44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138</v>
      </c>
      <c r="AT168" s="230" t="s">
        <v>134</v>
      </c>
      <c r="AU168" s="230" t="s">
        <v>88</v>
      </c>
      <c r="AY168" s="16" t="s">
        <v>132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86</v>
      </c>
      <c r="BK168" s="231">
        <f>ROUND(I168*H168,2)</f>
        <v>0</v>
      </c>
      <c r="BL168" s="16" t="s">
        <v>138</v>
      </c>
      <c r="BM168" s="230" t="s">
        <v>707</v>
      </c>
    </row>
    <row r="169" spans="1:65" s="2" customFormat="1" ht="16.5" customHeight="1">
      <c r="A169" s="37"/>
      <c r="B169" s="38"/>
      <c r="C169" s="218" t="s">
        <v>307</v>
      </c>
      <c r="D169" s="218" t="s">
        <v>134</v>
      </c>
      <c r="E169" s="219" t="s">
        <v>708</v>
      </c>
      <c r="F169" s="220" t="s">
        <v>709</v>
      </c>
      <c r="G169" s="221" t="s">
        <v>609</v>
      </c>
      <c r="H169" s="222">
        <v>4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44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138</v>
      </c>
      <c r="AT169" s="230" t="s">
        <v>134</v>
      </c>
      <c r="AU169" s="230" t="s">
        <v>88</v>
      </c>
      <c r="AY169" s="16" t="s">
        <v>132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86</v>
      </c>
      <c r="BK169" s="231">
        <f>ROUND(I169*H169,2)</f>
        <v>0</v>
      </c>
      <c r="BL169" s="16" t="s">
        <v>138</v>
      </c>
      <c r="BM169" s="230" t="s">
        <v>710</v>
      </c>
    </row>
    <row r="170" spans="1:65" s="2" customFormat="1" ht="16.5" customHeight="1">
      <c r="A170" s="37"/>
      <c r="B170" s="38"/>
      <c r="C170" s="218" t="s">
        <v>314</v>
      </c>
      <c r="D170" s="218" t="s">
        <v>134</v>
      </c>
      <c r="E170" s="219" t="s">
        <v>711</v>
      </c>
      <c r="F170" s="220" t="s">
        <v>712</v>
      </c>
      <c r="G170" s="221" t="s">
        <v>609</v>
      </c>
      <c r="H170" s="222">
        <v>3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44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138</v>
      </c>
      <c r="AT170" s="230" t="s">
        <v>134</v>
      </c>
      <c r="AU170" s="230" t="s">
        <v>88</v>
      </c>
      <c r="AY170" s="16" t="s">
        <v>132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86</v>
      </c>
      <c r="BK170" s="231">
        <f>ROUND(I170*H170,2)</f>
        <v>0</v>
      </c>
      <c r="BL170" s="16" t="s">
        <v>138</v>
      </c>
      <c r="BM170" s="230" t="s">
        <v>713</v>
      </c>
    </row>
    <row r="171" spans="1:65" s="2" customFormat="1" ht="16.5" customHeight="1">
      <c r="A171" s="37"/>
      <c r="B171" s="38"/>
      <c r="C171" s="218" t="s">
        <v>318</v>
      </c>
      <c r="D171" s="218" t="s">
        <v>134</v>
      </c>
      <c r="E171" s="219" t="s">
        <v>714</v>
      </c>
      <c r="F171" s="220" t="s">
        <v>715</v>
      </c>
      <c r="G171" s="221" t="s">
        <v>609</v>
      </c>
      <c r="H171" s="222">
        <v>4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44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138</v>
      </c>
      <c r="AT171" s="230" t="s">
        <v>134</v>
      </c>
      <c r="AU171" s="230" t="s">
        <v>88</v>
      </c>
      <c r="AY171" s="16" t="s">
        <v>132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86</v>
      </c>
      <c r="BK171" s="231">
        <f>ROUND(I171*H171,2)</f>
        <v>0</v>
      </c>
      <c r="BL171" s="16" t="s">
        <v>138</v>
      </c>
      <c r="BM171" s="230" t="s">
        <v>716</v>
      </c>
    </row>
    <row r="172" spans="1:65" s="2" customFormat="1" ht="16.5" customHeight="1">
      <c r="A172" s="37"/>
      <c r="B172" s="38"/>
      <c r="C172" s="218" t="s">
        <v>325</v>
      </c>
      <c r="D172" s="218" t="s">
        <v>134</v>
      </c>
      <c r="E172" s="219" t="s">
        <v>717</v>
      </c>
      <c r="F172" s="220" t="s">
        <v>718</v>
      </c>
      <c r="G172" s="221" t="s">
        <v>609</v>
      </c>
      <c r="H172" s="222">
        <v>3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44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138</v>
      </c>
      <c r="AT172" s="230" t="s">
        <v>134</v>
      </c>
      <c r="AU172" s="230" t="s">
        <v>88</v>
      </c>
      <c r="AY172" s="16" t="s">
        <v>132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86</v>
      </c>
      <c r="BK172" s="231">
        <f>ROUND(I172*H172,2)</f>
        <v>0</v>
      </c>
      <c r="BL172" s="16" t="s">
        <v>138</v>
      </c>
      <c r="BM172" s="230" t="s">
        <v>719</v>
      </c>
    </row>
    <row r="173" spans="1:65" s="2" customFormat="1" ht="16.5" customHeight="1">
      <c r="A173" s="37"/>
      <c r="B173" s="38"/>
      <c r="C173" s="218" t="s">
        <v>331</v>
      </c>
      <c r="D173" s="218" t="s">
        <v>134</v>
      </c>
      <c r="E173" s="219" t="s">
        <v>720</v>
      </c>
      <c r="F173" s="220" t="s">
        <v>721</v>
      </c>
      <c r="G173" s="221" t="s">
        <v>609</v>
      </c>
      <c r="H173" s="222">
        <v>4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44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138</v>
      </c>
      <c r="AT173" s="230" t="s">
        <v>134</v>
      </c>
      <c r="AU173" s="230" t="s">
        <v>88</v>
      </c>
      <c r="AY173" s="16" t="s">
        <v>132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86</v>
      </c>
      <c r="BK173" s="231">
        <f>ROUND(I173*H173,2)</f>
        <v>0</v>
      </c>
      <c r="BL173" s="16" t="s">
        <v>138</v>
      </c>
      <c r="BM173" s="230" t="s">
        <v>722</v>
      </c>
    </row>
    <row r="174" spans="1:65" s="2" customFormat="1" ht="21.75" customHeight="1">
      <c r="A174" s="37"/>
      <c r="B174" s="38"/>
      <c r="C174" s="218" t="s">
        <v>334</v>
      </c>
      <c r="D174" s="218" t="s">
        <v>134</v>
      </c>
      <c r="E174" s="219" t="s">
        <v>723</v>
      </c>
      <c r="F174" s="220" t="s">
        <v>724</v>
      </c>
      <c r="G174" s="221" t="s">
        <v>175</v>
      </c>
      <c r="H174" s="222">
        <v>480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44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138</v>
      </c>
      <c r="AT174" s="230" t="s">
        <v>134</v>
      </c>
      <c r="AU174" s="230" t="s">
        <v>88</v>
      </c>
      <c r="AY174" s="16" t="s">
        <v>132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86</v>
      </c>
      <c r="BK174" s="231">
        <f>ROUND(I174*H174,2)</f>
        <v>0</v>
      </c>
      <c r="BL174" s="16" t="s">
        <v>138</v>
      </c>
      <c r="BM174" s="230" t="s">
        <v>725</v>
      </c>
    </row>
    <row r="175" spans="1:51" s="13" customFormat="1" ht="12">
      <c r="A175" s="13"/>
      <c r="B175" s="237"/>
      <c r="C175" s="238"/>
      <c r="D175" s="239" t="s">
        <v>208</v>
      </c>
      <c r="E175" s="248" t="s">
        <v>1</v>
      </c>
      <c r="F175" s="240" t="s">
        <v>648</v>
      </c>
      <c r="G175" s="238"/>
      <c r="H175" s="241">
        <v>200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208</v>
      </c>
      <c r="AU175" s="247" t="s">
        <v>88</v>
      </c>
      <c r="AV175" s="13" t="s">
        <v>88</v>
      </c>
      <c r="AW175" s="13" t="s">
        <v>36</v>
      </c>
      <c r="AX175" s="13" t="s">
        <v>79</v>
      </c>
      <c r="AY175" s="247" t="s">
        <v>132</v>
      </c>
    </row>
    <row r="176" spans="1:51" s="13" customFormat="1" ht="12">
      <c r="A176" s="13"/>
      <c r="B176" s="237"/>
      <c r="C176" s="238"/>
      <c r="D176" s="239" t="s">
        <v>208</v>
      </c>
      <c r="E176" s="248" t="s">
        <v>1</v>
      </c>
      <c r="F176" s="240" t="s">
        <v>649</v>
      </c>
      <c r="G176" s="238"/>
      <c r="H176" s="241">
        <v>140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208</v>
      </c>
      <c r="AU176" s="247" t="s">
        <v>88</v>
      </c>
      <c r="AV176" s="13" t="s">
        <v>88</v>
      </c>
      <c r="AW176" s="13" t="s">
        <v>36</v>
      </c>
      <c r="AX176" s="13" t="s">
        <v>79</v>
      </c>
      <c r="AY176" s="247" t="s">
        <v>132</v>
      </c>
    </row>
    <row r="177" spans="1:51" s="13" customFormat="1" ht="12">
      <c r="A177" s="13"/>
      <c r="B177" s="237"/>
      <c r="C177" s="238"/>
      <c r="D177" s="239" t="s">
        <v>208</v>
      </c>
      <c r="E177" s="248" t="s">
        <v>1</v>
      </c>
      <c r="F177" s="240" t="s">
        <v>726</v>
      </c>
      <c r="G177" s="238"/>
      <c r="H177" s="241">
        <v>140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208</v>
      </c>
      <c r="AU177" s="247" t="s">
        <v>88</v>
      </c>
      <c r="AV177" s="13" t="s">
        <v>88</v>
      </c>
      <c r="AW177" s="13" t="s">
        <v>36</v>
      </c>
      <c r="AX177" s="13" t="s">
        <v>79</v>
      </c>
      <c r="AY177" s="247" t="s">
        <v>132</v>
      </c>
    </row>
    <row r="178" spans="1:51" s="14" customFormat="1" ht="12">
      <c r="A178" s="14"/>
      <c r="B178" s="260"/>
      <c r="C178" s="261"/>
      <c r="D178" s="239" t="s">
        <v>208</v>
      </c>
      <c r="E178" s="262" t="s">
        <v>1</v>
      </c>
      <c r="F178" s="263" t="s">
        <v>313</v>
      </c>
      <c r="G178" s="261"/>
      <c r="H178" s="264">
        <v>480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208</v>
      </c>
      <c r="AU178" s="270" t="s">
        <v>88</v>
      </c>
      <c r="AV178" s="14" t="s">
        <v>138</v>
      </c>
      <c r="AW178" s="14" t="s">
        <v>36</v>
      </c>
      <c r="AX178" s="14" t="s">
        <v>86</v>
      </c>
      <c r="AY178" s="270" t="s">
        <v>132</v>
      </c>
    </row>
    <row r="179" spans="1:65" s="2" customFormat="1" ht="16.5" customHeight="1">
      <c r="A179" s="37"/>
      <c r="B179" s="38"/>
      <c r="C179" s="218" t="s">
        <v>338</v>
      </c>
      <c r="D179" s="218" t="s">
        <v>134</v>
      </c>
      <c r="E179" s="219" t="s">
        <v>727</v>
      </c>
      <c r="F179" s="220" t="s">
        <v>728</v>
      </c>
      <c r="G179" s="221" t="s">
        <v>175</v>
      </c>
      <c r="H179" s="222">
        <v>100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44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138</v>
      </c>
      <c r="AT179" s="230" t="s">
        <v>134</v>
      </c>
      <c r="AU179" s="230" t="s">
        <v>88</v>
      </c>
      <c r="AY179" s="16" t="s">
        <v>132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86</v>
      </c>
      <c r="BK179" s="231">
        <f>ROUND(I179*H179,2)</f>
        <v>0</v>
      </c>
      <c r="BL179" s="16" t="s">
        <v>138</v>
      </c>
      <c r="BM179" s="230" t="s">
        <v>729</v>
      </c>
    </row>
    <row r="180" spans="1:65" s="2" customFormat="1" ht="16.5" customHeight="1">
      <c r="A180" s="37"/>
      <c r="B180" s="38"/>
      <c r="C180" s="218" t="s">
        <v>344</v>
      </c>
      <c r="D180" s="218" t="s">
        <v>134</v>
      </c>
      <c r="E180" s="219" t="s">
        <v>730</v>
      </c>
      <c r="F180" s="220" t="s">
        <v>731</v>
      </c>
      <c r="G180" s="221" t="s">
        <v>175</v>
      </c>
      <c r="H180" s="222">
        <v>200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44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138</v>
      </c>
      <c r="AT180" s="230" t="s">
        <v>134</v>
      </c>
      <c r="AU180" s="230" t="s">
        <v>88</v>
      </c>
      <c r="AY180" s="16" t="s">
        <v>132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86</v>
      </c>
      <c r="BK180" s="231">
        <f>ROUND(I180*H180,2)</f>
        <v>0</v>
      </c>
      <c r="BL180" s="16" t="s">
        <v>138</v>
      </c>
      <c r="BM180" s="230" t="s">
        <v>732</v>
      </c>
    </row>
    <row r="181" spans="1:65" s="2" customFormat="1" ht="16.5" customHeight="1">
      <c r="A181" s="37"/>
      <c r="B181" s="38"/>
      <c r="C181" s="218" t="s">
        <v>350</v>
      </c>
      <c r="D181" s="218" t="s">
        <v>134</v>
      </c>
      <c r="E181" s="219" t="s">
        <v>733</v>
      </c>
      <c r="F181" s="220" t="s">
        <v>734</v>
      </c>
      <c r="G181" s="221" t="s">
        <v>175</v>
      </c>
      <c r="H181" s="222">
        <v>18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44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138</v>
      </c>
      <c r="AT181" s="230" t="s">
        <v>134</v>
      </c>
      <c r="AU181" s="230" t="s">
        <v>88</v>
      </c>
      <c r="AY181" s="16" t="s">
        <v>132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86</v>
      </c>
      <c r="BK181" s="231">
        <f>ROUND(I181*H181,2)</f>
        <v>0</v>
      </c>
      <c r="BL181" s="16" t="s">
        <v>138</v>
      </c>
      <c r="BM181" s="230" t="s">
        <v>735</v>
      </c>
    </row>
    <row r="182" spans="1:65" s="2" customFormat="1" ht="16.5" customHeight="1">
      <c r="A182" s="37"/>
      <c r="B182" s="38"/>
      <c r="C182" s="218" t="s">
        <v>354</v>
      </c>
      <c r="D182" s="218" t="s">
        <v>134</v>
      </c>
      <c r="E182" s="219" t="s">
        <v>730</v>
      </c>
      <c r="F182" s="220" t="s">
        <v>731</v>
      </c>
      <c r="G182" s="221" t="s">
        <v>175</v>
      </c>
      <c r="H182" s="222">
        <v>140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44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138</v>
      </c>
      <c r="AT182" s="230" t="s">
        <v>134</v>
      </c>
      <c r="AU182" s="230" t="s">
        <v>88</v>
      </c>
      <c r="AY182" s="16" t="s">
        <v>132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86</v>
      </c>
      <c r="BK182" s="231">
        <f>ROUND(I182*H182,2)</f>
        <v>0</v>
      </c>
      <c r="BL182" s="16" t="s">
        <v>138</v>
      </c>
      <c r="BM182" s="230" t="s">
        <v>736</v>
      </c>
    </row>
    <row r="183" spans="1:65" s="2" customFormat="1" ht="21.75" customHeight="1">
      <c r="A183" s="37"/>
      <c r="B183" s="38"/>
      <c r="C183" s="218" t="s">
        <v>361</v>
      </c>
      <c r="D183" s="218" t="s">
        <v>134</v>
      </c>
      <c r="E183" s="219" t="s">
        <v>737</v>
      </c>
      <c r="F183" s="220" t="s">
        <v>738</v>
      </c>
      <c r="G183" s="221" t="s">
        <v>175</v>
      </c>
      <c r="H183" s="222">
        <v>170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44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138</v>
      </c>
      <c r="AT183" s="230" t="s">
        <v>134</v>
      </c>
      <c r="AU183" s="230" t="s">
        <v>88</v>
      </c>
      <c r="AY183" s="16" t="s">
        <v>132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86</v>
      </c>
      <c r="BK183" s="231">
        <f>ROUND(I183*H183,2)</f>
        <v>0</v>
      </c>
      <c r="BL183" s="16" t="s">
        <v>138</v>
      </c>
      <c r="BM183" s="230" t="s">
        <v>739</v>
      </c>
    </row>
    <row r="184" spans="1:65" s="2" customFormat="1" ht="16.5" customHeight="1">
      <c r="A184" s="37"/>
      <c r="B184" s="38"/>
      <c r="C184" s="218" t="s">
        <v>366</v>
      </c>
      <c r="D184" s="218" t="s">
        <v>134</v>
      </c>
      <c r="E184" s="219" t="s">
        <v>740</v>
      </c>
      <c r="F184" s="220" t="s">
        <v>741</v>
      </c>
      <c r="G184" s="221" t="s">
        <v>609</v>
      </c>
      <c r="H184" s="222">
        <v>20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44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138</v>
      </c>
      <c r="AT184" s="230" t="s">
        <v>134</v>
      </c>
      <c r="AU184" s="230" t="s">
        <v>88</v>
      </c>
      <c r="AY184" s="16" t="s">
        <v>132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86</v>
      </c>
      <c r="BK184" s="231">
        <f>ROUND(I184*H184,2)</f>
        <v>0</v>
      </c>
      <c r="BL184" s="16" t="s">
        <v>138</v>
      </c>
      <c r="BM184" s="230" t="s">
        <v>742</v>
      </c>
    </row>
    <row r="185" spans="1:65" s="2" customFormat="1" ht="16.5" customHeight="1">
      <c r="A185" s="37"/>
      <c r="B185" s="38"/>
      <c r="C185" s="218" t="s">
        <v>368</v>
      </c>
      <c r="D185" s="218" t="s">
        <v>134</v>
      </c>
      <c r="E185" s="219" t="s">
        <v>743</v>
      </c>
      <c r="F185" s="220" t="s">
        <v>741</v>
      </c>
      <c r="G185" s="221" t="s">
        <v>609</v>
      </c>
      <c r="H185" s="222">
        <v>7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44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138</v>
      </c>
      <c r="AT185" s="230" t="s">
        <v>134</v>
      </c>
      <c r="AU185" s="230" t="s">
        <v>88</v>
      </c>
      <c r="AY185" s="16" t="s">
        <v>132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86</v>
      </c>
      <c r="BK185" s="231">
        <f>ROUND(I185*H185,2)</f>
        <v>0</v>
      </c>
      <c r="BL185" s="16" t="s">
        <v>138</v>
      </c>
      <c r="BM185" s="230" t="s">
        <v>744</v>
      </c>
    </row>
    <row r="186" spans="1:65" s="2" customFormat="1" ht="16.5" customHeight="1">
      <c r="A186" s="37"/>
      <c r="B186" s="38"/>
      <c r="C186" s="218" t="s">
        <v>373</v>
      </c>
      <c r="D186" s="218" t="s">
        <v>134</v>
      </c>
      <c r="E186" s="219" t="s">
        <v>745</v>
      </c>
      <c r="F186" s="220" t="s">
        <v>746</v>
      </c>
      <c r="G186" s="221" t="s">
        <v>609</v>
      </c>
      <c r="H186" s="222">
        <v>20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44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138</v>
      </c>
      <c r="AT186" s="230" t="s">
        <v>134</v>
      </c>
      <c r="AU186" s="230" t="s">
        <v>88</v>
      </c>
      <c r="AY186" s="16" t="s">
        <v>132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86</v>
      </c>
      <c r="BK186" s="231">
        <f>ROUND(I186*H186,2)</f>
        <v>0</v>
      </c>
      <c r="BL186" s="16" t="s">
        <v>138</v>
      </c>
      <c r="BM186" s="230" t="s">
        <v>747</v>
      </c>
    </row>
    <row r="187" spans="1:65" s="2" customFormat="1" ht="21.75" customHeight="1">
      <c r="A187" s="37"/>
      <c r="B187" s="38"/>
      <c r="C187" s="218" t="s">
        <v>378</v>
      </c>
      <c r="D187" s="218" t="s">
        <v>134</v>
      </c>
      <c r="E187" s="219" t="s">
        <v>748</v>
      </c>
      <c r="F187" s="220" t="s">
        <v>749</v>
      </c>
      <c r="G187" s="221" t="s">
        <v>609</v>
      </c>
      <c r="H187" s="222">
        <v>56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44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138</v>
      </c>
      <c r="AT187" s="230" t="s">
        <v>134</v>
      </c>
      <c r="AU187" s="230" t="s">
        <v>88</v>
      </c>
      <c r="AY187" s="16" t="s">
        <v>132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86</v>
      </c>
      <c r="BK187" s="231">
        <f>ROUND(I187*H187,2)</f>
        <v>0</v>
      </c>
      <c r="BL187" s="16" t="s">
        <v>138</v>
      </c>
      <c r="BM187" s="230" t="s">
        <v>750</v>
      </c>
    </row>
    <row r="188" spans="1:65" s="2" customFormat="1" ht="16.5" customHeight="1">
      <c r="A188" s="37"/>
      <c r="B188" s="38"/>
      <c r="C188" s="218" t="s">
        <v>383</v>
      </c>
      <c r="D188" s="218" t="s">
        <v>134</v>
      </c>
      <c r="E188" s="219" t="s">
        <v>751</v>
      </c>
      <c r="F188" s="220" t="s">
        <v>752</v>
      </c>
      <c r="G188" s="221" t="s">
        <v>609</v>
      </c>
      <c r="H188" s="222">
        <v>4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44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138</v>
      </c>
      <c r="AT188" s="230" t="s">
        <v>134</v>
      </c>
      <c r="AU188" s="230" t="s">
        <v>88</v>
      </c>
      <c r="AY188" s="16" t="s">
        <v>132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86</v>
      </c>
      <c r="BK188" s="231">
        <f>ROUND(I188*H188,2)</f>
        <v>0</v>
      </c>
      <c r="BL188" s="16" t="s">
        <v>138</v>
      </c>
      <c r="BM188" s="230" t="s">
        <v>753</v>
      </c>
    </row>
    <row r="189" spans="1:65" s="2" customFormat="1" ht="21.75" customHeight="1">
      <c r="A189" s="37"/>
      <c r="B189" s="38"/>
      <c r="C189" s="218" t="s">
        <v>390</v>
      </c>
      <c r="D189" s="218" t="s">
        <v>134</v>
      </c>
      <c r="E189" s="219" t="s">
        <v>754</v>
      </c>
      <c r="F189" s="220" t="s">
        <v>755</v>
      </c>
      <c r="G189" s="221" t="s">
        <v>609</v>
      </c>
      <c r="H189" s="222">
        <v>33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44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138</v>
      </c>
      <c r="AT189" s="230" t="s">
        <v>134</v>
      </c>
      <c r="AU189" s="230" t="s">
        <v>88</v>
      </c>
      <c r="AY189" s="16" t="s">
        <v>132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86</v>
      </c>
      <c r="BK189" s="231">
        <f>ROUND(I189*H189,2)</f>
        <v>0</v>
      </c>
      <c r="BL189" s="16" t="s">
        <v>138</v>
      </c>
      <c r="BM189" s="230" t="s">
        <v>756</v>
      </c>
    </row>
    <row r="190" spans="1:63" s="12" customFormat="1" ht="22.8" customHeight="1">
      <c r="A190" s="12"/>
      <c r="B190" s="202"/>
      <c r="C190" s="203"/>
      <c r="D190" s="204" t="s">
        <v>78</v>
      </c>
      <c r="E190" s="216" t="s">
        <v>757</v>
      </c>
      <c r="F190" s="216" t="s">
        <v>758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SUM(P191:P196)</f>
        <v>0</v>
      </c>
      <c r="Q190" s="210"/>
      <c r="R190" s="211">
        <f>SUM(R191:R196)</f>
        <v>0</v>
      </c>
      <c r="S190" s="210"/>
      <c r="T190" s="212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86</v>
      </c>
      <c r="AT190" s="214" t="s">
        <v>78</v>
      </c>
      <c r="AU190" s="214" t="s">
        <v>86</v>
      </c>
      <c r="AY190" s="213" t="s">
        <v>132</v>
      </c>
      <c r="BK190" s="215">
        <f>SUM(BK191:BK196)</f>
        <v>0</v>
      </c>
    </row>
    <row r="191" spans="1:65" s="2" customFormat="1" ht="21.75" customHeight="1">
      <c r="A191" s="37"/>
      <c r="B191" s="38"/>
      <c r="C191" s="218" t="s">
        <v>396</v>
      </c>
      <c r="D191" s="218" t="s">
        <v>134</v>
      </c>
      <c r="E191" s="219" t="s">
        <v>759</v>
      </c>
      <c r="F191" s="220" t="s">
        <v>760</v>
      </c>
      <c r="G191" s="221" t="s">
        <v>609</v>
      </c>
      <c r="H191" s="222">
        <v>1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44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138</v>
      </c>
      <c r="AT191" s="230" t="s">
        <v>134</v>
      </c>
      <c r="AU191" s="230" t="s">
        <v>88</v>
      </c>
      <c r="AY191" s="16" t="s">
        <v>132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86</v>
      </c>
      <c r="BK191" s="231">
        <f>ROUND(I191*H191,2)</f>
        <v>0</v>
      </c>
      <c r="BL191" s="16" t="s">
        <v>138</v>
      </c>
      <c r="BM191" s="230" t="s">
        <v>761</v>
      </c>
    </row>
    <row r="192" spans="1:65" s="2" customFormat="1" ht="21.75" customHeight="1">
      <c r="A192" s="37"/>
      <c r="B192" s="38"/>
      <c r="C192" s="218" t="s">
        <v>398</v>
      </c>
      <c r="D192" s="218" t="s">
        <v>134</v>
      </c>
      <c r="E192" s="219" t="s">
        <v>762</v>
      </c>
      <c r="F192" s="220" t="s">
        <v>763</v>
      </c>
      <c r="G192" s="221" t="s">
        <v>609</v>
      </c>
      <c r="H192" s="222">
        <v>2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44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138</v>
      </c>
      <c r="AT192" s="230" t="s">
        <v>134</v>
      </c>
      <c r="AU192" s="230" t="s">
        <v>88</v>
      </c>
      <c r="AY192" s="16" t="s">
        <v>132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86</v>
      </c>
      <c r="BK192" s="231">
        <f>ROUND(I192*H192,2)</f>
        <v>0</v>
      </c>
      <c r="BL192" s="16" t="s">
        <v>138</v>
      </c>
      <c r="BM192" s="230" t="s">
        <v>764</v>
      </c>
    </row>
    <row r="193" spans="1:65" s="2" customFormat="1" ht="21.75" customHeight="1">
      <c r="A193" s="37"/>
      <c r="B193" s="38"/>
      <c r="C193" s="218" t="s">
        <v>403</v>
      </c>
      <c r="D193" s="218" t="s">
        <v>134</v>
      </c>
      <c r="E193" s="219" t="s">
        <v>765</v>
      </c>
      <c r="F193" s="220" t="s">
        <v>766</v>
      </c>
      <c r="G193" s="221" t="s">
        <v>609</v>
      </c>
      <c r="H193" s="222">
        <v>6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44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138</v>
      </c>
      <c r="AT193" s="230" t="s">
        <v>134</v>
      </c>
      <c r="AU193" s="230" t="s">
        <v>88</v>
      </c>
      <c r="AY193" s="16" t="s">
        <v>132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86</v>
      </c>
      <c r="BK193" s="231">
        <f>ROUND(I193*H193,2)</f>
        <v>0</v>
      </c>
      <c r="BL193" s="16" t="s">
        <v>138</v>
      </c>
      <c r="BM193" s="230" t="s">
        <v>767</v>
      </c>
    </row>
    <row r="194" spans="1:65" s="2" customFormat="1" ht="21.75" customHeight="1">
      <c r="A194" s="37"/>
      <c r="B194" s="38"/>
      <c r="C194" s="218" t="s">
        <v>407</v>
      </c>
      <c r="D194" s="218" t="s">
        <v>134</v>
      </c>
      <c r="E194" s="219" t="s">
        <v>768</v>
      </c>
      <c r="F194" s="220" t="s">
        <v>769</v>
      </c>
      <c r="G194" s="221" t="s">
        <v>609</v>
      </c>
      <c r="H194" s="222">
        <v>2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44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138</v>
      </c>
      <c r="AT194" s="230" t="s">
        <v>134</v>
      </c>
      <c r="AU194" s="230" t="s">
        <v>88</v>
      </c>
      <c r="AY194" s="16" t="s">
        <v>132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86</v>
      </c>
      <c r="BK194" s="231">
        <f>ROUND(I194*H194,2)</f>
        <v>0</v>
      </c>
      <c r="BL194" s="16" t="s">
        <v>138</v>
      </c>
      <c r="BM194" s="230" t="s">
        <v>770</v>
      </c>
    </row>
    <row r="195" spans="1:65" s="2" customFormat="1" ht="21.75" customHeight="1">
      <c r="A195" s="37"/>
      <c r="B195" s="38"/>
      <c r="C195" s="218" t="s">
        <v>413</v>
      </c>
      <c r="D195" s="218" t="s">
        <v>134</v>
      </c>
      <c r="E195" s="219" t="s">
        <v>771</v>
      </c>
      <c r="F195" s="220" t="s">
        <v>772</v>
      </c>
      <c r="G195" s="221" t="s">
        <v>609</v>
      </c>
      <c r="H195" s="222">
        <v>1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44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138</v>
      </c>
      <c r="AT195" s="230" t="s">
        <v>134</v>
      </c>
      <c r="AU195" s="230" t="s">
        <v>88</v>
      </c>
      <c r="AY195" s="16" t="s">
        <v>132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86</v>
      </c>
      <c r="BK195" s="231">
        <f>ROUND(I195*H195,2)</f>
        <v>0</v>
      </c>
      <c r="BL195" s="16" t="s">
        <v>138</v>
      </c>
      <c r="BM195" s="230" t="s">
        <v>773</v>
      </c>
    </row>
    <row r="196" spans="1:65" s="2" customFormat="1" ht="21.75" customHeight="1">
      <c r="A196" s="37"/>
      <c r="B196" s="38"/>
      <c r="C196" s="218" t="s">
        <v>416</v>
      </c>
      <c r="D196" s="218" t="s">
        <v>134</v>
      </c>
      <c r="E196" s="219" t="s">
        <v>774</v>
      </c>
      <c r="F196" s="220" t="s">
        <v>775</v>
      </c>
      <c r="G196" s="221" t="s">
        <v>609</v>
      </c>
      <c r="H196" s="222">
        <v>2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44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138</v>
      </c>
      <c r="AT196" s="230" t="s">
        <v>134</v>
      </c>
      <c r="AU196" s="230" t="s">
        <v>88</v>
      </c>
      <c r="AY196" s="16" t="s">
        <v>132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86</v>
      </c>
      <c r="BK196" s="231">
        <f>ROUND(I196*H196,2)</f>
        <v>0</v>
      </c>
      <c r="BL196" s="16" t="s">
        <v>138</v>
      </c>
      <c r="BM196" s="230" t="s">
        <v>776</v>
      </c>
    </row>
    <row r="197" spans="1:63" s="12" customFormat="1" ht="22.8" customHeight="1">
      <c r="A197" s="12"/>
      <c r="B197" s="202"/>
      <c r="C197" s="203"/>
      <c r="D197" s="204" t="s">
        <v>78</v>
      </c>
      <c r="E197" s="216" t="s">
        <v>777</v>
      </c>
      <c r="F197" s="216" t="s">
        <v>133</v>
      </c>
      <c r="G197" s="203"/>
      <c r="H197" s="203"/>
      <c r="I197" s="206"/>
      <c r="J197" s="217">
        <f>BK197</f>
        <v>0</v>
      </c>
      <c r="K197" s="203"/>
      <c r="L197" s="208"/>
      <c r="M197" s="209"/>
      <c r="N197" s="210"/>
      <c r="O197" s="210"/>
      <c r="P197" s="211">
        <f>SUM(P198:P227)</f>
        <v>0</v>
      </c>
      <c r="Q197" s="210"/>
      <c r="R197" s="211">
        <f>SUM(R198:R227)</f>
        <v>0</v>
      </c>
      <c r="S197" s="210"/>
      <c r="T197" s="212">
        <f>SUM(T198:T227)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3" t="s">
        <v>86</v>
      </c>
      <c r="AT197" s="214" t="s">
        <v>78</v>
      </c>
      <c r="AU197" s="214" t="s">
        <v>86</v>
      </c>
      <c r="AY197" s="213" t="s">
        <v>132</v>
      </c>
      <c r="BK197" s="215">
        <f>SUM(BK198:BK227)</f>
        <v>0</v>
      </c>
    </row>
    <row r="198" spans="1:65" s="2" customFormat="1" ht="21.75" customHeight="1">
      <c r="A198" s="37"/>
      <c r="B198" s="38"/>
      <c r="C198" s="218" t="s">
        <v>418</v>
      </c>
      <c r="D198" s="218" t="s">
        <v>134</v>
      </c>
      <c r="E198" s="219" t="s">
        <v>778</v>
      </c>
      <c r="F198" s="220" t="s">
        <v>779</v>
      </c>
      <c r="G198" s="221" t="s">
        <v>609</v>
      </c>
      <c r="H198" s="222">
        <v>3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44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138</v>
      </c>
      <c r="AT198" s="230" t="s">
        <v>134</v>
      </c>
      <c r="AU198" s="230" t="s">
        <v>88</v>
      </c>
      <c r="AY198" s="16" t="s">
        <v>132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86</v>
      </c>
      <c r="BK198" s="231">
        <f>ROUND(I198*H198,2)</f>
        <v>0</v>
      </c>
      <c r="BL198" s="16" t="s">
        <v>138</v>
      </c>
      <c r="BM198" s="230" t="s">
        <v>780</v>
      </c>
    </row>
    <row r="199" spans="1:65" s="2" customFormat="1" ht="21.75" customHeight="1">
      <c r="A199" s="37"/>
      <c r="B199" s="38"/>
      <c r="C199" s="218" t="s">
        <v>423</v>
      </c>
      <c r="D199" s="218" t="s">
        <v>134</v>
      </c>
      <c r="E199" s="219" t="s">
        <v>781</v>
      </c>
      <c r="F199" s="220" t="s">
        <v>782</v>
      </c>
      <c r="G199" s="221" t="s">
        <v>169</v>
      </c>
      <c r="H199" s="222">
        <v>1.2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44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138</v>
      </c>
      <c r="AT199" s="230" t="s">
        <v>134</v>
      </c>
      <c r="AU199" s="230" t="s">
        <v>88</v>
      </c>
      <c r="AY199" s="16" t="s">
        <v>132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86</v>
      </c>
      <c r="BK199" s="231">
        <f>ROUND(I199*H199,2)</f>
        <v>0</v>
      </c>
      <c r="BL199" s="16" t="s">
        <v>138</v>
      </c>
      <c r="BM199" s="230" t="s">
        <v>783</v>
      </c>
    </row>
    <row r="200" spans="1:65" s="2" customFormat="1" ht="16.5" customHeight="1">
      <c r="A200" s="37"/>
      <c r="B200" s="38"/>
      <c r="C200" s="218" t="s">
        <v>428</v>
      </c>
      <c r="D200" s="218" t="s">
        <v>134</v>
      </c>
      <c r="E200" s="219" t="s">
        <v>784</v>
      </c>
      <c r="F200" s="220" t="s">
        <v>785</v>
      </c>
      <c r="G200" s="221" t="s">
        <v>169</v>
      </c>
      <c r="H200" s="222">
        <v>1.2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44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138</v>
      </c>
      <c r="AT200" s="230" t="s">
        <v>134</v>
      </c>
      <c r="AU200" s="230" t="s">
        <v>88</v>
      </c>
      <c r="AY200" s="16" t="s">
        <v>132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86</v>
      </c>
      <c r="BK200" s="231">
        <f>ROUND(I200*H200,2)</f>
        <v>0</v>
      </c>
      <c r="BL200" s="16" t="s">
        <v>138</v>
      </c>
      <c r="BM200" s="230" t="s">
        <v>786</v>
      </c>
    </row>
    <row r="201" spans="1:65" s="2" customFormat="1" ht="21.75" customHeight="1">
      <c r="A201" s="37"/>
      <c r="B201" s="38"/>
      <c r="C201" s="218" t="s">
        <v>432</v>
      </c>
      <c r="D201" s="218" t="s">
        <v>134</v>
      </c>
      <c r="E201" s="219" t="s">
        <v>778</v>
      </c>
      <c r="F201" s="220" t="s">
        <v>779</v>
      </c>
      <c r="G201" s="221" t="s">
        <v>609</v>
      </c>
      <c r="H201" s="222">
        <v>4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44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138</v>
      </c>
      <c r="AT201" s="230" t="s">
        <v>134</v>
      </c>
      <c r="AU201" s="230" t="s">
        <v>88</v>
      </c>
      <c r="AY201" s="16" t="s">
        <v>132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86</v>
      </c>
      <c r="BK201" s="231">
        <f>ROUND(I201*H201,2)</f>
        <v>0</v>
      </c>
      <c r="BL201" s="16" t="s">
        <v>138</v>
      </c>
      <c r="BM201" s="230" t="s">
        <v>787</v>
      </c>
    </row>
    <row r="202" spans="1:65" s="2" customFormat="1" ht="21.75" customHeight="1">
      <c r="A202" s="37"/>
      <c r="B202" s="38"/>
      <c r="C202" s="218" t="s">
        <v>437</v>
      </c>
      <c r="D202" s="218" t="s">
        <v>134</v>
      </c>
      <c r="E202" s="219" t="s">
        <v>788</v>
      </c>
      <c r="F202" s="220" t="s">
        <v>782</v>
      </c>
      <c r="G202" s="221" t="s">
        <v>169</v>
      </c>
      <c r="H202" s="222">
        <v>6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44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138</v>
      </c>
      <c r="AT202" s="230" t="s">
        <v>134</v>
      </c>
      <c r="AU202" s="230" t="s">
        <v>88</v>
      </c>
      <c r="AY202" s="16" t="s">
        <v>132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86</v>
      </c>
      <c r="BK202" s="231">
        <f>ROUND(I202*H202,2)</f>
        <v>0</v>
      </c>
      <c r="BL202" s="16" t="s">
        <v>138</v>
      </c>
      <c r="BM202" s="230" t="s">
        <v>789</v>
      </c>
    </row>
    <row r="203" spans="1:65" s="2" customFormat="1" ht="16.5" customHeight="1">
      <c r="A203" s="37"/>
      <c r="B203" s="38"/>
      <c r="C203" s="218" t="s">
        <v>443</v>
      </c>
      <c r="D203" s="218" t="s">
        <v>134</v>
      </c>
      <c r="E203" s="219" t="s">
        <v>790</v>
      </c>
      <c r="F203" s="220" t="s">
        <v>785</v>
      </c>
      <c r="G203" s="221" t="s">
        <v>169</v>
      </c>
      <c r="H203" s="222">
        <v>6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44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138</v>
      </c>
      <c r="AT203" s="230" t="s">
        <v>134</v>
      </c>
      <c r="AU203" s="230" t="s">
        <v>88</v>
      </c>
      <c r="AY203" s="16" t="s">
        <v>132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86</v>
      </c>
      <c r="BK203" s="231">
        <f>ROUND(I203*H203,2)</f>
        <v>0</v>
      </c>
      <c r="BL203" s="16" t="s">
        <v>138</v>
      </c>
      <c r="BM203" s="230" t="s">
        <v>791</v>
      </c>
    </row>
    <row r="204" spans="1:65" s="2" customFormat="1" ht="21.75" customHeight="1">
      <c r="A204" s="37"/>
      <c r="B204" s="38"/>
      <c r="C204" s="218" t="s">
        <v>448</v>
      </c>
      <c r="D204" s="218" t="s">
        <v>134</v>
      </c>
      <c r="E204" s="219" t="s">
        <v>792</v>
      </c>
      <c r="F204" s="220" t="s">
        <v>793</v>
      </c>
      <c r="G204" s="221" t="s">
        <v>175</v>
      </c>
      <c r="H204" s="222">
        <v>21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44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138</v>
      </c>
      <c r="AT204" s="230" t="s">
        <v>134</v>
      </c>
      <c r="AU204" s="230" t="s">
        <v>88</v>
      </c>
      <c r="AY204" s="16" t="s">
        <v>132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86</v>
      </c>
      <c r="BK204" s="231">
        <f>ROUND(I204*H204,2)</f>
        <v>0</v>
      </c>
      <c r="BL204" s="16" t="s">
        <v>138</v>
      </c>
      <c r="BM204" s="230" t="s">
        <v>794</v>
      </c>
    </row>
    <row r="205" spans="1:65" s="2" customFormat="1" ht="16.5" customHeight="1">
      <c r="A205" s="37"/>
      <c r="B205" s="38"/>
      <c r="C205" s="218" t="s">
        <v>452</v>
      </c>
      <c r="D205" s="218" t="s">
        <v>134</v>
      </c>
      <c r="E205" s="219" t="s">
        <v>795</v>
      </c>
      <c r="F205" s="220" t="s">
        <v>796</v>
      </c>
      <c r="G205" s="221" t="s">
        <v>149</v>
      </c>
      <c r="H205" s="222">
        <v>10.5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44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138</v>
      </c>
      <c r="AT205" s="230" t="s">
        <v>134</v>
      </c>
      <c r="AU205" s="230" t="s">
        <v>88</v>
      </c>
      <c r="AY205" s="16" t="s">
        <v>132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86</v>
      </c>
      <c r="BK205" s="231">
        <f>ROUND(I205*H205,2)</f>
        <v>0</v>
      </c>
      <c r="BL205" s="16" t="s">
        <v>138</v>
      </c>
      <c r="BM205" s="230" t="s">
        <v>797</v>
      </c>
    </row>
    <row r="206" spans="1:65" s="2" customFormat="1" ht="16.5" customHeight="1">
      <c r="A206" s="37"/>
      <c r="B206" s="38"/>
      <c r="C206" s="218" t="s">
        <v>456</v>
      </c>
      <c r="D206" s="218" t="s">
        <v>134</v>
      </c>
      <c r="E206" s="219" t="s">
        <v>798</v>
      </c>
      <c r="F206" s="220" t="s">
        <v>799</v>
      </c>
      <c r="G206" s="221" t="s">
        <v>175</v>
      </c>
      <c r="H206" s="222">
        <v>42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44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138</v>
      </c>
      <c r="AT206" s="230" t="s">
        <v>134</v>
      </c>
      <c r="AU206" s="230" t="s">
        <v>88</v>
      </c>
      <c r="AY206" s="16" t="s">
        <v>132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86</v>
      </c>
      <c r="BK206" s="231">
        <f>ROUND(I206*H206,2)</f>
        <v>0</v>
      </c>
      <c r="BL206" s="16" t="s">
        <v>138</v>
      </c>
      <c r="BM206" s="230" t="s">
        <v>800</v>
      </c>
    </row>
    <row r="207" spans="1:65" s="2" customFormat="1" ht="16.5" customHeight="1">
      <c r="A207" s="37"/>
      <c r="B207" s="38"/>
      <c r="C207" s="218" t="s">
        <v>460</v>
      </c>
      <c r="D207" s="218" t="s">
        <v>134</v>
      </c>
      <c r="E207" s="219" t="s">
        <v>801</v>
      </c>
      <c r="F207" s="220" t="s">
        <v>802</v>
      </c>
      <c r="G207" s="221" t="s">
        <v>149</v>
      </c>
      <c r="H207" s="222">
        <v>10.5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44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138</v>
      </c>
      <c r="AT207" s="230" t="s">
        <v>134</v>
      </c>
      <c r="AU207" s="230" t="s">
        <v>88</v>
      </c>
      <c r="AY207" s="16" t="s">
        <v>132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86</v>
      </c>
      <c r="BK207" s="231">
        <f>ROUND(I207*H207,2)</f>
        <v>0</v>
      </c>
      <c r="BL207" s="16" t="s">
        <v>138</v>
      </c>
      <c r="BM207" s="230" t="s">
        <v>803</v>
      </c>
    </row>
    <row r="208" spans="1:65" s="2" customFormat="1" ht="16.5" customHeight="1">
      <c r="A208" s="37"/>
      <c r="B208" s="38"/>
      <c r="C208" s="218" t="s">
        <v>464</v>
      </c>
      <c r="D208" s="218" t="s">
        <v>134</v>
      </c>
      <c r="E208" s="219" t="s">
        <v>804</v>
      </c>
      <c r="F208" s="220" t="s">
        <v>805</v>
      </c>
      <c r="G208" s="221" t="s">
        <v>175</v>
      </c>
      <c r="H208" s="222">
        <v>21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44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138</v>
      </c>
      <c r="AT208" s="230" t="s">
        <v>134</v>
      </c>
      <c r="AU208" s="230" t="s">
        <v>88</v>
      </c>
      <c r="AY208" s="16" t="s">
        <v>132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86</v>
      </c>
      <c r="BK208" s="231">
        <f>ROUND(I208*H208,2)</f>
        <v>0</v>
      </c>
      <c r="BL208" s="16" t="s">
        <v>138</v>
      </c>
      <c r="BM208" s="230" t="s">
        <v>806</v>
      </c>
    </row>
    <row r="209" spans="1:65" s="2" customFormat="1" ht="16.5" customHeight="1">
      <c r="A209" s="37"/>
      <c r="B209" s="38"/>
      <c r="C209" s="218" t="s">
        <v>469</v>
      </c>
      <c r="D209" s="218" t="s">
        <v>134</v>
      </c>
      <c r="E209" s="219" t="s">
        <v>807</v>
      </c>
      <c r="F209" s="220" t="s">
        <v>808</v>
      </c>
      <c r="G209" s="221" t="s">
        <v>175</v>
      </c>
      <c r="H209" s="222">
        <v>21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44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138</v>
      </c>
      <c r="AT209" s="230" t="s">
        <v>134</v>
      </c>
      <c r="AU209" s="230" t="s">
        <v>88</v>
      </c>
      <c r="AY209" s="16" t="s">
        <v>132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86</v>
      </c>
      <c r="BK209" s="231">
        <f>ROUND(I209*H209,2)</f>
        <v>0</v>
      </c>
      <c r="BL209" s="16" t="s">
        <v>138</v>
      </c>
      <c r="BM209" s="230" t="s">
        <v>809</v>
      </c>
    </row>
    <row r="210" spans="1:65" s="2" customFormat="1" ht="16.5" customHeight="1">
      <c r="A210" s="37"/>
      <c r="B210" s="38"/>
      <c r="C210" s="218" t="s">
        <v>473</v>
      </c>
      <c r="D210" s="218" t="s">
        <v>134</v>
      </c>
      <c r="E210" s="219" t="s">
        <v>810</v>
      </c>
      <c r="F210" s="220" t="s">
        <v>785</v>
      </c>
      <c r="G210" s="221" t="s">
        <v>169</v>
      </c>
      <c r="H210" s="222">
        <v>3.68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44</v>
      </c>
      <c r="O210" s="90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138</v>
      </c>
      <c r="AT210" s="230" t="s">
        <v>134</v>
      </c>
      <c r="AU210" s="230" t="s">
        <v>88</v>
      </c>
      <c r="AY210" s="16" t="s">
        <v>132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86</v>
      </c>
      <c r="BK210" s="231">
        <f>ROUND(I210*H210,2)</f>
        <v>0</v>
      </c>
      <c r="BL210" s="16" t="s">
        <v>138</v>
      </c>
      <c r="BM210" s="230" t="s">
        <v>811</v>
      </c>
    </row>
    <row r="211" spans="1:65" s="2" customFormat="1" ht="16.5" customHeight="1">
      <c r="A211" s="37"/>
      <c r="B211" s="38"/>
      <c r="C211" s="218" t="s">
        <v>478</v>
      </c>
      <c r="D211" s="218" t="s">
        <v>134</v>
      </c>
      <c r="E211" s="219" t="s">
        <v>812</v>
      </c>
      <c r="F211" s="220" t="s">
        <v>813</v>
      </c>
      <c r="G211" s="221" t="s">
        <v>149</v>
      </c>
      <c r="H211" s="222">
        <v>10.5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44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138</v>
      </c>
      <c r="AT211" s="230" t="s">
        <v>134</v>
      </c>
      <c r="AU211" s="230" t="s">
        <v>88</v>
      </c>
      <c r="AY211" s="16" t="s">
        <v>132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86</v>
      </c>
      <c r="BK211" s="231">
        <f>ROUND(I211*H211,2)</f>
        <v>0</v>
      </c>
      <c r="BL211" s="16" t="s">
        <v>138</v>
      </c>
      <c r="BM211" s="230" t="s">
        <v>814</v>
      </c>
    </row>
    <row r="212" spans="1:65" s="2" customFormat="1" ht="16.5" customHeight="1">
      <c r="A212" s="37"/>
      <c r="B212" s="38"/>
      <c r="C212" s="218" t="s">
        <v>482</v>
      </c>
      <c r="D212" s="218" t="s">
        <v>134</v>
      </c>
      <c r="E212" s="219" t="s">
        <v>815</v>
      </c>
      <c r="F212" s="220" t="s">
        <v>816</v>
      </c>
      <c r="G212" s="221" t="s">
        <v>149</v>
      </c>
      <c r="H212" s="222">
        <v>10.5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44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138</v>
      </c>
      <c r="AT212" s="230" t="s">
        <v>134</v>
      </c>
      <c r="AU212" s="230" t="s">
        <v>88</v>
      </c>
      <c r="AY212" s="16" t="s">
        <v>132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86</v>
      </c>
      <c r="BK212" s="231">
        <f>ROUND(I212*H212,2)</f>
        <v>0</v>
      </c>
      <c r="BL212" s="16" t="s">
        <v>138</v>
      </c>
      <c r="BM212" s="230" t="s">
        <v>817</v>
      </c>
    </row>
    <row r="213" spans="1:65" s="2" customFormat="1" ht="16.5" customHeight="1">
      <c r="A213" s="37"/>
      <c r="B213" s="38"/>
      <c r="C213" s="218" t="s">
        <v>486</v>
      </c>
      <c r="D213" s="218" t="s">
        <v>134</v>
      </c>
      <c r="E213" s="219" t="s">
        <v>818</v>
      </c>
      <c r="F213" s="220" t="s">
        <v>819</v>
      </c>
      <c r="G213" s="221" t="s">
        <v>175</v>
      </c>
      <c r="H213" s="222">
        <v>11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44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138</v>
      </c>
      <c r="AT213" s="230" t="s">
        <v>134</v>
      </c>
      <c r="AU213" s="230" t="s">
        <v>88</v>
      </c>
      <c r="AY213" s="16" t="s">
        <v>132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86</v>
      </c>
      <c r="BK213" s="231">
        <f>ROUND(I213*H213,2)</f>
        <v>0</v>
      </c>
      <c r="BL213" s="16" t="s">
        <v>138</v>
      </c>
      <c r="BM213" s="230" t="s">
        <v>820</v>
      </c>
    </row>
    <row r="214" spans="1:65" s="2" customFormat="1" ht="16.5" customHeight="1">
      <c r="A214" s="37"/>
      <c r="B214" s="38"/>
      <c r="C214" s="218" t="s">
        <v>492</v>
      </c>
      <c r="D214" s="218" t="s">
        <v>134</v>
      </c>
      <c r="E214" s="219" t="s">
        <v>821</v>
      </c>
      <c r="F214" s="220" t="s">
        <v>805</v>
      </c>
      <c r="G214" s="221" t="s">
        <v>175</v>
      </c>
      <c r="H214" s="222">
        <v>11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44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138</v>
      </c>
      <c r="AT214" s="230" t="s">
        <v>134</v>
      </c>
      <c r="AU214" s="230" t="s">
        <v>88</v>
      </c>
      <c r="AY214" s="16" t="s">
        <v>132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86</v>
      </c>
      <c r="BK214" s="231">
        <f>ROUND(I214*H214,2)</f>
        <v>0</v>
      </c>
      <c r="BL214" s="16" t="s">
        <v>138</v>
      </c>
      <c r="BM214" s="230" t="s">
        <v>822</v>
      </c>
    </row>
    <row r="215" spans="1:65" s="2" customFormat="1" ht="16.5" customHeight="1">
      <c r="A215" s="37"/>
      <c r="B215" s="38"/>
      <c r="C215" s="218" t="s">
        <v>497</v>
      </c>
      <c r="D215" s="218" t="s">
        <v>134</v>
      </c>
      <c r="E215" s="219" t="s">
        <v>823</v>
      </c>
      <c r="F215" s="220" t="s">
        <v>824</v>
      </c>
      <c r="G215" s="221" t="s">
        <v>175</v>
      </c>
      <c r="H215" s="222">
        <v>11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44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138</v>
      </c>
      <c r="AT215" s="230" t="s">
        <v>134</v>
      </c>
      <c r="AU215" s="230" t="s">
        <v>88</v>
      </c>
      <c r="AY215" s="16" t="s">
        <v>132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86</v>
      </c>
      <c r="BK215" s="231">
        <f>ROUND(I215*H215,2)</f>
        <v>0</v>
      </c>
      <c r="BL215" s="16" t="s">
        <v>138</v>
      </c>
      <c r="BM215" s="230" t="s">
        <v>825</v>
      </c>
    </row>
    <row r="216" spans="1:65" s="2" customFormat="1" ht="16.5" customHeight="1">
      <c r="A216" s="37"/>
      <c r="B216" s="38"/>
      <c r="C216" s="218" t="s">
        <v>502</v>
      </c>
      <c r="D216" s="218" t="s">
        <v>134</v>
      </c>
      <c r="E216" s="219" t="s">
        <v>826</v>
      </c>
      <c r="F216" s="220" t="s">
        <v>785</v>
      </c>
      <c r="G216" s="221" t="s">
        <v>169</v>
      </c>
      <c r="H216" s="222">
        <v>0.77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44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138</v>
      </c>
      <c r="AT216" s="230" t="s">
        <v>134</v>
      </c>
      <c r="AU216" s="230" t="s">
        <v>88</v>
      </c>
      <c r="AY216" s="16" t="s">
        <v>132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86</v>
      </c>
      <c r="BK216" s="231">
        <f>ROUND(I216*H216,2)</f>
        <v>0</v>
      </c>
      <c r="BL216" s="16" t="s">
        <v>138</v>
      </c>
      <c r="BM216" s="230" t="s">
        <v>827</v>
      </c>
    </row>
    <row r="217" spans="1:65" s="2" customFormat="1" ht="16.5" customHeight="1">
      <c r="A217" s="37"/>
      <c r="B217" s="38"/>
      <c r="C217" s="218" t="s">
        <v>507</v>
      </c>
      <c r="D217" s="218" t="s">
        <v>134</v>
      </c>
      <c r="E217" s="219" t="s">
        <v>828</v>
      </c>
      <c r="F217" s="220" t="s">
        <v>829</v>
      </c>
      <c r="G217" s="221" t="s">
        <v>149</v>
      </c>
      <c r="H217" s="222">
        <v>3.85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44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138</v>
      </c>
      <c r="AT217" s="230" t="s">
        <v>134</v>
      </c>
      <c r="AU217" s="230" t="s">
        <v>88</v>
      </c>
      <c r="AY217" s="16" t="s">
        <v>132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86</v>
      </c>
      <c r="BK217" s="231">
        <f>ROUND(I217*H217,2)</f>
        <v>0</v>
      </c>
      <c r="BL217" s="16" t="s">
        <v>138</v>
      </c>
      <c r="BM217" s="230" t="s">
        <v>830</v>
      </c>
    </row>
    <row r="218" spans="1:65" s="2" customFormat="1" ht="16.5" customHeight="1">
      <c r="A218" s="37"/>
      <c r="B218" s="38"/>
      <c r="C218" s="218" t="s">
        <v>512</v>
      </c>
      <c r="D218" s="218" t="s">
        <v>134</v>
      </c>
      <c r="E218" s="219" t="s">
        <v>831</v>
      </c>
      <c r="F218" s="220" t="s">
        <v>819</v>
      </c>
      <c r="G218" s="221" t="s">
        <v>175</v>
      </c>
      <c r="H218" s="222">
        <v>82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44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138</v>
      </c>
      <c r="AT218" s="230" t="s">
        <v>134</v>
      </c>
      <c r="AU218" s="230" t="s">
        <v>88</v>
      </c>
      <c r="AY218" s="16" t="s">
        <v>132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86</v>
      </c>
      <c r="BK218" s="231">
        <f>ROUND(I218*H218,2)</f>
        <v>0</v>
      </c>
      <c r="BL218" s="16" t="s">
        <v>138</v>
      </c>
      <c r="BM218" s="230" t="s">
        <v>832</v>
      </c>
    </row>
    <row r="219" spans="1:65" s="2" customFormat="1" ht="16.5" customHeight="1">
      <c r="A219" s="37"/>
      <c r="B219" s="38"/>
      <c r="C219" s="218" t="s">
        <v>517</v>
      </c>
      <c r="D219" s="218" t="s">
        <v>134</v>
      </c>
      <c r="E219" s="219" t="s">
        <v>833</v>
      </c>
      <c r="F219" s="220" t="s">
        <v>805</v>
      </c>
      <c r="G219" s="221" t="s">
        <v>175</v>
      </c>
      <c r="H219" s="222">
        <v>82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44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138</v>
      </c>
      <c r="AT219" s="230" t="s">
        <v>134</v>
      </c>
      <c r="AU219" s="230" t="s">
        <v>88</v>
      </c>
      <c r="AY219" s="16" t="s">
        <v>132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86</v>
      </c>
      <c r="BK219" s="231">
        <f>ROUND(I219*H219,2)</f>
        <v>0</v>
      </c>
      <c r="BL219" s="16" t="s">
        <v>138</v>
      </c>
      <c r="BM219" s="230" t="s">
        <v>834</v>
      </c>
    </row>
    <row r="220" spans="1:65" s="2" customFormat="1" ht="16.5" customHeight="1">
      <c r="A220" s="37"/>
      <c r="B220" s="38"/>
      <c r="C220" s="218" t="s">
        <v>522</v>
      </c>
      <c r="D220" s="218" t="s">
        <v>134</v>
      </c>
      <c r="E220" s="219" t="s">
        <v>823</v>
      </c>
      <c r="F220" s="220" t="s">
        <v>824</v>
      </c>
      <c r="G220" s="221" t="s">
        <v>175</v>
      </c>
      <c r="H220" s="222">
        <v>82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44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138</v>
      </c>
      <c r="AT220" s="230" t="s">
        <v>134</v>
      </c>
      <c r="AU220" s="230" t="s">
        <v>88</v>
      </c>
      <c r="AY220" s="16" t="s">
        <v>132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86</v>
      </c>
      <c r="BK220" s="231">
        <f>ROUND(I220*H220,2)</f>
        <v>0</v>
      </c>
      <c r="BL220" s="16" t="s">
        <v>138</v>
      </c>
      <c r="BM220" s="230" t="s">
        <v>835</v>
      </c>
    </row>
    <row r="221" spans="1:65" s="2" customFormat="1" ht="16.5" customHeight="1">
      <c r="A221" s="37"/>
      <c r="B221" s="38"/>
      <c r="C221" s="218" t="s">
        <v>527</v>
      </c>
      <c r="D221" s="218" t="s">
        <v>134</v>
      </c>
      <c r="E221" s="219" t="s">
        <v>836</v>
      </c>
      <c r="F221" s="220" t="s">
        <v>785</v>
      </c>
      <c r="G221" s="221" t="s">
        <v>169</v>
      </c>
      <c r="H221" s="222">
        <v>5.74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44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138</v>
      </c>
      <c r="AT221" s="230" t="s">
        <v>134</v>
      </c>
      <c r="AU221" s="230" t="s">
        <v>88</v>
      </c>
      <c r="AY221" s="16" t="s">
        <v>132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86</v>
      </c>
      <c r="BK221" s="231">
        <f>ROUND(I221*H221,2)</f>
        <v>0</v>
      </c>
      <c r="BL221" s="16" t="s">
        <v>138</v>
      </c>
      <c r="BM221" s="230" t="s">
        <v>837</v>
      </c>
    </row>
    <row r="222" spans="1:65" s="2" customFormat="1" ht="16.5" customHeight="1">
      <c r="A222" s="37"/>
      <c r="B222" s="38"/>
      <c r="C222" s="218" t="s">
        <v>532</v>
      </c>
      <c r="D222" s="218" t="s">
        <v>134</v>
      </c>
      <c r="E222" s="219" t="s">
        <v>838</v>
      </c>
      <c r="F222" s="220" t="s">
        <v>829</v>
      </c>
      <c r="G222" s="221" t="s">
        <v>149</v>
      </c>
      <c r="H222" s="222">
        <v>28.7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44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138</v>
      </c>
      <c r="AT222" s="230" t="s">
        <v>134</v>
      </c>
      <c r="AU222" s="230" t="s">
        <v>88</v>
      </c>
      <c r="AY222" s="16" t="s">
        <v>132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86</v>
      </c>
      <c r="BK222" s="231">
        <f>ROUND(I222*H222,2)</f>
        <v>0</v>
      </c>
      <c r="BL222" s="16" t="s">
        <v>138</v>
      </c>
      <c r="BM222" s="230" t="s">
        <v>839</v>
      </c>
    </row>
    <row r="223" spans="1:65" s="2" customFormat="1" ht="21.75" customHeight="1">
      <c r="A223" s="37"/>
      <c r="B223" s="38"/>
      <c r="C223" s="218" t="s">
        <v>537</v>
      </c>
      <c r="D223" s="218" t="s">
        <v>134</v>
      </c>
      <c r="E223" s="219" t="s">
        <v>792</v>
      </c>
      <c r="F223" s="220" t="s">
        <v>793</v>
      </c>
      <c r="G223" s="221" t="s">
        <v>175</v>
      </c>
      <c r="H223" s="222">
        <v>88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44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138</v>
      </c>
      <c r="AT223" s="230" t="s">
        <v>134</v>
      </c>
      <c r="AU223" s="230" t="s">
        <v>88</v>
      </c>
      <c r="AY223" s="16" t="s">
        <v>132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86</v>
      </c>
      <c r="BK223" s="231">
        <f>ROUND(I223*H223,2)</f>
        <v>0</v>
      </c>
      <c r="BL223" s="16" t="s">
        <v>138</v>
      </c>
      <c r="BM223" s="230" t="s">
        <v>840</v>
      </c>
    </row>
    <row r="224" spans="1:65" s="2" customFormat="1" ht="16.5" customHeight="1">
      <c r="A224" s="37"/>
      <c r="B224" s="38"/>
      <c r="C224" s="218" t="s">
        <v>544</v>
      </c>
      <c r="D224" s="218" t="s">
        <v>134</v>
      </c>
      <c r="E224" s="219" t="s">
        <v>833</v>
      </c>
      <c r="F224" s="220" t="s">
        <v>805</v>
      </c>
      <c r="G224" s="221" t="s">
        <v>175</v>
      </c>
      <c r="H224" s="222">
        <v>88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44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138</v>
      </c>
      <c r="AT224" s="230" t="s">
        <v>134</v>
      </c>
      <c r="AU224" s="230" t="s">
        <v>88</v>
      </c>
      <c r="AY224" s="16" t="s">
        <v>132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86</v>
      </c>
      <c r="BK224" s="231">
        <f>ROUND(I224*H224,2)</f>
        <v>0</v>
      </c>
      <c r="BL224" s="16" t="s">
        <v>138</v>
      </c>
      <c r="BM224" s="230" t="s">
        <v>841</v>
      </c>
    </row>
    <row r="225" spans="1:65" s="2" customFormat="1" ht="16.5" customHeight="1">
      <c r="A225" s="37"/>
      <c r="B225" s="38"/>
      <c r="C225" s="218" t="s">
        <v>549</v>
      </c>
      <c r="D225" s="218" t="s">
        <v>134</v>
      </c>
      <c r="E225" s="219" t="s">
        <v>842</v>
      </c>
      <c r="F225" s="220" t="s">
        <v>808</v>
      </c>
      <c r="G225" s="221" t="s">
        <v>175</v>
      </c>
      <c r="H225" s="222">
        <v>88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44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138</v>
      </c>
      <c r="AT225" s="230" t="s">
        <v>134</v>
      </c>
      <c r="AU225" s="230" t="s">
        <v>88</v>
      </c>
      <c r="AY225" s="16" t="s">
        <v>132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86</v>
      </c>
      <c r="BK225" s="231">
        <f>ROUND(I225*H225,2)</f>
        <v>0</v>
      </c>
      <c r="BL225" s="16" t="s">
        <v>138</v>
      </c>
      <c r="BM225" s="230" t="s">
        <v>843</v>
      </c>
    </row>
    <row r="226" spans="1:65" s="2" customFormat="1" ht="16.5" customHeight="1">
      <c r="A226" s="37"/>
      <c r="B226" s="38"/>
      <c r="C226" s="218" t="s">
        <v>555</v>
      </c>
      <c r="D226" s="218" t="s">
        <v>134</v>
      </c>
      <c r="E226" s="219" t="s">
        <v>844</v>
      </c>
      <c r="F226" s="220" t="s">
        <v>785</v>
      </c>
      <c r="G226" s="221" t="s">
        <v>169</v>
      </c>
      <c r="H226" s="222">
        <v>8.8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44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138</v>
      </c>
      <c r="AT226" s="230" t="s">
        <v>134</v>
      </c>
      <c r="AU226" s="230" t="s">
        <v>88</v>
      </c>
      <c r="AY226" s="16" t="s">
        <v>132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86</v>
      </c>
      <c r="BK226" s="231">
        <f>ROUND(I226*H226,2)</f>
        <v>0</v>
      </c>
      <c r="BL226" s="16" t="s">
        <v>138</v>
      </c>
      <c r="BM226" s="230" t="s">
        <v>845</v>
      </c>
    </row>
    <row r="227" spans="1:65" s="2" customFormat="1" ht="16.5" customHeight="1">
      <c r="A227" s="37"/>
      <c r="B227" s="38"/>
      <c r="C227" s="218" t="s">
        <v>560</v>
      </c>
      <c r="D227" s="218" t="s">
        <v>134</v>
      </c>
      <c r="E227" s="219" t="s">
        <v>846</v>
      </c>
      <c r="F227" s="220" t="s">
        <v>829</v>
      </c>
      <c r="G227" s="221" t="s">
        <v>149</v>
      </c>
      <c r="H227" s="222">
        <v>44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44</v>
      </c>
      <c r="O227" s="90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138</v>
      </c>
      <c r="AT227" s="230" t="s">
        <v>134</v>
      </c>
      <c r="AU227" s="230" t="s">
        <v>88</v>
      </c>
      <c r="AY227" s="16" t="s">
        <v>132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86</v>
      </c>
      <c r="BK227" s="231">
        <f>ROUND(I227*H227,2)</f>
        <v>0</v>
      </c>
      <c r="BL227" s="16" t="s">
        <v>138</v>
      </c>
      <c r="BM227" s="230" t="s">
        <v>847</v>
      </c>
    </row>
    <row r="228" spans="1:63" s="12" customFormat="1" ht="22.8" customHeight="1">
      <c r="A228" s="12"/>
      <c r="B228" s="202"/>
      <c r="C228" s="203"/>
      <c r="D228" s="204" t="s">
        <v>78</v>
      </c>
      <c r="E228" s="216" t="s">
        <v>848</v>
      </c>
      <c r="F228" s="216" t="s">
        <v>849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SUM(P229:P236)</f>
        <v>0</v>
      </c>
      <c r="Q228" s="210"/>
      <c r="R228" s="211">
        <f>SUM(R229:R236)</f>
        <v>0</v>
      </c>
      <c r="S228" s="210"/>
      <c r="T228" s="212">
        <f>SUM(T229:T236)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86</v>
      </c>
      <c r="AT228" s="214" t="s">
        <v>78</v>
      </c>
      <c r="AU228" s="214" t="s">
        <v>86</v>
      </c>
      <c r="AY228" s="213" t="s">
        <v>132</v>
      </c>
      <c r="BK228" s="215">
        <f>SUM(BK229:BK236)</f>
        <v>0</v>
      </c>
    </row>
    <row r="229" spans="1:65" s="2" customFormat="1" ht="16.5" customHeight="1">
      <c r="A229" s="37"/>
      <c r="B229" s="38"/>
      <c r="C229" s="218" t="s">
        <v>565</v>
      </c>
      <c r="D229" s="218" t="s">
        <v>134</v>
      </c>
      <c r="E229" s="219" t="s">
        <v>850</v>
      </c>
      <c r="F229" s="220" t="s">
        <v>851</v>
      </c>
      <c r="G229" s="221" t="s">
        <v>852</v>
      </c>
      <c r="H229" s="222">
        <v>1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44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138</v>
      </c>
      <c r="AT229" s="230" t="s">
        <v>134</v>
      </c>
      <c r="AU229" s="230" t="s">
        <v>88</v>
      </c>
      <c r="AY229" s="16" t="s">
        <v>132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86</v>
      </c>
      <c r="BK229" s="231">
        <f>ROUND(I229*H229,2)</f>
        <v>0</v>
      </c>
      <c r="BL229" s="16" t="s">
        <v>138</v>
      </c>
      <c r="BM229" s="230" t="s">
        <v>853</v>
      </c>
    </row>
    <row r="230" spans="1:65" s="2" customFormat="1" ht="16.5" customHeight="1">
      <c r="A230" s="37"/>
      <c r="B230" s="38"/>
      <c r="C230" s="218" t="s">
        <v>571</v>
      </c>
      <c r="D230" s="218" t="s">
        <v>134</v>
      </c>
      <c r="E230" s="219" t="s">
        <v>854</v>
      </c>
      <c r="F230" s="220" t="s">
        <v>855</v>
      </c>
      <c r="G230" s="221" t="s">
        <v>852</v>
      </c>
      <c r="H230" s="222">
        <v>1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44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138</v>
      </c>
      <c r="AT230" s="230" t="s">
        <v>134</v>
      </c>
      <c r="AU230" s="230" t="s">
        <v>88</v>
      </c>
      <c r="AY230" s="16" t="s">
        <v>132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86</v>
      </c>
      <c r="BK230" s="231">
        <f>ROUND(I230*H230,2)</f>
        <v>0</v>
      </c>
      <c r="BL230" s="16" t="s">
        <v>138</v>
      </c>
      <c r="BM230" s="230" t="s">
        <v>856</v>
      </c>
    </row>
    <row r="231" spans="1:65" s="2" customFormat="1" ht="16.5" customHeight="1">
      <c r="A231" s="37"/>
      <c r="B231" s="38"/>
      <c r="C231" s="218" t="s">
        <v>579</v>
      </c>
      <c r="D231" s="218" t="s">
        <v>134</v>
      </c>
      <c r="E231" s="219" t="s">
        <v>857</v>
      </c>
      <c r="F231" s="220" t="s">
        <v>858</v>
      </c>
      <c r="G231" s="221" t="s">
        <v>852</v>
      </c>
      <c r="H231" s="222">
        <v>1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44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138</v>
      </c>
      <c r="AT231" s="230" t="s">
        <v>134</v>
      </c>
      <c r="AU231" s="230" t="s">
        <v>88</v>
      </c>
      <c r="AY231" s="16" t="s">
        <v>132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86</v>
      </c>
      <c r="BK231" s="231">
        <f>ROUND(I231*H231,2)</f>
        <v>0</v>
      </c>
      <c r="BL231" s="16" t="s">
        <v>138</v>
      </c>
      <c r="BM231" s="230" t="s">
        <v>859</v>
      </c>
    </row>
    <row r="232" spans="1:65" s="2" customFormat="1" ht="16.5" customHeight="1">
      <c r="A232" s="37"/>
      <c r="B232" s="38"/>
      <c r="C232" s="218" t="s">
        <v>584</v>
      </c>
      <c r="D232" s="218" t="s">
        <v>134</v>
      </c>
      <c r="E232" s="219" t="s">
        <v>860</v>
      </c>
      <c r="F232" s="220" t="s">
        <v>861</v>
      </c>
      <c r="G232" s="221" t="s">
        <v>852</v>
      </c>
      <c r="H232" s="222">
        <v>1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44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138</v>
      </c>
      <c r="AT232" s="230" t="s">
        <v>134</v>
      </c>
      <c r="AU232" s="230" t="s">
        <v>88</v>
      </c>
      <c r="AY232" s="16" t="s">
        <v>132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86</v>
      </c>
      <c r="BK232" s="231">
        <f>ROUND(I232*H232,2)</f>
        <v>0</v>
      </c>
      <c r="BL232" s="16" t="s">
        <v>138</v>
      </c>
      <c r="BM232" s="230" t="s">
        <v>862</v>
      </c>
    </row>
    <row r="233" spans="1:65" s="2" customFormat="1" ht="16.5" customHeight="1">
      <c r="A233" s="37"/>
      <c r="B233" s="38"/>
      <c r="C233" s="218" t="s">
        <v>589</v>
      </c>
      <c r="D233" s="218" t="s">
        <v>134</v>
      </c>
      <c r="E233" s="219" t="s">
        <v>863</v>
      </c>
      <c r="F233" s="220" t="s">
        <v>864</v>
      </c>
      <c r="G233" s="221" t="s">
        <v>852</v>
      </c>
      <c r="H233" s="222">
        <v>1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44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138</v>
      </c>
      <c r="AT233" s="230" t="s">
        <v>134</v>
      </c>
      <c r="AU233" s="230" t="s">
        <v>88</v>
      </c>
      <c r="AY233" s="16" t="s">
        <v>132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86</v>
      </c>
      <c r="BK233" s="231">
        <f>ROUND(I233*H233,2)</f>
        <v>0</v>
      </c>
      <c r="BL233" s="16" t="s">
        <v>138</v>
      </c>
      <c r="BM233" s="230" t="s">
        <v>865</v>
      </c>
    </row>
    <row r="234" spans="1:65" s="2" customFormat="1" ht="16.5" customHeight="1">
      <c r="A234" s="37"/>
      <c r="B234" s="38"/>
      <c r="C234" s="218" t="s">
        <v>866</v>
      </c>
      <c r="D234" s="218" t="s">
        <v>134</v>
      </c>
      <c r="E234" s="219" t="s">
        <v>867</v>
      </c>
      <c r="F234" s="220" t="s">
        <v>868</v>
      </c>
      <c r="G234" s="221" t="s">
        <v>852</v>
      </c>
      <c r="H234" s="222">
        <v>1</v>
      </c>
      <c r="I234" s="223"/>
      <c r="J234" s="224">
        <f>ROUND(I234*H234,2)</f>
        <v>0</v>
      </c>
      <c r="K234" s="225"/>
      <c r="L234" s="43"/>
      <c r="M234" s="226" t="s">
        <v>1</v>
      </c>
      <c r="N234" s="227" t="s">
        <v>44</v>
      </c>
      <c r="O234" s="90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138</v>
      </c>
      <c r="AT234" s="230" t="s">
        <v>134</v>
      </c>
      <c r="AU234" s="230" t="s">
        <v>88</v>
      </c>
      <c r="AY234" s="16" t="s">
        <v>132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86</v>
      </c>
      <c r="BK234" s="231">
        <f>ROUND(I234*H234,2)</f>
        <v>0</v>
      </c>
      <c r="BL234" s="16" t="s">
        <v>138</v>
      </c>
      <c r="BM234" s="230" t="s">
        <v>869</v>
      </c>
    </row>
    <row r="235" spans="1:65" s="2" customFormat="1" ht="16.5" customHeight="1">
      <c r="A235" s="37"/>
      <c r="B235" s="38"/>
      <c r="C235" s="218" t="s">
        <v>870</v>
      </c>
      <c r="D235" s="218" t="s">
        <v>134</v>
      </c>
      <c r="E235" s="219" t="s">
        <v>871</v>
      </c>
      <c r="F235" s="220" t="s">
        <v>872</v>
      </c>
      <c r="G235" s="221" t="s">
        <v>852</v>
      </c>
      <c r="H235" s="222">
        <v>1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44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138</v>
      </c>
      <c r="AT235" s="230" t="s">
        <v>134</v>
      </c>
      <c r="AU235" s="230" t="s">
        <v>88</v>
      </c>
      <c r="AY235" s="16" t="s">
        <v>132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86</v>
      </c>
      <c r="BK235" s="231">
        <f>ROUND(I235*H235,2)</f>
        <v>0</v>
      </c>
      <c r="BL235" s="16" t="s">
        <v>138</v>
      </c>
      <c r="BM235" s="230" t="s">
        <v>873</v>
      </c>
    </row>
    <row r="236" spans="1:65" s="2" customFormat="1" ht="16.5" customHeight="1">
      <c r="A236" s="37"/>
      <c r="B236" s="38"/>
      <c r="C236" s="218" t="s">
        <v>874</v>
      </c>
      <c r="D236" s="218" t="s">
        <v>134</v>
      </c>
      <c r="E236" s="219" t="s">
        <v>875</v>
      </c>
      <c r="F236" s="220" t="s">
        <v>876</v>
      </c>
      <c r="G236" s="221" t="s">
        <v>852</v>
      </c>
      <c r="H236" s="222">
        <v>1</v>
      </c>
      <c r="I236" s="223"/>
      <c r="J236" s="224">
        <f>ROUND(I236*H236,2)</f>
        <v>0</v>
      </c>
      <c r="K236" s="225"/>
      <c r="L236" s="43"/>
      <c r="M236" s="276" t="s">
        <v>1</v>
      </c>
      <c r="N236" s="277" t="s">
        <v>44</v>
      </c>
      <c r="O236" s="274"/>
      <c r="P236" s="278">
        <f>O236*H236</f>
        <v>0</v>
      </c>
      <c r="Q236" s="278">
        <v>0</v>
      </c>
      <c r="R236" s="278">
        <f>Q236*H236</f>
        <v>0</v>
      </c>
      <c r="S236" s="278">
        <v>0</v>
      </c>
      <c r="T236" s="27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138</v>
      </c>
      <c r="AT236" s="230" t="s">
        <v>134</v>
      </c>
      <c r="AU236" s="230" t="s">
        <v>88</v>
      </c>
      <c r="AY236" s="16" t="s">
        <v>132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86</v>
      </c>
      <c r="BK236" s="231">
        <f>ROUND(I236*H236,2)</f>
        <v>0</v>
      </c>
      <c r="BL236" s="16" t="s">
        <v>138</v>
      </c>
      <c r="BM236" s="230" t="s">
        <v>877</v>
      </c>
    </row>
    <row r="237" spans="1:31" s="2" customFormat="1" ht="6.95" customHeight="1">
      <c r="A237" s="37"/>
      <c r="B237" s="65"/>
      <c r="C237" s="66"/>
      <c r="D237" s="66"/>
      <c r="E237" s="66"/>
      <c r="F237" s="66"/>
      <c r="G237" s="66"/>
      <c r="H237" s="66"/>
      <c r="I237" s="66"/>
      <c r="J237" s="66"/>
      <c r="K237" s="66"/>
      <c r="L237" s="43"/>
      <c r="M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</sheetData>
  <sheetProtection password="CDAA" sheet="1" objects="1" scenarios="1" formatColumns="0" formatRows="0" autoFilter="0"/>
  <autoFilter ref="C123:K23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95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Plocha pro parkovací stání, ulice Nádražní, Sokolov II.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96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878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11. 12. 2023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ROUND((SUM(BE120:BE133)),2)</f>
        <v>0</v>
      </c>
      <c r="G33" s="37"/>
      <c r="H33" s="37"/>
      <c r="I33" s="154">
        <v>0.21</v>
      </c>
      <c r="J33" s="153">
        <f>ROUND(((SUM(BE120:BE133))*I33),2)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ROUND((SUM(BF120:BF133)),2)</f>
        <v>0</v>
      </c>
      <c r="G34" s="37"/>
      <c r="H34" s="37"/>
      <c r="I34" s="154">
        <v>0.15</v>
      </c>
      <c r="J34" s="153">
        <f>ROUND(((SUM(BF120:BF133))*I34),2)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ROUND((SUM(BG120:BG133)),2)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ROUND((SUM(BH120:BH133)),2)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ROUND((SUM(BI120:BI133)),2)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Plocha pro parkovací stání, ulice Nádražní, Sokolov II.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Sokolov</v>
      </c>
      <c r="G89" s="39"/>
      <c r="H89" s="39"/>
      <c r="I89" s="31" t="s">
        <v>22</v>
      </c>
      <c r="J89" s="78" t="str">
        <f>IF(J12="","",J12)</f>
        <v>11. 12. 2023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Sokolov</v>
      </c>
      <c r="G91" s="39"/>
      <c r="H91" s="39"/>
      <c r="I91" s="31" t="s">
        <v>32</v>
      </c>
      <c r="J91" s="35" t="str">
        <f>E21</f>
        <v>GEOprojectKV,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GEOprojectKV,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99</v>
      </c>
      <c r="D94" s="175"/>
      <c r="E94" s="175"/>
      <c r="F94" s="175"/>
      <c r="G94" s="175"/>
      <c r="H94" s="175"/>
      <c r="I94" s="175"/>
      <c r="J94" s="176" t="s">
        <v>100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101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8"/>
      <c r="C97" s="179"/>
      <c r="D97" s="180" t="s">
        <v>878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879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880</v>
      </c>
      <c r="E99" s="187"/>
      <c r="F99" s="187"/>
      <c r="G99" s="187"/>
      <c r="H99" s="187"/>
      <c r="I99" s="187"/>
      <c r="J99" s="188">
        <f>J126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881</v>
      </c>
      <c r="E100" s="187"/>
      <c r="F100" s="187"/>
      <c r="G100" s="187"/>
      <c r="H100" s="187"/>
      <c r="I100" s="187"/>
      <c r="J100" s="188">
        <f>J130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Plocha pro parkovací stání, ulice Nádražní, Sokolov II.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VRN - Vedlejší rozpočtové náklady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Sokolov</v>
      </c>
      <c r="G114" s="39"/>
      <c r="H114" s="39"/>
      <c r="I114" s="31" t="s">
        <v>22</v>
      </c>
      <c r="J114" s="78" t="str">
        <f>IF(J12="","",J12)</f>
        <v>11. 12. 2023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Město Sokolov</v>
      </c>
      <c r="G116" s="39"/>
      <c r="H116" s="39"/>
      <c r="I116" s="31" t="s">
        <v>32</v>
      </c>
      <c r="J116" s="35" t="str">
        <f>E21</f>
        <v>GEOprojectKV,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GEOprojectKV,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118</v>
      </c>
      <c r="D119" s="193" t="s">
        <v>64</v>
      </c>
      <c r="E119" s="193" t="s">
        <v>60</v>
      </c>
      <c r="F119" s="193" t="s">
        <v>61</v>
      </c>
      <c r="G119" s="193" t="s">
        <v>119</v>
      </c>
      <c r="H119" s="193" t="s">
        <v>120</v>
      </c>
      <c r="I119" s="193" t="s">
        <v>121</v>
      </c>
      <c r="J119" s="194" t="s">
        <v>100</v>
      </c>
      <c r="K119" s="195" t="s">
        <v>122</v>
      </c>
      <c r="L119" s="196"/>
      <c r="M119" s="99" t="s">
        <v>1</v>
      </c>
      <c r="N119" s="100" t="s">
        <v>43</v>
      </c>
      <c r="O119" s="100" t="s">
        <v>123</v>
      </c>
      <c r="P119" s="100" t="s">
        <v>124</v>
      </c>
      <c r="Q119" s="100" t="s">
        <v>125</v>
      </c>
      <c r="R119" s="100" t="s">
        <v>126</v>
      </c>
      <c r="S119" s="100" t="s">
        <v>127</v>
      </c>
      <c r="T119" s="101" t="s">
        <v>128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129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102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78</v>
      </c>
      <c r="E121" s="205" t="s">
        <v>92</v>
      </c>
      <c r="F121" s="205" t="s">
        <v>93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P122+P126+P130</f>
        <v>0</v>
      </c>
      <c r="Q121" s="210"/>
      <c r="R121" s="211">
        <f>R122+R126+R130</f>
        <v>0</v>
      </c>
      <c r="S121" s="210"/>
      <c r="T121" s="212">
        <f>T122+T126+T130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156</v>
      </c>
      <c r="AT121" s="214" t="s">
        <v>78</v>
      </c>
      <c r="AU121" s="214" t="s">
        <v>79</v>
      </c>
      <c r="AY121" s="213" t="s">
        <v>132</v>
      </c>
      <c r="BK121" s="215">
        <f>BK122+BK126+BK130</f>
        <v>0</v>
      </c>
    </row>
    <row r="122" spans="1:63" s="12" customFormat="1" ht="22.8" customHeight="1">
      <c r="A122" s="12"/>
      <c r="B122" s="202"/>
      <c r="C122" s="203"/>
      <c r="D122" s="204" t="s">
        <v>78</v>
      </c>
      <c r="E122" s="216" t="s">
        <v>882</v>
      </c>
      <c r="F122" s="216" t="s">
        <v>883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SUM(P123:P125)</f>
        <v>0</v>
      </c>
      <c r="Q122" s="210"/>
      <c r="R122" s="211">
        <f>SUM(R123:R125)</f>
        <v>0</v>
      </c>
      <c r="S122" s="210"/>
      <c r="T122" s="212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156</v>
      </c>
      <c r="AT122" s="214" t="s">
        <v>78</v>
      </c>
      <c r="AU122" s="214" t="s">
        <v>86</v>
      </c>
      <c r="AY122" s="213" t="s">
        <v>132</v>
      </c>
      <c r="BK122" s="215">
        <f>SUM(BK123:BK125)</f>
        <v>0</v>
      </c>
    </row>
    <row r="123" spans="1:65" s="2" customFormat="1" ht="16.5" customHeight="1">
      <c r="A123" s="37"/>
      <c r="B123" s="38"/>
      <c r="C123" s="218" t="s">
        <v>86</v>
      </c>
      <c r="D123" s="218" t="s">
        <v>134</v>
      </c>
      <c r="E123" s="219" t="s">
        <v>884</v>
      </c>
      <c r="F123" s="220" t="s">
        <v>883</v>
      </c>
      <c r="G123" s="221" t="s">
        <v>852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44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885</v>
      </c>
      <c r="AT123" s="230" t="s">
        <v>134</v>
      </c>
      <c r="AU123" s="230" t="s">
        <v>88</v>
      </c>
      <c r="AY123" s="16" t="s">
        <v>132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885</v>
      </c>
      <c r="BM123" s="230" t="s">
        <v>886</v>
      </c>
    </row>
    <row r="124" spans="1:47" s="2" customFormat="1" ht="12">
      <c r="A124" s="37"/>
      <c r="B124" s="38"/>
      <c r="C124" s="39"/>
      <c r="D124" s="232" t="s">
        <v>140</v>
      </c>
      <c r="E124" s="39"/>
      <c r="F124" s="233" t="s">
        <v>887</v>
      </c>
      <c r="G124" s="39"/>
      <c r="H124" s="39"/>
      <c r="I124" s="234"/>
      <c r="J124" s="39"/>
      <c r="K124" s="39"/>
      <c r="L124" s="43"/>
      <c r="M124" s="235"/>
      <c r="N124" s="236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140</v>
      </c>
      <c r="AU124" s="16" t="s">
        <v>88</v>
      </c>
    </row>
    <row r="125" spans="1:47" s="2" customFormat="1" ht="12">
      <c r="A125" s="37"/>
      <c r="B125" s="38"/>
      <c r="C125" s="39"/>
      <c r="D125" s="239" t="s">
        <v>348</v>
      </c>
      <c r="E125" s="39"/>
      <c r="F125" s="271" t="s">
        <v>888</v>
      </c>
      <c r="G125" s="39"/>
      <c r="H125" s="39"/>
      <c r="I125" s="234"/>
      <c r="J125" s="39"/>
      <c r="K125" s="39"/>
      <c r="L125" s="43"/>
      <c r="M125" s="235"/>
      <c r="N125" s="236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348</v>
      </c>
      <c r="AU125" s="16" t="s">
        <v>88</v>
      </c>
    </row>
    <row r="126" spans="1:63" s="12" customFormat="1" ht="22.8" customHeight="1">
      <c r="A126" s="12"/>
      <c r="B126" s="202"/>
      <c r="C126" s="203"/>
      <c r="D126" s="204" t="s">
        <v>78</v>
      </c>
      <c r="E126" s="216" t="s">
        <v>889</v>
      </c>
      <c r="F126" s="216" t="s">
        <v>890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SUM(P127:P129)</f>
        <v>0</v>
      </c>
      <c r="Q126" s="210"/>
      <c r="R126" s="211">
        <f>SUM(R127:R129)</f>
        <v>0</v>
      </c>
      <c r="S126" s="210"/>
      <c r="T126" s="212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156</v>
      </c>
      <c r="AT126" s="214" t="s">
        <v>78</v>
      </c>
      <c r="AU126" s="214" t="s">
        <v>86</v>
      </c>
      <c r="AY126" s="213" t="s">
        <v>132</v>
      </c>
      <c r="BK126" s="215">
        <f>SUM(BK127:BK129)</f>
        <v>0</v>
      </c>
    </row>
    <row r="127" spans="1:65" s="2" customFormat="1" ht="16.5" customHeight="1">
      <c r="A127" s="37"/>
      <c r="B127" s="38"/>
      <c r="C127" s="218" t="s">
        <v>88</v>
      </c>
      <c r="D127" s="218" t="s">
        <v>134</v>
      </c>
      <c r="E127" s="219" t="s">
        <v>891</v>
      </c>
      <c r="F127" s="220" t="s">
        <v>890</v>
      </c>
      <c r="G127" s="221" t="s">
        <v>852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44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885</v>
      </c>
      <c r="AT127" s="230" t="s">
        <v>134</v>
      </c>
      <c r="AU127" s="230" t="s">
        <v>88</v>
      </c>
      <c r="AY127" s="16" t="s">
        <v>132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885</v>
      </c>
      <c r="BM127" s="230" t="s">
        <v>892</v>
      </c>
    </row>
    <row r="128" spans="1:47" s="2" customFormat="1" ht="12">
      <c r="A128" s="37"/>
      <c r="B128" s="38"/>
      <c r="C128" s="39"/>
      <c r="D128" s="232" t="s">
        <v>140</v>
      </c>
      <c r="E128" s="39"/>
      <c r="F128" s="233" t="s">
        <v>893</v>
      </c>
      <c r="G128" s="39"/>
      <c r="H128" s="39"/>
      <c r="I128" s="234"/>
      <c r="J128" s="39"/>
      <c r="K128" s="39"/>
      <c r="L128" s="43"/>
      <c r="M128" s="235"/>
      <c r="N128" s="23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140</v>
      </c>
      <c r="AU128" s="16" t="s">
        <v>88</v>
      </c>
    </row>
    <row r="129" spans="1:47" s="2" customFormat="1" ht="12">
      <c r="A129" s="37"/>
      <c r="B129" s="38"/>
      <c r="C129" s="39"/>
      <c r="D129" s="239" t="s">
        <v>348</v>
      </c>
      <c r="E129" s="39"/>
      <c r="F129" s="271" t="s">
        <v>894</v>
      </c>
      <c r="G129" s="39"/>
      <c r="H129" s="39"/>
      <c r="I129" s="234"/>
      <c r="J129" s="39"/>
      <c r="K129" s="39"/>
      <c r="L129" s="43"/>
      <c r="M129" s="235"/>
      <c r="N129" s="236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348</v>
      </c>
      <c r="AU129" s="16" t="s">
        <v>88</v>
      </c>
    </row>
    <row r="130" spans="1:63" s="12" customFormat="1" ht="22.8" customHeight="1">
      <c r="A130" s="12"/>
      <c r="B130" s="202"/>
      <c r="C130" s="203"/>
      <c r="D130" s="204" t="s">
        <v>78</v>
      </c>
      <c r="E130" s="216" t="s">
        <v>895</v>
      </c>
      <c r="F130" s="216" t="s">
        <v>896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SUM(P131:P133)</f>
        <v>0</v>
      </c>
      <c r="Q130" s="210"/>
      <c r="R130" s="211">
        <f>SUM(R131:R133)</f>
        <v>0</v>
      </c>
      <c r="S130" s="210"/>
      <c r="T130" s="212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156</v>
      </c>
      <c r="AT130" s="214" t="s">
        <v>78</v>
      </c>
      <c r="AU130" s="214" t="s">
        <v>86</v>
      </c>
      <c r="AY130" s="213" t="s">
        <v>132</v>
      </c>
      <c r="BK130" s="215">
        <f>SUM(BK131:BK133)</f>
        <v>0</v>
      </c>
    </row>
    <row r="131" spans="1:65" s="2" customFormat="1" ht="16.5" customHeight="1">
      <c r="A131" s="37"/>
      <c r="B131" s="38"/>
      <c r="C131" s="218" t="s">
        <v>146</v>
      </c>
      <c r="D131" s="218" t="s">
        <v>134</v>
      </c>
      <c r="E131" s="219" t="s">
        <v>897</v>
      </c>
      <c r="F131" s="220" t="s">
        <v>896</v>
      </c>
      <c r="G131" s="221" t="s">
        <v>852</v>
      </c>
      <c r="H131" s="222">
        <v>1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885</v>
      </c>
      <c r="AT131" s="230" t="s">
        <v>134</v>
      </c>
      <c r="AU131" s="230" t="s">
        <v>88</v>
      </c>
      <c r="AY131" s="16" t="s">
        <v>132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885</v>
      </c>
      <c r="BM131" s="230" t="s">
        <v>898</v>
      </c>
    </row>
    <row r="132" spans="1:47" s="2" customFormat="1" ht="12">
      <c r="A132" s="37"/>
      <c r="B132" s="38"/>
      <c r="C132" s="39"/>
      <c r="D132" s="232" t="s">
        <v>140</v>
      </c>
      <c r="E132" s="39"/>
      <c r="F132" s="233" t="s">
        <v>899</v>
      </c>
      <c r="G132" s="39"/>
      <c r="H132" s="39"/>
      <c r="I132" s="234"/>
      <c r="J132" s="39"/>
      <c r="K132" s="39"/>
      <c r="L132" s="43"/>
      <c r="M132" s="235"/>
      <c r="N132" s="236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140</v>
      </c>
      <c r="AU132" s="16" t="s">
        <v>88</v>
      </c>
    </row>
    <row r="133" spans="1:47" s="2" customFormat="1" ht="12">
      <c r="A133" s="37"/>
      <c r="B133" s="38"/>
      <c r="C133" s="39"/>
      <c r="D133" s="239" t="s">
        <v>348</v>
      </c>
      <c r="E133" s="39"/>
      <c r="F133" s="271" t="s">
        <v>900</v>
      </c>
      <c r="G133" s="39"/>
      <c r="H133" s="39"/>
      <c r="I133" s="234"/>
      <c r="J133" s="39"/>
      <c r="K133" s="39"/>
      <c r="L133" s="43"/>
      <c r="M133" s="272"/>
      <c r="N133" s="273"/>
      <c r="O133" s="274"/>
      <c r="P133" s="274"/>
      <c r="Q133" s="274"/>
      <c r="R133" s="274"/>
      <c r="S133" s="274"/>
      <c r="T133" s="275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348</v>
      </c>
      <c r="AU133" s="16" t="s">
        <v>88</v>
      </c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43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password="CDAA" sheet="1" objects="1" scenarios="1" formatColumns="0" formatRows="0" autoFilter="0"/>
  <autoFilter ref="C119:K13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4" r:id="rId1" display="https://podminky.urs.cz/item/CS_URS_2022_02/010001000"/>
    <hyperlink ref="F128" r:id="rId2" display="https://podminky.urs.cz/item/CS_URS_2022_02/030001000"/>
    <hyperlink ref="F132" r:id="rId3" display="https://podminky.urs.cz/item/CS_URS_2022_02/04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Petr Švorba</cp:lastModifiedBy>
  <dcterms:created xsi:type="dcterms:W3CDTF">2024-01-02T08:48:19Z</dcterms:created>
  <dcterms:modified xsi:type="dcterms:W3CDTF">2024-01-02T08:48:26Z</dcterms:modified>
  <cp:category/>
  <cp:version/>
  <cp:contentType/>
  <cp:contentStatus/>
</cp:coreProperties>
</file>