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Plocha pro parko..." sheetId="2" r:id="rId2"/>
    <sheet name="VRN - Vedlejší rozpočtové..." sheetId="3" r:id="rId3"/>
  </sheets>
  <definedNames>
    <definedName name="_xlnm.Print_Area" localSheetId="0">'Rekapitulace stavby'!$D$4:$AO$76,'Rekapitulace stavby'!$C$82:$AQ$97</definedName>
    <definedName name="_xlnm._FilterDatabase" localSheetId="1" hidden="1">'SO 101 - Plocha pro parko...'!$C$131:$K$423</definedName>
    <definedName name="_xlnm.Print_Area" localSheetId="1">'SO 101 - Plocha pro parko...'!$C$4:$J$76,'SO 101 - Plocha pro parko...'!$C$82:$J$113,'SO 101 - Plocha pro parko...'!$C$119:$J$423</definedName>
    <definedName name="_xlnm._FilterDatabase" localSheetId="2" hidden="1">'VRN - Vedlejší rozpočtové...'!$C$119:$K$133</definedName>
    <definedName name="_xlnm.Print_Area" localSheetId="2">'VRN - Vedlejší rozpočtové...'!$C$4:$J$76,'VRN - Vedlejší rozpočtové...'!$C$82:$J$101,'VRN - Vedlejší rozpočtové...'!$C$107:$J$133</definedName>
    <definedName name="_xlnm.Print_Titles" localSheetId="0">'Rekapitulace stavby'!$92:$92</definedName>
    <definedName name="_xlnm.Print_Titles" localSheetId="1">'SO 101 - Plocha pro parko...'!$131:$131</definedName>
    <definedName name="_xlnm.Print_Titles" localSheetId="2">'VRN - Vedlejší rozpočtové...'!$119:$119</definedName>
  </definedNames>
  <calcPr fullCalcOnLoad="1"/>
</workbook>
</file>

<file path=xl/sharedStrings.xml><?xml version="1.0" encoding="utf-8"?>
<sst xmlns="http://schemas.openxmlformats.org/spreadsheetml/2006/main" count="3249" uniqueCount="810">
  <si>
    <t>Export Komplet</t>
  </si>
  <si>
    <t/>
  </si>
  <si>
    <t>2.0</t>
  </si>
  <si>
    <t>ZAMOK</t>
  </si>
  <si>
    <t>False</t>
  </si>
  <si>
    <t>{23887c32-8b09-4830-8ea2-041591f44b27}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</si>
  <si>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</si>
  <si>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</si>
  <si>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</si>
  <si>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</si>
  <si>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</si>
  <si>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</si>
  <si>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</si>
  <si>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</si>
  <si>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P172018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</si>
  <si>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</si>
  <si>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</si>
  <si>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Plocha pro parkovací stání, ulice Nádražní, Sokolov I.</t>
  </si>
  <si>
    <t>KSO:</t>
  </si>
  <si>
    <t>CC-CZ:</t>
  </si>
  <si>
    <t>Místo:</t>
  </si>
  <si>
    <t>Sokolov</t>
  </si>
  <si>
    <t>Datum:</t>
  </si>
  <si>
    <t>11. 12. 2023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</si>
  <si>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</si>
  <si>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</si>
  <si>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</si>
  <si>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</si>
  <si>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</si>
  <si>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</si>
  <si>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</si>
  <si>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</si>
  <si>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</si>
  <si>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06032354</t>
  </si>
  <si>
    <t>GEOprojectKV,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</si>
  <si>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</si>
  <si>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</si>
  <si>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</si>
  <si>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</si>
  <si>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</si>
  <si>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</si>
  <si>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</si>
  <si>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</si>
  <si>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</si>
  <si>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</si>
  <si>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</si>
  <si>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</si>
  <si>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</si>
  <si>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</si>
  <si>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</si>
  <si>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</si>
  <si>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</si>
  <si>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</si>
  <si>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</si>
  <si>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</si>
  <si>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</si>
  <si>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</si>
  <si>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</si>
  <si>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</si>
  <si>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</si>
  <si>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</si>
  <si>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</si>
  <si>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</si>
  <si>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</si>
  <si>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</si>
  <si>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</si>
  <si>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</si>
  <si>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</si>
  <si>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</si>
  <si>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</si>
  <si>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</si>
  <si>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</si>
  <si>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</si>
  <si>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</si>
  <si>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</si>
  <si>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</si>
  <si>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</si>
  <si>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</si>
  <si>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</si>
  <si>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</si>
  <si>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</si>
  <si>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</si>
  <si>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</si>
  <si>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</si>
  <si>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</si>
  <si>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STA</t>
  </si>
  <si>
    <t>1</t>
  </si>
  <si>
    <t>{1b36b142-6f52-467d-8e0f-9d6341a3fd4d}</t>
  </si>
  <si>
    <t>2</t>
  </si>
  <si>
    <t>VRN</t>
  </si>
  <si>
    <t>Vedlejší rozpočtové náklady</t>
  </si>
  <si>
    <t>{ec3346c9-341e-4b38-9f71-75e9ac750534}</t>
  </si>
  <si>
    <t>KRYCÍ LIST SOUPISU PRACÍ</t>
  </si>
  <si>
    <t>Objekt:</t>
  </si>
  <si>
    <t>SO 101 - Plocha pro parkovací stání, ulice Nádražní, Sokolov I.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</si>
  <si>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</si>
  <si>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</si>
  <si>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</si>
  <si>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</si>
  <si>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</si>
  <si>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</si>
  <si>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</si>
  <si>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</si>
  <si>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  5.0 - Sanace zemní pláně</t>
  </si>
  <si>
    <t xml:space="preserve">      5.1 - Skladba A</t>
  </si>
  <si>
    <t xml:space="preserve">      5.2 - Skladba B</t>
  </si>
  <si>
    <t xml:space="preserve">      5.3 - Skladba C</t>
  </si>
  <si>
    <t xml:space="preserve">      5.4 - Skladba D</t>
  </si>
  <si>
    <t xml:space="preserve">      5.5 - Skladba E</t>
  </si>
  <si>
    <t xml:space="preserve">    8 - Trubní vedení</t>
  </si>
  <si>
    <t xml:space="preserve">      8.1 - Uliční vpusť DN 450 50x50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</si>
  <si>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</si>
  <si>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</si>
  <si>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</si>
  <si>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</si>
  <si>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</si>
  <si>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</si>
  <si>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</si>
  <si>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</si>
  <si>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</si>
  <si>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</si>
  <si>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</si>
  <si>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</si>
  <si>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</si>
  <si>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</si>
  <si>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</si>
  <si>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</si>
  <si>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</si>
  <si>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</si>
  <si>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</si>
  <si>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</si>
  <si>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</si>
  <si>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</si>
  <si>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</si>
  <si>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113106171</t>
  </si>
  <si>
    <t>Rozebrání dlažeb vozovek ze zámkové dlažby s ložem z kameniva ručně</t>
  </si>
  <si>
    <t>m2</t>
  </si>
  <si>
    <t>4</t>
  </si>
  <si>
    <t>-733365676</t>
  </si>
  <si>
    <t>Online PSC</t>
  </si>
  <si>
    <t>https://podminky.urs.cz/item/CS_URS_2023_02/113106171</t>
  </si>
  <si>
    <t>113107222</t>
  </si>
  <si>
    <t>Odstranění podkladu z kameniva drceného tl přes 100 do 200 mm strojně pl přes 200 m2</t>
  </si>
  <si>
    <t>-498553081</t>
  </si>
  <si>
    <t>https://podminky.urs.cz/item/CS_URS_2023_02/113107222</t>
  </si>
  <si>
    <t>3</t>
  </si>
  <si>
    <t>113107321</t>
  </si>
  <si>
    <t>Odstranění podkladu z kameniva drceného tl do 100 mm strojně pl do 50 m2</t>
  </si>
  <si>
    <t>1238212649</t>
  </si>
  <si>
    <t>https://podminky.urs.cz/item/CS_URS_2023_02/113107321</t>
  </si>
  <si>
    <t>113154122</t>
  </si>
  <si>
    <t>Frézování živičného krytu tl 40 mm pruh š přes 0,5 do 1 m pl do 500 m2 bez překážek v trase</t>
  </si>
  <si>
    <t>-1499816695</t>
  </si>
  <si>
    <t>https://podminky.urs.cz/item/CS_URS_2023_02/113154122</t>
  </si>
  <si>
    <t>5</t>
  </si>
  <si>
    <t>113202111</t>
  </si>
  <si>
    <t>Vytrhání obrub krajníků obrubníků stojatých</t>
  </si>
  <si>
    <t>m</t>
  </si>
  <si>
    <t>2133389655</t>
  </si>
  <si>
    <t>https://podminky.urs.cz/item/CS_URS_2023_02/113202111</t>
  </si>
  <si>
    <t>6</t>
  </si>
  <si>
    <t>113204111</t>
  </si>
  <si>
    <t>Vytrhání obrub záhonových</t>
  </si>
  <si>
    <t>-178149857</t>
  </si>
  <si>
    <t>https://podminky.urs.cz/item/CS_URS_2023_02/113204111</t>
  </si>
  <si>
    <t>7</t>
  </si>
  <si>
    <t>121151123</t>
  </si>
  <si>
    <t>Sejmutí ornice plochy přes 500 m2 tl vrstvy do 200 mm strojně</t>
  </si>
  <si>
    <t>890222529</t>
  </si>
  <si>
    <t>https://podminky.urs.cz/item/CS_URS_2023_02/121151123</t>
  </si>
  <si>
    <t>8</t>
  </si>
  <si>
    <t>122252204</t>
  </si>
  <si>
    <t>Odkopávky a prokopávky nezapažené pro silnice a dálnice v hornině třídy těžitelnosti I objem do 500 m3 strojně</t>
  </si>
  <si>
    <t>m3</t>
  </si>
  <si>
    <t>73538289</t>
  </si>
  <si>
    <t>https://podminky.urs.cz/item/CS_URS_2023_02/122252204</t>
  </si>
  <si>
    <t>9</t>
  </si>
  <si>
    <t>131151100</t>
  </si>
  <si>
    <t>Hloubení jam nezapažených v hornině třídy těžitelnosti I skupiny 1 a 2 objem do 20 m3 strojně</t>
  </si>
  <si>
    <t>-1966956426</t>
  </si>
  <si>
    <t>https://podminky.urs.cz/item/CS_URS_2023_02/131151100</t>
  </si>
  <si>
    <t>VV</t>
  </si>
  <si>
    <t>3*1,5</t>
  </si>
  <si>
    <t>10</t>
  </si>
  <si>
    <t>132151101</t>
  </si>
  <si>
    <t>Hloubení rýh nezapažených š do 800 mm v hornině třídy těžitelnosti I skupiny 1 a 2 objem do 20 m3 strojně</t>
  </si>
  <si>
    <t>-1806094309</t>
  </si>
  <si>
    <t>https://podminky.urs.cz/item/CS_URS_2023_02/132151101</t>
  </si>
  <si>
    <t>0,8*1,2*3</t>
  </si>
  <si>
    <t>11</t>
  </si>
  <si>
    <t>162751117</t>
  </si>
  <si>
    <t>Vodorovné přemístění přes 9 000 do 10000 m výkopku/sypaniny z horniny třídy těžitelnosti I skupiny 1 až 3</t>
  </si>
  <si>
    <t>-1646362759</t>
  </si>
  <si>
    <t>https://podminky.urs.cz/item/CS_URS_2023_02/162751117</t>
  </si>
  <si>
    <t>"ornice" 52,3</t>
  </si>
  <si>
    <t>"výkop" 174</t>
  </si>
  <si>
    <t>"jámy a rýhy" 4,5+2,88</t>
  </si>
  <si>
    <t>Součet</t>
  </si>
  <si>
    <t>12</t>
  </si>
  <si>
    <t>162751119</t>
  </si>
  <si>
    <t>Příplatek k vodorovnému přemístění výkopku/sypaniny z horniny třídy těžitelnosti I skupiny 1 až 3 ZKD 1000 m přes 10000 m</t>
  </si>
  <si>
    <t>-2120780254</t>
  </si>
  <si>
    <t>https://podminky.urs.cz/item/CS_URS_2023_02/162751119</t>
  </si>
  <si>
    <t>233,68*15 'Přepočtené koeficientem množství</t>
  </si>
  <si>
    <t>13</t>
  </si>
  <si>
    <t>171152101</t>
  </si>
  <si>
    <t>Uložení sypaniny z hornin soudržných do násypů zhutněných silnic a dálnic</t>
  </si>
  <si>
    <t>939165170</t>
  </si>
  <si>
    <t>https://podminky.urs.cz/item/CS_URS_2023_02/171152101</t>
  </si>
  <si>
    <t>14</t>
  </si>
  <si>
    <t>M</t>
  </si>
  <si>
    <t>58344171</t>
  </si>
  <si>
    <t>štěrkodrť frakce 0/32</t>
  </si>
  <si>
    <t>t</t>
  </si>
  <si>
    <t>-181637701</t>
  </si>
  <si>
    <t>10*2 'Přepočtené koeficientem množství</t>
  </si>
  <si>
    <t>171201221</t>
  </si>
  <si>
    <t>Poplatek za uložení na skládce (skládkovné) zeminy a kamení kód odpadu 17 05 04</t>
  </si>
  <si>
    <t>-2042903587</t>
  </si>
  <si>
    <t>https://podminky.urs.cz/item/CS_URS_2023_02/171201221</t>
  </si>
  <si>
    <t>233,68*2 'Přepočtené koeficientem množství</t>
  </si>
  <si>
    <t>16</t>
  </si>
  <si>
    <t>174111101</t>
  </si>
  <si>
    <t>Zásyp jam, šachet rýh nebo kolem objektů sypaninou se zhutněním ručně</t>
  </si>
  <si>
    <t>422364304</t>
  </si>
  <si>
    <t>https://podminky.urs.cz/item/CS_URS_2023_02/174111101</t>
  </si>
  <si>
    <t>"kolem nových vpustí" 3*1</t>
  </si>
  <si>
    <t>"po vybouraných vpustích" 2*1,5</t>
  </si>
  <si>
    <t>17</t>
  </si>
  <si>
    <t>-1134166433</t>
  </si>
  <si>
    <t>6*2 'Přepočtené koeficientem množství</t>
  </si>
  <si>
    <t>18</t>
  </si>
  <si>
    <t>181152302</t>
  </si>
  <si>
    <t>Úprava pláně pro silnice a dálnice v zářezech se zhutněním</t>
  </si>
  <si>
    <t>-673371138</t>
  </si>
  <si>
    <t>https://podminky.urs.cz/item/CS_URS_2023_02/181152302</t>
  </si>
  <si>
    <t>97+100+46+3+50+192+9+9</t>
  </si>
  <si>
    <t>19</t>
  </si>
  <si>
    <t>181351113</t>
  </si>
  <si>
    <t>Rozprostření ornice tl vrstvy do 200 mm pl přes 500 m2 v rovině nebo ve svahu do 1:5 strojně</t>
  </si>
  <si>
    <t>-654994141</t>
  </si>
  <si>
    <t>https://podminky.urs.cz/item/CS_URS_2023_02/181351113</t>
  </si>
  <si>
    <t>20</t>
  </si>
  <si>
    <t>10364101</t>
  </si>
  <si>
    <t>zemina pro terénní úpravy - ornice</t>
  </si>
  <si>
    <t>1202967029</t>
  </si>
  <si>
    <t>30,2*2 'Přepočtené koeficientem množství</t>
  </si>
  <si>
    <t>181411121</t>
  </si>
  <si>
    <t>Založení lučního trávníku výsevem pl do 1000 m2 v rovině a ve svahu do 1:5</t>
  </si>
  <si>
    <t>1389734961</t>
  </si>
  <si>
    <t>https://podminky.urs.cz/item/CS_URS_2023_02/181411121</t>
  </si>
  <si>
    <t>22</t>
  </si>
  <si>
    <t>00572470</t>
  </si>
  <si>
    <t>osivo směs travní univerzál</t>
  </si>
  <si>
    <t>kg</t>
  </si>
  <si>
    <t>-71477664</t>
  </si>
  <si>
    <t>302*0,02 'Přepočtené koeficientem množství</t>
  </si>
  <si>
    <t>Komunikace pozemní</t>
  </si>
  <si>
    <t>5.0</t>
  </si>
  <si>
    <t>Sanace zemní pláně</t>
  </si>
  <si>
    <t>23</t>
  </si>
  <si>
    <t>122252203</t>
  </si>
  <si>
    <t>Odkopávky a prokopávky nezapažené pro silnice a dálnice v hornině třídy těžitelnosti I objem do 100 m3 strojně</t>
  </si>
  <si>
    <t>-138724201</t>
  </si>
  <si>
    <t>https://podminky.urs.cz/item/CS_URS_2023_02/122252203</t>
  </si>
  <si>
    <t>170*0,5</t>
  </si>
  <si>
    <t>24</t>
  </si>
  <si>
    <t>162751117.1</t>
  </si>
  <si>
    <t>-1446850581</t>
  </si>
  <si>
    <t>25</t>
  </si>
  <si>
    <t>162751119.1</t>
  </si>
  <si>
    <t>-1195078465</t>
  </si>
  <si>
    <t>85*15 'Přepočtené koeficientem množství</t>
  </si>
  <si>
    <t>26</t>
  </si>
  <si>
    <t>171201231</t>
  </si>
  <si>
    <t>Poplatek za uložení zeminy a kamení na recyklační skládce (skládkovné) kód odpadu 17 05 04</t>
  </si>
  <si>
    <t>-636979759</t>
  </si>
  <si>
    <t>https://podminky.urs.cz/item/CS_URS_2023_01/171201231</t>
  </si>
  <si>
    <t>85*2 'Přepočtené koeficientem množství</t>
  </si>
  <si>
    <t>27</t>
  </si>
  <si>
    <t>5648711111</t>
  </si>
  <si>
    <t>Podklad ze štěrkodrtě vel. 0-63 mm plochy přes 100 m2 tl 250 mm</t>
  </si>
  <si>
    <t>-377851961</t>
  </si>
  <si>
    <t>P</t>
  </si>
  <si>
    <t>Poznámka k položce:
Sanace zemní pláně</t>
  </si>
  <si>
    <t>28</t>
  </si>
  <si>
    <t>5648711112</t>
  </si>
  <si>
    <t>Podklad ze štěrkodrtě vel. 0-125 mm plochy přes 100 m2 tl 250 mm</t>
  </si>
  <si>
    <t>286899151</t>
  </si>
  <si>
    <t>29</t>
  </si>
  <si>
    <t>919726203</t>
  </si>
  <si>
    <t>Geotextilie pro vyztužení, separaci a filtraci tkaná z PP podélná pevnost v tahu přes 50 do 80 kN/m</t>
  </si>
  <si>
    <t>-2102453102</t>
  </si>
  <si>
    <t>https://podminky.urs.cz/item/CS_URS_2023_02/919726203</t>
  </si>
  <si>
    <t>5.1</t>
  </si>
  <si>
    <t>Skladba A</t>
  </si>
  <si>
    <t>30</t>
  </si>
  <si>
    <t>564851111</t>
  </si>
  <si>
    <t>Podklad ze štěrkodrtě ŠD plochy přes 100 m2 tl 150 mm</t>
  </si>
  <si>
    <t>-2115462354</t>
  </si>
  <si>
    <t>31</t>
  </si>
  <si>
    <t>564861111</t>
  </si>
  <si>
    <t>Podklad ze štěrkodrtě ŠD plochy přes 100 m2 tl 200 mm</t>
  </si>
  <si>
    <t>-1564530765</t>
  </si>
  <si>
    <t>https://podminky.urs.cz/item/CS_URS_2023_02/564861111</t>
  </si>
  <si>
    <t>32</t>
  </si>
  <si>
    <t>573111111</t>
  </si>
  <si>
    <t>Postřik živičný infiltrační s posypem z asfaltu množství 0,60 kg/m2</t>
  </si>
  <si>
    <t>-1128765640</t>
  </si>
  <si>
    <t>https://podminky.urs.cz/item/CS_URS_2023_02/573111111</t>
  </si>
  <si>
    <t>33</t>
  </si>
  <si>
    <t>565166112</t>
  </si>
  <si>
    <t>Asfaltový beton vrstva podkladní ACP 22 (obalované kamenivo OKH) tl 90 mm š do 3 m</t>
  </si>
  <si>
    <t>-2109807554</t>
  </si>
  <si>
    <t>https://podminky.urs.cz/item/CS_URS_2023_02/565166112</t>
  </si>
  <si>
    <t>PSC</t>
  </si>
  <si>
    <t xml:space="preserve">Poznámka k souboru cen:
1. ČSN EN 13108-1 připouští pro ACP 22 pouze tl. 60 až 100 mm. </t>
  </si>
  <si>
    <t>34</t>
  </si>
  <si>
    <t>573211111</t>
  </si>
  <si>
    <t>Postřik živičný spojovací z asfaltu v množství 0,60 kg/m2</t>
  </si>
  <si>
    <t>367692166</t>
  </si>
  <si>
    <t>https://podminky.urs.cz/item/CS_URS_2023_02/573211111</t>
  </si>
  <si>
    <t>35</t>
  </si>
  <si>
    <t>577155112</t>
  </si>
  <si>
    <t>Asfaltový beton vrstva ložní ACL 16 (ABH) tl 60 mm š do 3 m z nemodifikovaného asfaltu</t>
  </si>
  <si>
    <t>1788022777</t>
  </si>
  <si>
    <t>https://podminky.urs.cz/item/CS_URS_2023_02/577155112</t>
  </si>
  <si>
    <t>36</t>
  </si>
  <si>
    <t>1844777155</t>
  </si>
  <si>
    <t>37</t>
  </si>
  <si>
    <t>577134111</t>
  </si>
  <si>
    <t>Asfaltový beton vrstva obrusná ACO 11 (ABS) tř. I tl 40 mm š do 3 m z nemodifikovaného asfaltu</t>
  </si>
  <si>
    <t>2116661521</t>
  </si>
  <si>
    <t>https://podminky.urs.cz/item/CS_URS_2023_02/577134111</t>
  </si>
  <si>
    <t>5.2</t>
  </si>
  <si>
    <t>Skladba B</t>
  </si>
  <si>
    <t>38</t>
  </si>
  <si>
    <t>-1614584354</t>
  </si>
  <si>
    <t>39</t>
  </si>
  <si>
    <t>-1775412032</t>
  </si>
  <si>
    <t>40</t>
  </si>
  <si>
    <t>565155111</t>
  </si>
  <si>
    <t>Asfaltový beton vrstva podkladní ACP 16 (obalované kamenivo OKS) tl 70 mm š do 3 m</t>
  </si>
  <si>
    <t>1798251169</t>
  </si>
  <si>
    <t>https://podminky.urs.cz/item/CS_URS_2023_02/565155111</t>
  </si>
  <si>
    <t>41</t>
  </si>
  <si>
    <t>-1074047738</t>
  </si>
  <si>
    <t>42</t>
  </si>
  <si>
    <t>-852453105</t>
  </si>
  <si>
    <t>43</t>
  </si>
  <si>
    <t>-1570080017</t>
  </si>
  <si>
    <t>5.3</t>
  </si>
  <si>
    <t>Skladba C</t>
  </si>
  <si>
    <t>44</t>
  </si>
  <si>
    <t>595619751</t>
  </si>
  <si>
    <t>45</t>
  </si>
  <si>
    <t>564841113</t>
  </si>
  <si>
    <t>Podklad ze štěrkodrtě ŠD plochy přes 100 m2 tl 140 mm</t>
  </si>
  <si>
    <t>2138999038</t>
  </si>
  <si>
    <t>https://podminky.urs.cz/item/CS_URS_2023_02/564841113</t>
  </si>
  <si>
    <t>46</t>
  </si>
  <si>
    <t>919726123R1</t>
  </si>
  <si>
    <t>Geotextilie pro ochranu a zachycení ropných látek netkaná měrná hmotnost 400 g/m2</t>
  </si>
  <si>
    <t>721069698</t>
  </si>
  <si>
    <t>Poznámka k položce:
Skladba B</t>
  </si>
  <si>
    <t>47</t>
  </si>
  <si>
    <t>596212211</t>
  </si>
  <si>
    <t>Kladení zámkové dlažby pozemních komunikací ručně tl 80 mm skupiny A pl přes 50 do 100 m2</t>
  </si>
  <si>
    <t>-668003728</t>
  </si>
  <si>
    <t>https://podminky.urs.cz/item/CS_URS_2023_02/596212211</t>
  </si>
  <si>
    <t>48</t>
  </si>
  <si>
    <t>59245020</t>
  </si>
  <si>
    <t>dlažba tvar obdélník betonová 200x100x80mm přírodní</t>
  </si>
  <si>
    <t>-564653190</t>
  </si>
  <si>
    <t>50*1,03 'Přepočtené koeficientem množství</t>
  </si>
  <si>
    <t>49</t>
  </si>
  <si>
    <t>59245004</t>
  </si>
  <si>
    <t>dlažba tvar čtverec betonová 200x200x80mm barevná</t>
  </si>
  <si>
    <t>23659267</t>
  </si>
  <si>
    <t>5.4</t>
  </si>
  <si>
    <t>Skladba D</t>
  </si>
  <si>
    <t>50</t>
  </si>
  <si>
    <t>1008934682</t>
  </si>
  <si>
    <t>"plocha nového chodníku (použití rozebrané stávající dlažby)" 192</t>
  </si>
  <si>
    <t>"hmatné úpravy" 9</t>
  </si>
  <si>
    <t>"kamenná dlažba" 9</t>
  </si>
  <si>
    <t>51</t>
  </si>
  <si>
    <t>591211111</t>
  </si>
  <si>
    <t>Kladení dlažby z kostek drobných z kamene do lože z kameniva těženého tl 50 mm</t>
  </si>
  <si>
    <t>571919133</t>
  </si>
  <si>
    <t>https://podminky.urs.cz/item/CS_URS_2023_02/591211111</t>
  </si>
  <si>
    <t>52</t>
  </si>
  <si>
    <t>58381007</t>
  </si>
  <si>
    <t>kostka štípaná dlažební žula drobná 8/10</t>
  </si>
  <si>
    <t>394215670</t>
  </si>
  <si>
    <t>9*1,02 'Přepočtené koeficientem množství</t>
  </si>
  <si>
    <t>53</t>
  </si>
  <si>
    <t>596211123</t>
  </si>
  <si>
    <t>Kladení zámkové dlažby komunikací pro pěší ručně tl 60 mm skupiny B pl přes 300 m2</t>
  </si>
  <si>
    <t>-1633788998</t>
  </si>
  <si>
    <t>https://podminky.urs.cz/item/CS_URS_2023_02/596211123</t>
  </si>
  <si>
    <t>54</t>
  </si>
  <si>
    <t>59245006</t>
  </si>
  <si>
    <t>dlažba tvar obdélník betonová pro nevidomé 200x100x60mm barevná</t>
  </si>
  <si>
    <t>-685894488</t>
  </si>
  <si>
    <t>9*1,03 'Přepočtené koeficientem množství</t>
  </si>
  <si>
    <t>55</t>
  </si>
  <si>
    <t>59245018</t>
  </si>
  <si>
    <t>dlažba tvar obdélník betonová 200x100x60mm přírodní</t>
  </si>
  <si>
    <t>118224786</t>
  </si>
  <si>
    <t>5.5</t>
  </si>
  <si>
    <t>Skladba E</t>
  </si>
  <si>
    <t>56</t>
  </si>
  <si>
    <t>939147139</t>
  </si>
  <si>
    <t>57</t>
  </si>
  <si>
    <t>278686200</t>
  </si>
  <si>
    <t>58</t>
  </si>
  <si>
    <t>919726123R</t>
  </si>
  <si>
    <t>634536231</t>
  </si>
  <si>
    <t>59</t>
  </si>
  <si>
    <t>596412210</t>
  </si>
  <si>
    <t>Kladení dlažby z vegetačních tvárnic pozemních komunikací tl 80 mm pl do 50 m2</t>
  </si>
  <si>
    <t>1847354584</t>
  </si>
  <si>
    <t>https://podminky.urs.cz/item/CS_URS_2023_02/596412210</t>
  </si>
  <si>
    <t>60</t>
  </si>
  <si>
    <t>59245035R</t>
  </si>
  <si>
    <t>dlažba plošná betonová vegetační 210x140x80mm přírodní</t>
  </si>
  <si>
    <t>1639939882</t>
  </si>
  <si>
    <t>47*1,03 'Přepočtené koeficientem množství</t>
  </si>
  <si>
    <t>61</t>
  </si>
  <si>
    <t>59245036R</t>
  </si>
  <si>
    <t>dlažba plošná betonová vegetační 210x140x80mm barevná</t>
  </si>
  <si>
    <t>-1812643480</t>
  </si>
  <si>
    <t>2*1,03 'Přepočtené koeficientem množství</t>
  </si>
  <si>
    <t>Trubní vedení</t>
  </si>
  <si>
    <t>62</t>
  </si>
  <si>
    <t>890411851</t>
  </si>
  <si>
    <t>Bourání šachet z prefabrikovaných skruží strojně obestavěného prostoru do 1,5 m3</t>
  </si>
  <si>
    <t>-411094571</t>
  </si>
  <si>
    <t>https://podminky.urs.cz/item/CS_URS_2023_02/890411851</t>
  </si>
  <si>
    <t>"uliční vpustě"2*1,5</t>
  </si>
  <si>
    <t>"stávající šachta"2</t>
  </si>
  <si>
    <t>63</t>
  </si>
  <si>
    <t>899132111</t>
  </si>
  <si>
    <t>Výměna poklopu kanalizačního samonivelačního s ošetřením podkladu hloubky do 25 cm</t>
  </si>
  <si>
    <t>kus</t>
  </si>
  <si>
    <t>1245611345</t>
  </si>
  <si>
    <t>https://podminky.urs.cz/item/CS_URS_2023_02/899132111</t>
  </si>
  <si>
    <t>64</t>
  </si>
  <si>
    <t>55241033</t>
  </si>
  <si>
    <t>poklop šachtový litinový kruhový DN 600 bez ventilace tř D400 v samonivelačním rámu pro intenzivní provoz</t>
  </si>
  <si>
    <t>-1384938847</t>
  </si>
  <si>
    <t>8.1</t>
  </si>
  <si>
    <t>Uliční vpusť DN 450 50x50</t>
  </si>
  <si>
    <t>65</t>
  </si>
  <si>
    <t>451541111</t>
  </si>
  <si>
    <t>Lože pod potrubí otevřený výkop ze štěrkodrtě</t>
  </si>
  <si>
    <t>931762751</t>
  </si>
  <si>
    <t>https://podminky.urs.cz/item/CS_URS_2023_02/451541111</t>
  </si>
  <si>
    <t>3*1*1*0,1</t>
  </si>
  <si>
    <t>66</t>
  </si>
  <si>
    <t>452112112</t>
  </si>
  <si>
    <t>Osazení betonových prstenců nebo rámů v do 100 mm pod poklopy a mříže</t>
  </si>
  <si>
    <t>679923858</t>
  </si>
  <si>
    <t>https://podminky.urs.cz/item/CS_URS_2023_02/452112112</t>
  </si>
  <si>
    <t>67</t>
  </si>
  <si>
    <t>59223864</t>
  </si>
  <si>
    <t>prstenec pro uliční vpusť vyrovnávací betonový 390x60x130mm</t>
  </si>
  <si>
    <t>1810307948</t>
  </si>
  <si>
    <t>68</t>
  </si>
  <si>
    <t>452311151</t>
  </si>
  <si>
    <t>Podkladní desky z betonu prostého bez zvýšených nároků na prostředí tř. C 20/25 otevřený výkop</t>
  </si>
  <si>
    <t>-1712971234</t>
  </si>
  <si>
    <t>https://podminky.urs.cz/item/CS_URS_2023_02/452311151</t>
  </si>
  <si>
    <t>3*0,75*0,75*0,1</t>
  </si>
  <si>
    <t>69</t>
  </si>
  <si>
    <t>877375121</t>
  </si>
  <si>
    <t>Výřez a montáž tvarovek odbočných na potrubí z kanalizačních trub z PVC DN 300</t>
  </si>
  <si>
    <t>1542743923</t>
  </si>
  <si>
    <t>https://podminky.urs.cz/item/CS_URS_2023_02/877375121</t>
  </si>
  <si>
    <t>70</t>
  </si>
  <si>
    <t>28611404</t>
  </si>
  <si>
    <t>odbočka kanalizační plastová s hrdlem KG 315/150/45°</t>
  </si>
  <si>
    <t>-994650135</t>
  </si>
  <si>
    <t>71</t>
  </si>
  <si>
    <t>871315221</t>
  </si>
  <si>
    <t>Kanalizační potrubí z tvrdého PVC jednovrstvé tuhost třídy SN8 DN 160</t>
  </si>
  <si>
    <t>866918963</t>
  </si>
  <si>
    <t>https://podminky.urs.cz/item/CS_URS_2023_02/871315221</t>
  </si>
  <si>
    <t>72</t>
  </si>
  <si>
    <t>877315211</t>
  </si>
  <si>
    <t>Montáž kolen na kanalizačním potrubí z PP nebo tvrdého PVC trub hladkých plnostěnných DN 150</t>
  </si>
  <si>
    <t>-1214833921</t>
  </si>
  <si>
    <t>https://podminky.urs.cz/item/CS_URS_2023_02/877315211</t>
  </si>
  <si>
    <t>73</t>
  </si>
  <si>
    <t>28611362</t>
  </si>
  <si>
    <t>koleno kanalizační PVC KG 160x67°</t>
  </si>
  <si>
    <t>-2074434271</t>
  </si>
  <si>
    <t>74</t>
  </si>
  <si>
    <t>895941302</t>
  </si>
  <si>
    <t>Osazení vpusti uliční DN 450 z betonových dílců dno s kalištěm</t>
  </si>
  <si>
    <t>-1462403978</t>
  </si>
  <si>
    <t>https://podminky.urs.cz/item/CS_URS_2023_02/895941302</t>
  </si>
  <si>
    <t>75</t>
  </si>
  <si>
    <t>59224495</t>
  </si>
  <si>
    <t>vpusť uliční DN 450 kaliště nízké 450/240x50mm</t>
  </si>
  <si>
    <t>1110354521</t>
  </si>
  <si>
    <t>76</t>
  </si>
  <si>
    <t>895941312</t>
  </si>
  <si>
    <t>Osazení vpusti uliční DN 450 z betonových dílců skruž horní 195 mm</t>
  </si>
  <si>
    <t>-1768478633</t>
  </si>
  <si>
    <t>https://podminky.urs.cz/item/CS_URS_2023_02/895941312</t>
  </si>
  <si>
    <t>77</t>
  </si>
  <si>
    <t>59223856</t>
  </si>
  <si>
    <t>skruž betonová horní pro uliční vpusť 450x195x50mm</t>
  </si>
  <si>
    <t>1503782399</t>
  </si>
  <si>
    <t>78</t>
  </si>
  <si>
    <t>895941331</t>
  </si>
  <si>
    <t>Osazení vpusti uliční DN 450 z betonových dílců skruž průběžná s výtokem</t>
  </si>
  <si>
    <t>-65269112</t>
  </si>
  <si>
    <t>https://podminky.urs.cz/item/CS_URS_2023_02/895941331</t>
  </si>
  <si>
    <t>79</t>
  </si>
  <si>
    <t>59224490</t>
  </si>
  <si>
    <t>skruž betonová s odtokem 150mm PVC pro uliční vpusť 450x450x50mm</t>
  </si>
  <si>
    <t>1706729297</t>
  </si>
  <si>
    <t>80</t>
  </si>
  <si>
    <t>899104112</t>
  </si>
  <si>
    <t>Osazení poklopů litinových, ocelových nebo železobetonových včetně rámů pro třídu zatížení D400, E600</t>
  </si>
  <si>
    <t>-1750024376</t>
  </si>
  <si>
    <t>https://podminky.urs.cz/item/CS_URS_2023_02/899104112</t>
  </si>
  <si>
    <t>81</t>
  </si>
  <si>
    <t>59224481.1</t>
  </si>
  <si>
    <t>mříž vtoková s rámem pro uliční vpusť 500x500, zatížení 40 tun</t>
  </si>
  <si>
    <t>353898320</t>
  </si>
  <si>
    <t>82</t>
  </si>
  <si>
    <t>28661789</t>
  </si>
  <si>
    <t>koš kalový ocelový pro silniční vpusť 425mm vč. madla</t>
  </si>
  <si>
    <t>-2139494689</t>
  </si>
  <si>
    <t>83</t>
  </si>
  <si>
    <t>899722111</t>
  </si>
  <si>
    <t>Krytí potrubí z plastů výstražnou fólií z PVC 20 cm</t>
  </si>
  <si>
    <t>1685198636</t>
  </si>
  <si>
    <t>https://podminky.urs.cz/item/CS_URS_2023_02/899722111</t>
  </si>
  <si>
    <t>Ostatní konstrukce a práce, bourání</t>
  </si>
  <si>
    <t>84</t>
  </si>
  <si>
    <t>914111111</t>
  </si>
  <si>
    <t>Montáž svislé dopravní značky do velikosti 1 m2 objímkami na sloupek nebo konzolu</t>
  </si>
  <si>
    <t>1232980723</t>
  </si>
  <si>
    <t>https://podminky.urs.cz/item/CS_URS_2023_02/914111111</t>
  </si>
  <si>
    <t>85</t>
  </si>
  <si>
    <t>40445615</t>
  </si>
  <si>
    <t>značky upravující přednost P6 700mm</t>
  </si>
  <si>
    <t>-1046946672</t>
  </si>
  <si>
    <t>86</t>
  </si>
  <si>
    <t>914511111</t>
  </si>
  <si>
    <t>Montáž sloupku dopravních značek délky do 3,5 m s betonovým základem</t>
  </si>
  <si>
    <t>942382333</t>
  </si>
  <si>
    <t>https://podminky.urs.cz/item/CS_URS_2023_02/914511111</t>
  </si>
  <si>
    <t>87</t>
  </si>
  <si>
    <t>40445230</t>
  </si>
  <si>
    <t>sloupek pro dopravní značku Zn D 70mm v 3,5m</t>
  </si>
  <si>
    <t>1079273575</t>
  </si>
  <si>
    <t>88</t>
  </si>
  <si>
    <t>914511112</t>
  </si>
  <si>
    <t>Montáž sloupku dopravních značek délky do 3,5 m s betonovým základem a patkou D 60 mm</t>
  </si>
  <si>
    <t>-1259714435</t>
  </si>
  <si>
    <t>https://podminky.urs.cz/item/CS_URS_2023_02/914511112</t>
  </si>
  <si>
    <t>89</t>
  </si>
  <si>
    <t>40445241</t>
  </si>
  <si>
    <t>patka pro sloupek Al D 70mm</t>
  </si>
  <si>
    <t>-905805604</t>
  </si>
  <si>
    <t>90</t>
  </si>
  <si>
    <t>40445254</t>
  </si>
  <si>
    <t>víčko plastové na sloupek D 70mm</t>
  </si>
  <si>
    <t>1339831062</t>
  </si>
  <si>
    <t>91</t>
  </si>
  <si>
    <t>915111111</t>
  </si>
  <si>
    <t>Vodorovné dopravní značení dělící čáry souvislé š 125 mm základní bílá barva</t>
  </si>
  <si>
    <t>85319249</t>
  </si>
  <si>
    <t>https://podminky.urs.cz/item/CS_URS_2023_02/915111111</t>
  </si>
  <si>
    <t>92</t>
  </si>
  <si>
    <t>915111121</t>
  </si>
  <si>
    <t>Vodorovné dopravní značení dělící čáry přerušované š 125 mm základní bílá barva</t>
  </si>
  <si>
    <t>1642493967</t>
  </si>
  <si>
    <t>https://podminky.urs.cz/item/CS_URS_2023_02/915111121</t>
  </si>
  <si>
    <t>93</t>
  </si>
  <si>
    <t>915121121</t>
  </si>
  <si>
    <t>Vodorovné dopravní značení vodící čáry přerušované š 250 mm základní bílá barva</t>
  </si>
  <si>
    <t>-1950325917</t>
  </si>
  <si>
    <t>https://podminky.urs.cz/item/CS_URS_2023_02/915121121</t>
  </si>
  <si>
    <t>94</t>
  </si>
  <si>
    <t>915131111</t>
  </si>
  <si>
    <t>Vodorovné dopravní značení přechody pro chodce, šipky, symboly základní bílá barva</t>
  </si>
  <si>
    <t>-1902698437</t>
  </si>
  <si>
    <t>https://podminky.urs.cz/item/CS_URS_2023_02/915131111</t>
  </si>
  <si>
    <t>9+17</t>
  </si>
  <si>
    <t>95</t>
  </si>
  <si>
    <t>915211111</t>
  </si>
  <si>
    <t>Vodorovné dopravní značení dělící čáry souvislé š 125 mm bílý plast</t>
  </si>
  <si>
    <t>1345174107</t>
  </si>
  <si>
    <t>https://podminky.urs.cz/item/CS_URS_2023_02/915211111</t>
  </si>
  <si>
    <t>96</t>
  </si>
  <si>
    <t>915211121</t>
  </si>
  <si>
    <t>Vodorovné dopravní značení dělící čáry přerušované š 125 mm bílý plast</t>
  </si>
  <si>
    <t>-1654424309</t>
  </si>
  <si>
    <t>https://podminky.urs.cz/item/CS_URS_2023_02/915211121</t>
  </si>
  <si>
    <t>97</t>
  </si>
  <si>
    <t>915221121</t>
  </si>
  <si>
    <t>Vodorovné dopravní značení vodící čáry přerušované š 250 mm bílý plast</t>
  </si>
  <si>
    <t>371902607</t>
  </si>
  <si>
    <t>https://podminky.urs.cz/item/CS_URS_2023_02/915221121</t>
  </si>
  <si>
    <t>98</t>
  </si>
  <si>
    <t>915231111</t>
  </si>
  <si>
    <t>Vodorovné dopravní značení přechody pro chodce, šipky, symboly bílý plast</t>
  </si>
  <si>
    <t>-993699940</t>
  </si>
  <si>
    <t>https://podminky.urs.cz/item/CS_URS_2023_02/915231111</t>
  </si>
  <si>
    <t>99</t>
  </si>
  <si>
    <t>915611111</t>
  </si>
  <si>
    <t>Předznačení vodorovného liniového značení</t>
  </si>
  <si>
    <t>83725955</t>
  </si>
  <si>
    <t>https://podminky.urs.cz/item/CS_URS_2023_02/915611111</t>
  </si>
  <si>
    <t>129+50+11</t>
  </si>
  <si>
    <t>100</t>
  </si>
  <si>
    <t>915621111</t>
  </si>
  <si>
    <t>Předznačení vodorovného plošného značení</t>
  </si>
  <si>
    <t>1505711397</t>
  </si>
  <si>
    <t>https://podminky.urs.cz/item/CS_URS_2023_02/915621111</t>
  </si>
  <si>
    <t>101</t>
  </si>
  <si>
    <t>916131213</t>
  </si>
  <si>
    <t>Osazení silničního obrubníku betonového stojatého s boční opěrou do lože z betonu prostého</t>
  </si>
  <si>
    <t>-459464630</t>
  </si>
  <si>
    <t>https://podminky.urs.cz/item/CS_URS_2023_02/916131213</t>
  </si>
  <si>
    <t>102</t>
  </si>
  <si>
    <t>59217031</t>
  </si>
  <si>
    <t>obrubník betonový silniční 1000x150x250mm</t>
  </si>
  <si>
    <t>-386904795</t>
  </si>
  <si>
    <t>159*1,02 'Přepočtené koeficientem množství</t>
  </si>
  <si>
    <t>103</t>
  </si>
  <si>
    <t>59217026</t>
  </si>
  <si>
    <t>obrubník betonový silniční 500x150x250mm</t>
  </si>
  <si>
    <t>-1153685774</t>
  </si>
  <si>
    <t>10*1,02 'Přepočtené koeficientem množství</t>
  </si>
  <si>
    <t>104</t>
  </si>
  <si>
    <t>59217029</t>
  </si>
  <si>
    <t>obrubník betonový silniční nájezdový 1000x150x150mm</t>
  </si>
  <si>
    <t>1262974370</t>
  </si>
  <si>
    <t>14*1,02 'Přepočtené koeficientem množství</t>
  </si>
  <si>
    <t>105</t>
  </si>
  <si>
    <t>59217030</t>
  </si>
  <si>
    <t>obrubník betonový silniční přechodový 1000x150x150-250mm</t>
  </si>
  <si>
    <t>-1113417947</t>
  </si>
  <si>
    <t>106</t>
  </si>
  <si>
    <t>59217035</t>
  </si>
  <si>
    <t>obrubník betonový obloukový vnější 780x150x250mm</t>
  </si>
  <si>
    <t>229628203</t>
  </si>
  <si>
    <t xml:space="preserve">Poznámka k položce:
R0,5 - 
R1 - </t>
  </si>
  <si>
    <t>107</t>
  </si>
  <si>
    <t>5921703R</t>
  </si>
  <si>
    <t>obrubník betonový roh vnější 400/4000x150x250mm</t>
  </si>
  <si>
    <t>ks</t>
  </si>
  <si>
    <t>-103019190</t>
  </si>
  <si>
    <t>108</t>
  </si>
  <si>
    <t>916231213</t>
  </si>
  <si>
    <t>Osazení chodníkového obrubníku betonového stojatého s boční opěrou do lože z betonu prostého</t>
  </si>
  <si>
    <t>1911059705</t>
  </si>
  <si>
    <t>https://podminky.urs.cz/item/CS_URS_2023_02/916231213</t>
  </si>
  <si>
    <t>109</t>
  </si>
  <si>
    <t>59217016</t>
  </si>
  <si>
    <t>obrubník betonový chodníkový 1000x80x250mm</t>
  </si>
  <si>
    <t>1207472040</t>
  </si>
  <si>
    <t>144*1,02 'Přepočtené koeficientem množství</t>
  </si>
  <si>
    <t>110</t>
  </si>
  <si>
    <t>59217036</t>
  </si>
  <si>
    <t>obrubník betonový parkový přírodní 500x80x250mm</t>
  </si>
  <si>
    <t>-1487873836</t>
  </si>
  <si>
    <t>19*1,02 'Přepočtené koeficientem množství</t>
  </si>
  <si>
    <t>111</t>
  </si>
  <si>
    <t>59217036R</t>
  </si>
  <si>
    <t>obrubník betonový obloukový vnější 780x80x250mm</t>
  </si>
  <si>
    <t>37343130</t>
  </si>
  <si>
    <t>112</t>
  </si>
  <si>
    <t>5921703R1</t>
  </si>
  <si>
    <t>obrubník betonový roh vnější 250/250x80x250mm</t>
  </si>
  <si>
    <t>604850884</t>
  </si>
  <si>
    <t>113</t>
  </si>
  <si>
    <t>-114202237</t>
  </si>
  <si>
    <t>114</t>
  </si>
  <si>
    <t>919732211</t>
  </si>
  <si>
    <t>Styčná spára napojení nového živičného povrchu na stávající za tepla š 15 mm hl 25 mm s prořezáním</t>
  </si>
  <si>
    <t>-1001004416</t>
  </si>
  <si>
    <t>https://podminky.urs.cz/item/CS_URS_2023_02/919732211</t>
  </si>
  <si>
    <t>115</t>
  </si>
  <si>
    <t>919735111</t>
  </si>
  <si>
    <t>Řezání stávajícího živičného krytu hl do 50 mm</t>
  </si>
  <si>
    <t>-676716168</t>
  </si>
  <si>
    <t>https://podminky.urs.cz/item/CS_URS_2023_02/919735111</t>
  </si>
  <si>
    <t>116</t>
  </si>
  <si>
    <t>966006132</t>
  </si>
  <si>
    <t>Odstranění značek dopravních nebo orientačních se sloupky s betonovými patkami</t>
  </si>
  <si>
    <t>1989356010</t>
  </si>
  <si>
    <t>https://podminky.urs.cz/item/CS_URS_2023_02/966006132</t>
  </si>
  <si>
    <t>117</t>
  </si>
  <si>
    <t>979054451</t>
  </si>
  <si>
    <t>Očištění vybouraných zámkových dlaždic s původním spárováním z kameniva těženého</t>
  </si>
  <si>
    <t>1146225807</t>
  </si>
  <si>
    <t>https://podminky.urs.cz/item/CS_URS_2023_02/979054451</t>
  </si>
  <si>
    <t>997</t>
  </si>
  <si>
    <t>Přesun sutě</t>
  </si>
  <si>
    <t>118</t>
  </si>
  <si>
    <t>997221561</t>
  </si>
  <si>
    <t>Vodorovná doprava suti z kusových materiálů do 1 km</t>
  </si>
  <si>
    <t>1335681119</t>
  </si>
  <si>
    <t>https://podminky.urs.cz/item/CS_URS_2023_02/997221561</t>
  </si>
  <si>
    <t>119</t>
  </si>
  <si>
    <t>997221569</t>
  </si>
  <si>
    <t>Příplatek ZKD 1 km u vodorovné dopravy suti z kusových materiálů</t>
  </si>
  <si>
    <t>-1407957469</t>
  </si>
  <si>
    <t>https://podminky.urs.cz/item/CS_URS_2023_02/997221569</t>
  </si>
  <si>
    <t>239,487*24 'Přepočtené koeficientem množství</t>
  </si>
  <si>
    <t>120</t>
  </si>
  <si>
    <t>997221615</t>
  </si>
  <si>
    <t>Poplatek za uložení na skládce (skládkovné) stavebního odpadu betonového kód odpadu 17 01 01</t>
  </si>
  <si>
    <t>-1216680084</t>
  </si>
  <si>
    <t>https://podminky.urs.cz/item/CS_URS_2023_02/997221615</t>
  </si>
  <si>
    <t>27,88+5,44+9,6+1,86</t>
  </si>
  <si>
    <t>121</t>
  </si>
  <si>
    <t>997221645</t>
  </si>
  <si>
    <t>Poplatek za uložení na skládce (skládkovné) odpadu asfaltového bez dehtu kód odpadu 17 03 02</t>
  </si>
  <si>
    <t>1058046999</t>
  </si>
  <si>
    <t>https://podminky.urs.cz/item/CS_URS_2023_02/997221645</t>
  </si>
  <si>
    <t>122</t>
  </si>
  <si>
    <t>997221655</t>
  </si>
  <si>
    <t>1074067719</t>
  </si>
  <si>
    <t>https://podminky.urs.cz/item/CS_URS_2023_02/997221655</t>
  </si>
  <si>
    <t>71,05+7,14</t>
  </si>
  <si>
    <t>998</t>
  </si>
  <si>
    <t>Přesun hmot</t>
  </si>
  <si>
    <t>123</t>
  </si>
  <si>
    <t>998225111</t>
  </si>
  <si>
    <t>Přesun hmot pro pozemní komunikace s krytem z kamene, monolitickým betonovým nebo živičným</t>
  </si>
  <si>
    <t>-980496720</t>
  </si>
  <si>
    <t>https://podminky.urs.cz/item/CS_URS_2023_02/998225111</t>
  </si>
  <si>
    <t>Práce a dodávky M</t>
  </si>
  <si>
    <t>46-M</t>
  </si>
  <si>
    <t>Zemní práce při extr.mont.pracích</t>
  </si>
  <si>
    <t>124</t>
  </si>
  <si>
    <t>460161291</t>
  </si>
  <si>
    <t>Hloubení kabelových rýh ručně š 50 cm hl 100 cm v hornině tř I skupiny 1 a 2</t>
  </si>
  <si>
    <t>802086141</t>
  </si>
  <si>
    <t>https://podminky.urs.cz/item/CS_URS_2023_02/460161291</t>
  </si>
  <si>
    <t>8+5</t>
  </si>
  <si>
    <t>125</t>
  </si>
  <si>
    <t>460451311</t>
  </si>
  <si>
    <t>Zásyp kabelových rýh strojně se zhutněním š 50 cm hl 100 cm z horniny tř I skupiny 1 a 2</t>
  </si>
  <si>
    <t>-1291668205</t>
  </si>
  <si>
    <t>https://podminky.urs.cz/item/CS_URS_2023_02/460451311</t>
  </si>
  <si>
    <t>126</t>
  </si>
  <si>
    <t>460731121</t>
  </si>
  <si>
    <t>Přepážky s utěsněním pro oddělení kabelů ve výkopu z desek betonových</t>
  </si>
  <si>
    <t>-303218431</t>
  </si>
  <si>
    <t>https://podminky.urs.cz/item/CS_URS_2023_02/460731121</t>
  </si>
  <si>
    <t>Poznámka k položce:
ochrana stávajícího vedení VN, dle požadavků ČEZ</t>
  </si>
  <si>
    <t>127</t>
  </si>
  <si>
    <t>460791114</t>
  </si>
  <si>
    <t>Montáž trubek ochranných plastových uložených volně do rýhy tuhých D přes 90 do 110 mm</t>
  </si>
  <si>
    <t>1283432249</t>
  </si>
  <si>
    <t>https://podminky.urs.cz/item/CS_URS_2023_01/460791114</t>
  </si>
  <si>
    <t>128</t>
  </si>
  <si>
    <t>34571365</t>
  </si>
  <si>
    <t>trubka elektroinstalační HDPE tuhá dvouplášťová korugovaná D 94/110mm</t>
  </si>
  <si>
    <t>868504166</t>
  </si>
  <si>
    <t>16*1,05 'Přepočtené koeficientem množství</t>
  </si>
  <si>
    <t>129</t>
  </si>
  <si>
    <t>460791116</t>
  </si>
  <si>
    <t>Montáž trubek ochranných plastových uložených volně do rýhy tuhých D přes 133 do 172 mm</t>
  </si>
  <si>
    <t>-1024275259</t>
  </si>
  <si>
    <t>https://podminky.urs.cz/item/CS_URS_2023_02/460791116</t>
  </si>
  <si>
    <t>130</t>
  </si>
  <si>
    <t>34571099</t>
  </si>
  <si>
    <t>trubka elektroinstalační dělená (chránička) D 138/160mm, HDPE</t>
  </si>
  <si>
    <t>612363301</t>
  </si>
  <si>
    <t>5*1,05 'Přepočtené koeficientem množství</t>
  </si>
  <si>
    <t>131</t>
  </si>
  <si>
    <t>34571368</t>
  </si>
  <si>
    <t>trubka elektroinstalační HDPE tuhá dvouplášťová korugovaná D 136/160mm</t>
  </si>
  <si>
    <t>948853156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</si>
  <si>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</si>
  <si>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</si>
  <si>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</si>
  <si>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</si>
  <si>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</si>
  <si>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</si>
  <si>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010001000</t>
  </si>
  <si>
    <t>kpl</t>
  </si>
  <si>
    <t>1024</t>
  </si>
  <si>
    <t>-699873495</t>
  </si>
  <si>
    <t>https://podminky.urs.cz/item/CS_URS_2022_02/010001000</t>
  </si>
  <si>
    <t xml:space="preserve">Poznámka k položce:
Průzkumné práce - vytyčení inženýrských sítí
Geodetické práce - zaměření skutečného provedení
</t>
  </si>
  <si>
    <t>VRN3</t>
  </si>
  <si>
    <t>Zařízení staveniště</t>
  </si>
  <si>
    <t>030001000</t>
  </si>
  <si>
    <t>741020470</t>
  </si>
  <si>
    <t>https://podminky.urs.cz/item/CS_URS_2022_02/030001000</t>
  </si>
  <si>
    <t>Poznámka k položce:
skladáka materiálů, oplocení staveniště, zázemí, DIO, atd.</t>
  </si>
  <si>
    <t>VRN4</t>
  </si>
  <si>
    <t>Inženýrská činnost</t>
  </si>
  <si>
    <t>040001000</t>
  </si>
  <si>
    <t>1379276633</t>
  </si>
  <si>
    <t>https://podminky.urs.cz/item/CS_URS_2022_02/040001000</t>
  </si>
  <si>
    <t>Poznámka k položce:
zkoušky únosnosti pláně a jednotlivých vrstev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</si>
</sst>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3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81</xdr:row>
      <xdr:rowOff>0</xdr:rowOff>
    </xdr:from>
    <xdr:to>
      <xdr:col>41</xdr:col>
      <xdr:colOff>180975</xdr:colOff>
      <xdr:row>81</xdr:row>
      <xdr:rowOff>238125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963525"/>
          <a:ext cx="1647825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30111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118</xdr:row>
      <xdr:rowOff>0</xdr:rowOff>
    </xdr:from>
    <xdr:to>
      <xdr:col>9</xdr:col>
      <xdr:colOff>1219200</xdr:colOff>
      <xdr:row>118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0450175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3970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106</xdr:row>
      <xdr:rowOff>0</xdr:rowOff>
    </xdr:from>
    <xdr:to>
      <xdr:col>9</xdr:col>
      <xdr:colOff>1219200</xdr:colOff>
      <xdr:row>106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535525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171" TargetMode="External" /><Relationship Id="rId2" Type="http://schemas.openxmlformats.org/officeDocument/2006/relationships/hyperlink" Target="https://podminky.urs.cz/item/CS_URS_2023_02/113107222" TargetMode="External" /><Relationship Id="rId3" Type="http://schemas.openxmlformats.org/officeDocument/2006/relationships/hyperlink" Target="https://podminky.urs.cz/item/CS_URS_2023_02/113107321" TargetMode="External" /><Relationship Id="rId4" Type="http://schemas.openxmlformats.org/officeDocument/2006/relationships/hyperlink" Target="https://podminky.urs.cz/item/CS_URS_2023_02/113154122" TargetMode="External" /><Relationship Id="rId5" Type="http://schemas.openxmlformats.org/officeDocument/2006/relationships/hyperlink" Target="https://podminky.urs.cz/item/CS_URS_2023_02/113202111" TargetMode="External" /><Relationship Id="rId6" Type="http://schemas.openxmlformats.org/officeDocument/2006/relationships/hyperlink" Target="https://podminky.urs.cz/item/CS_URS_2023_02/113204111" TargetMode="External" /><Relationship Id="rId7" Type="http://schemas.openxmlformats.org/officeDocument/2006/relationships/hyperlink" Target="https://podminky.urs.cz/item/CS_URS_2023_02/121151123" TargetMode="External" /><Relationship Id="rId8" Type="http://schemas.openxmlformats.org/officeDocument/2006/relationships/hyperlink" Target="https://podminky.urs.cz/item/CS_URS_2023_02/122252204" TargetMode="External" /><Relationship Id="rId9" Type="http://schemas.openxmlformats.org/officeDocument/2006/relationships/hyperlink" Target="https://podminky.urs.cz/item/CS_URS_2023_02/131151100" TargetMode="External" /><Relationship Id="rId10" Type="http://schemas.openxmlformats.org/officeDocument/2006/relationships/hyperlink" Target="https://podminky.urs.cz/item/CS_URS_2023_02/132151101" TargetMode="External" /><Relationship Id="rId11" Type="http://schemas.openxmlformats.org/officeDocument/2006/relationships/hyperlink" Target="https://podminky.urs.cz/item/CS_URS_2023_02/162751117" TargetMode="External" /><Relationship Id="rId12" Type="http://schemas.openxmlformats.org/officeDocument/2006/relationships/hyperlink" Target="https://podminky.urs.cz/item/CS_URS_2023_02/162751119" TargetMode="External" /><Relationship Id="rId13" Type="http://schemas.openxmlformats.org/officeDocument/2006/relationships/hyperlink" Target="https://podminky.urs.cz/item/CS_URS_2023_02/171152101" TargetMode="External" /><Relationship Id="rId14" Type="http://schemas.openxmlformats.org/officeDocument/2006/relationships/hyperlink" Target="https://podminky.urs.cz/item/CS_URS_2023_02/171201221" TargetMode="External" /><Relationship Id="rId15" Type="http://schemas.openxmlformats.org/officeDocument/2006/relationships/hyperlink" Target="https://podminky.urs.cz/item/CS_URS_2023_02/174111101" TargetMode="External" /><Relationship Id="rId16" Type="http://schemas.openxmlformats.org/officeDocument/2006/relationships/hyperlink" Target="https://podminky.urs.cz/item/CS_URS_2023_02/181152302" TargetMode="External" /><Relationship Id="rId17" Type="http://schemas.openxmlformats.org/officeDocument/2006/relationships/hyperlink" Target="https://podminky.urs.cz/item/CS_URS_2023_02/181351113" TargetMode="External" /><Relationship Id="rId18" Type="http://schemas.openxmlformats.org/officeDocument/2006/relationships/hyperlink" Target="https://podminky.urs.cz/item/CS_URS_2023_02/181411121" TargetMode="External" /><Relationship Id="rId19" Type="http://schemas.openxmlformats.org/officeDocument/2006/relationships/hyperlink" Target="https://podminky.urs.cz/item/CS_URS_2023_02/122252203" TargetMode="External" /><Relationship Id="rId20" Type="http://schemas.openxmlformats.org/officeDocument/2006/relationships/hyperlink" Target="https://podminky.urs.cz/item/CS_URS_2023_01/171201231" TargetMode="External" /><Relationship Id="rId21" Type="http://schemas.openxmlformats.org/officeDocument/2006/relationships/hyperlink" Target="https://podminky.urs.cz/item/CS_URS_2023_02/919726203" TargetMode="External" /><Relationship Id="rId22" Type="http://schemas.openxmlformats.org/officeDocument/2006/relationships/hyperlink" Target="https://podminky.urs.cz/item/CS_URS_2023_02/564861111" TargetMode="External" /><Relationship Id="rId23" Type="http://schemas.openxmlformats.org/officeDocument/2006/relationships/hyperlink" Target="https://podminky.urs.cz/item/CS_URS_2023_02/573111111" TargetMode="External" /><Relationship Id="rId24" Type="http://schemas.openxmlformats.org/officeDocument/2006/relationships/hyperlink" Target="https://podminky.urs.cz/item/CS_URS_2023_02/565166112" TargetMode="External" /><Relationship Id="rId25" Type="http://schemas.openxmlformats.org/officeDocument/2006/relationships/hyperlink" Target="https://podminky.urs.cz/item/CS_URS_2023_02/573211111" TargetMode="External" /><Relationship Id="rId26" Type="http://schemas.openxmlformats.org/officeDocument/2006/relationships/hyperlink" Target="https://podminky.urs.cz/item/CS_URS_2023_02/577155112" TargetMode="External" /><Relationship Id="rId27" Type="http://schemas.openxmlformats.org/officeDocument/2006/relationships/hyperlink" Target="https://podminky.urs.cz/item/CS_URS_2023_02/573211111" TargetMode="External" /><Relationship Id="rId28" Type="http://schemas.openxmlformats.org/officeDocument/2006/relationships/hyperlink" Target="https://podminky.urs.cz/item/CS_URS_2023_02/577134111" TargetMode="External" /><Relationship Id="rId29" Type="http://schemas.openxmlformats.org/officeDocument/2006/relationships/hyperlink" Target="https://podminky.urs.cz/item/CS_URS_2023_02/565155111" TargetMode="External" /><Relationship Id="rId30" Type="http://schemas.openxmlformats.org/officeDocument/2006/relationships/hyperlink" Target="https://podminky.urs.cz/item/CS_URS_2023_02/573111111" TargetMode="External" /><Relationship Id="rId31" Type="http://schemas.openxmlformats.org/officeDocument/2006/relationships/hyperlink" Target="https://podminky.urs.cz/item/CS_URS_2023_02/573211111" TargetMode="External" /><Relationship Id="rId32" Type="http://schemas.openxmlformats.org/officeDocument/2006/relationships/hyperlink" Target="https://podminky.urs.cz/item/CS_URS_2023_02/577134111" TargetMode="External" /><Relationship Id="rId33" Type="http://schemas.openxmlformats.org/officeDocument/2006/relationships/hyperlink" Target="https://podminky.urs.cz/item/CS_URS_2023_02/564841113" TargetMode="External" /><Relationship Id="rId34" Type="http://schemas.openxmlformats.org/officeDocument/2006/relationships/hyperlink" Target="https://podminky.urs.cz/item/CS_URS_2023_02/596212211" TargetMode="External" /><Relationship Id="rId35" Type="http://schemas.openxmlformats.org/officeDocument/2006/relationships/hyperlink" Target="https://podminky.urs.cz/item/CS_URS_2023_02/591211111" TargetMode="External" /><Relationship Id="rId36" Type="http://schemas.openxmlformats.org/officeDocument/2006/relationships/hyperlink" Target="https://podminky.urs.cz/item/CS_URS_2023_02/596211123" TargetMode="External" /><Relationship Id="rId37" Type="http://schemas.openxmlformats.org/officeDocument/2006/relationships/hyperlink" Target="https://podminky.urs.cz/item/CS_URS_2023_02/564841113" TargetMode="External" /><Relationship Id="rId38" Type="http://schemas.openxmlformats.org/officeDocument/2006/relationships/hyperlink" Target="https://podminky.urs.cz/item/CS_URS_2023_02/596412210" TargetMode="External" /><Relationship Id="rId39" Type="http://schemas.openxmlformats.org/officeDocument/2006/relationships/hyperlink" Target="https://podminky.urs.cz/item/CS_URS_2023_02/890411851" TargetMode="External" /><Relationship Id="rId40" Type="http://schemas.openxmlformats.org/officeDocument/2006/relationships/hyperlink" Target="https://podminky.urs.cz/item/CS_URS_2023_02/899132111" TargetMode="External" /><Relationship Id="rId41" Type="http://schemas.openxmlformats.org/officeDocument/2006/relationships/hyperlink" Target="https://podminky.urs.cz/item/CS_URS_2023_02/451541111" TargetMode="External" /><Relationship Id="rId42" Type="http://schemas.openxmlformats.org/officeDocument/2006/relationships/hyperlink" Target="https://podminky.urs.cz/item/CS_URS_2023_02/452112112" TargetMode="External" /><Relationship Id="rId43" Type="http://schemas.openxmlformats.org/officeDocument/2006/relationships/hyperlink" Target="https://podminky.urs.cz/item/CS_URS_2023_02/452311151" TargetMode="External" /><Relationship Id="rId44" Type="http://schemas.openxmlformats.org/officeDocument/2006/relationships/hyperlink" Target="https://podminky.urs.cz/item/CS_URS_2023_02/877375121" TargetMode="External" /><Relationship Id="rId45" Type="http://schemas.openxmlformats.org/officeDocument/2006/relationships/hyperlink" Target="https://podminky.urs.cz/item/CS_URS_2023_02/871315221" TargetMode="External" /><Relationship Id="rId46" Type="http://schemas.openxmlformats.org/officeDocument/2006/relationships/hyperlink" Target="https://podminky.urs.cz/item/CS_URS_2023_02/877315211" TargetMode="External" /><Relationship Id="rId47" Type="http://schemas.openxmlformats.org/officeDocument/2006/relationships/hyperlink" Target="https://podminky.urs.cz/item/CS_URS_2023_02/895941302" TargetMode="External" /><Relationship Id="rId48" Type="http://schemas.openxmlformats.org/officeDocument/2006/relationships/hyperlink" Target="https://podminky.urs.cz/item/CS_URS_2023_02/895941312" TargetMode="External" /><Relationship Id="rId49" Type="http://schemas.openxmlformats.org/officeDocument/2006/relationships/hyperlink" Target="https://podminky.urs.cz/item/CS_URS_2023_02/895941331" TargetMode="External" /><Relationship Id="rId50" Type="http://schemas.openxmlformats.org/officeDocument/2006/relationships/hyperlink" Target="https://podminky.urs.cz/item/CS_URS_2023_02/899104112" TargetMode="External" /><Relationship Id="rId51" Type="http://schemas.openxmlformats.org/officeDocument/2006/relationships/hyperlink" Target="https://podminky.urs.cz/item/CS_URS_2023_02/899722111" TargetMode="External" /><Relationship Id="rId52" Type="http://schemas.openxmlformats.org/officeDocument/2006/relationships/hyperlink" Target="https://podminky.urs.cz/item/CS_URS_2023_02/914111111" TargetMode="External" /><Relationship Id="rId53" Type="http://schemas.openxmlformats.org/officeDocument/2006/relationships/hyperlink" Target="https://podminky.urs.cz/item/CS_URS_2023_02/914511111" TargetMode="External" /><Relationship Id="rId54" Type="http://schemas.openxmlformats.org/officeDocument/2006/relationships/hyperlink" Target="https://podminky.urs.cz/item/CS_URS_2023_02/914511112" TargetMode="External" /><Relationship Id="rId55" Type="http://schemas.openxmlformats.org/officeDocument/2006/relationships/hyperlink" Target="https://podminky.urs.cz/item/CS_URS_2023_02/915111111" TargetMode="External" /><Relationship Id="rId56" Type="http://schemas.openxmlformats.org/officeDocument/2006/relationships/hyperlink" Target="https://podminky.urs.cz/item/CS_URS_2023_02/915111121" TargetMode="External" /><Relationship Id="rId57" Type="http://schemas.openxmlformats.org/officeDocument/2006/relationships/hyperlink" Target="https://podminky.urs.cz/item/CS_URS_2023_02/915121121" TargetMode="External" /><Relationship Id="rId58" Type="http://schemas.openxmlformats.org/officeDocument/2006/relationships/hyperlink" Target="https://podminky.urs.cz/item/CS_URS_2023_02/915131111" TargetMode="External" /><Relationship Id="rId59" Type="http://schemas.openxmlformats.org/officeDocument/2006/relationships/hyperlink" Target="https://podminky.urs.cz/item/CS_URS_2023_02/915211111" TargetMode="External" /><Relationship Id="rId60" Type="http://schemas.openxmlformats.org/officeDocument/2006/relationships/hyperlink" Target="https://podminky.urs.cz/item/CS_URS_2023_02/915211121" TargetMode="External" /><Relationship Id="rId61" Type="http://schemas.openxmlformats.org/officeDocument/2006/relationships/hyperlink" Target="https://podminky.urs.cz/item/CS_URS_2023_02/915221121" TargetMode="External" /><Relationship Id="rId62" Type="http://schemas.openxmlformats.org/officeDocument/2006/relationships/hyperlink" Target="https://podminky.urs.cz/item/CS_URS_2023_02/915231111" TargetMode="External" /><Relationship Id="rId63" Type="http://schemas.openxmlformats.org/officeDocument/2006/relationships/hyperlink" Target="https://podminky.urs.cz/item/CS_URS_2023_02/915611111" TargetMode="External" /><Relationship Id="rId64" Type="http://schemas.openxmlformats.org/officeDocument/2006/relationships/hyperlink" Target="https://podminky.urs.cz/item/CS_URS_2023_02/915621111" TargetMode="External" /><Relationship Id="rId65" Type="http://schemas.openxmlformats.org/officeDocument/2006/relationships/hyperlink" Target="https://podminky.urs.cz/item/CS_URS_2023_02/916131213" TargetMode="External" /><Relationship Id="rId66" Type="http://schemas.openxmlformats.org/officeDocument/2006/relationships/hyperlink" Target="https://podminky.urs.cz/item/CS_URS_2023_02/916231213" TargetMode="External" /><Relationship Id="rId67" Type="http://schemas.openxmlformats.org/officeDocument/2006/relationships/hyperlink" Target="https://podminky.urs.cz/item/CS_URS_2023_02/919732211" TargetMode="External" /><Relationship Id="rId68" Type="http://schemas.openxmlformats.org/officeDocument/2006/relationships/hyperlink" Target="https://podminky.urs.cz/item/CS_URS_2023_02/919735111" TargetMode="External" /><Relationship Id="rId69" Type="http://schemas.openxmlformats.org/officeDocument/2006/relationships/hyperlink" Target="https://podminky.urs.cz/item/CS_URS_2023_02/966006132" TargetMode="External" /><Relationship Id="rId70" Type="http://schemas.openxmlformats.org/officeDocument/2006/relationships/hyperlink" Target="https://podminky.urs.cz/item/CS_URS_2023_02/979054451" TargetMode="External" /><Relationship Id="rId71" Type="http://schemas.openxmlformats.org/officeDocument/2006/relationships/hyperlink" Target="https://podminky.urs.cz/item/CS_URS_2023_02/997221561" TargetMode="External" /><Relationship Id="rId72" Type="http://schemas.openxmlformats.org/officeDocument/2006/relationships/hyperlink" Target="https://podminky.urs.cz/item/CS_URS_2023_02/997221569" TargetMode="External" /><Relationship Id="rId73" Type="http://schemas.openxmlformats.org/officeDocument/2006/relationships/hyperlink" Target="https://podminky.urs.cz/item/CS_URS_2023_02/997221615" TargetMode="External" /><Relationship Id="rId74" Type="http://schemas.openxmlformats.org/officeDocument/2006/relationships/hyperlink" Target="https://podminky.urs.cz/item/CS_URS_2023_02/997221645" TargetMode="External" /><Relationship Id="rId75" Type="http://schemas.openxmlformats.org/officeDocument/2006/relationships/hyperlink" Target="https://podminky.urs.cz/item/CS_URS_2023_02/997221655" TargetMode="External" /><Relationship Id="rId76" Type="http://schemas.openxmlformats.org/officeDocument/2006/relationships/hyperlink" Target="https://podminky.urs.cz/item/CS_URS_2023_02/998225111" TargetMode="External" /><Relationship Id="rId77" Type="http://schemas.openxmlformats.org/officeDocument/2006/relationships/hyperlink" Target="https://podminky.urs.cz/item/CS_URS_2023_02/460161291" TargetMode="External" /><Relationship Id="rId78" Type="http://schemas.openxmlformats.org/officeDocument/2006/relationships/hyperlink" Target="https://podminky.urs.cz/item/CS_URS_2023_02/460451311" TargetMode="External" /><Relationship Id="rId79" Type="http://schemas.openxmlformats.org/officeDocument/2006/relationships/hyperlink" Target="https://podminky.urs.cz/item/CS_URS_2023_02/460731121" TargetMode="External" /><Relationship Id="rId80" Type="http://schemas.openxmlformats.org/officeDocument/2006/relationships/hyperlink" Target="https://podminky.urs.cz/item/CS_URS_2023_01/460791114" TargetMode="External" /><Relationship Id="rId81" Type="http://schemas.openxmlformats.org/officeDocument/2006/relationships/hyperlink" Target="https://podminky.urs.cz/item/CS_URS_2023_02/460791116" TargetMode="External" /><Relationship Id="rId8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0001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hyperlink" Target="https://podminky.urs.cz/item/CS_URS_2022_02/040001000" TargetMode="Externa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30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P172018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Plocha pro parkovací stání, ulice Nádražní, Sokolov I.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Sokolov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11. 12. 2023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Sokolov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GEOprojectKV, s.r.o.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GEOprojectKV, s.r.o.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pans="1:91" s="7" customFormat="1" ht="24.75" customHeight="1">
      <c r="A95" s="118" t="s">
        <v>83</v>
      </c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101 - Plocha pro parko...'!J30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85</v>
      </c>
      <c r="AR95" s="125"/>
      <c r="AS95" s="126">
        <v>0</v>
      </c>
      <c r="AT95" s="127">
        <f>ROUND(SUM(AV95:AW95),2)</f>
        <v>0</v>
      </c>
      <c r="AU95" s="128">
        <f>'SO 101 - Plocha pro parko...'!P132</f>
        <v>0</v>
      </c>
      <c r="AV95" s="127">
        <f>'SO 101 - Plocha pro parko...'!J33</f>
        <v>0</v>
      </c>
      <c r="AW95" s="127">
        <f>'SO 101 - Plocha pro parko...'!J34</f>
        <v>0</v>
      </c>
      <c r="AX95" s="127">
        <f>'SO 101 - Plocha pro parko...'!J35</f>
        <v>0</v>
      </c>
      <c r="AY95" s="127">
        <f>'SO 101 - Plocha pro parko...'!J36</f>
        <v>0</v>
      </c>
      <c r="AZ95" s="127">
        <f>'SO 101 - Plocha pro parko...'!F33</f>
        <v>0</v>
      </c>
      <c r="BA95" s="127">
        <f>'SO 101 - Plocha pro parko...'!F34</f>
        <v>0</v>
      </c>
      <c r="BB95" s="127">
        <f>'SO 101 - Plocha pro parko...'!F35</f>
        <v>0</v>
      </c>
      <c r="BC95" s="127">
        <f>'SO 101 - Plocha pro parko...'!F36</f>
        <v>0</v>
      </c>
      <c r="BD95" s="129">
        <f>'SO 101 - Plocha pro parko...'!F37</f>
        <v>0</v>
      </c>
      <c r="BE95" s="7"/>
      <c r="BT95" s="130" t="s">
        <v>86</v>
      </c>
      <c r="BV95" s="130" t="s">
        <v>81</v>
      </c>
      <c r="BW95" s="130" t="s">
        <v>87</v>
      </c>
      <c r="BX95" s="130" t="s">
        <v>5</v>
      </c>
      <c r="CL95" s="130" t="s">
        <v>1</v>
      </c>
      <c r="CM95" s="130" t="s">
        <v>88</v>
      </c>
    </row>
    <row r="96" spans="1:91" s="7" customFormat="1" ht="16.5" customHeight="1">
      <c r="A96" s="118" t="s">
        <v>83</v>
      </c>
      <c r="B96" s="119"/>
      <c r="C96" s="120"/>
      <c r="D96" s="121" t="s">
        <v>89</v>
      </c>
      <c r="E96" s="121"/>
      <c r="F96" s="121"/>
      <c r="G96" s="121"/>
      <c r="H96" s="121"/>
      <c r="I96" s="122"/>
      <c r="J96" s="121" t="s">
        <v>90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'VRN - Vedlejší rozpočtové...'!J30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85</v>
      </c>
      <c r="AR96" s="125"/>
      <c r="AS96" s="131">
        <v>0</v>
      </c>
      <c r="AT96" s="132">
        <f>ROUND(SUM(AV96:AW96),2)</f>
        <v>0</v>
      </c>
      <c r="AU96" s="133">
        <f>'VRN - Vedlejší rozpočtové...'!P120</f>
        <v>0</v>
      </c>
      <c r="AV96" s="132">
        <f>'VRN - Vedlejší rozpočtové...'!J33</f>
        <v>0</v>
      </c>
      <c r="AW96" s="132">
        <f>'VRN - Vedlejší rozpočtové...'!J34</f>
        <v>0</v>
      </c>
      <c r="AX96" s="132">
        <f>'VRN - Vedlejší rozpočtové...'!J35</f>
        <v>0</v>
      </c>
      <c r="AY96" s="132">
        <f>'VRN - Vedlejší rozpočtové...'!J36</f>
        <v>0</v>
      </c>
      <c r="AZ96" s="132">
        <f>'VRN - Vedlejší rozpočtové...'!F33</f>
        <v>0</v>
      </c>
      <c r="BA96" s="132">
        <f>'VRN - Vedlejší rozpočtové...'!F34</f>
        <v>0</v>
      </c>
      <c r="BB96" s="132">
        <f>'VRN - Vedlejší rozpočtové...'!F35</f>
        <v>0</v>
      </c>
      <c r="BC96" s="132">
        <f>'VRN - Vedlejší rozpočtové...'!F36</f>
        <v>0</v>
      </c>
      <c r="BD96" s="134">
        <f>'VRN - Vedlejší rozpočtové...'!F37</f>
        <v>0</v>
      </c>
      <c r="BE96" s="7"/>
      <c r="BT96" s="130" t="s">
        <v>86</v>
      </c>
      <c r="BV96" s="130" t="s">
        <v>81</v>
      </c>
      <c r="BW96" s="130" t="s">
        <v>91</v>
      </c>
      <c r="BX96" s="130" t="s">
        <v>5</v>
      </c>
      <c r="CL96" s="130" t="s">
        <v>1</v>
      </c>
      <c r="CM96" s="130" t="s">
        <v>88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DAA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101 - Plocha pro parko...'!C2" display="/"/>
    <hyperlink ref="A9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92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Plocha pro parkovací stání, ulice Nádražní, Sokolov I.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93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30" customHeight="1">
      <c r="A9" s="37"/>
      <c r="B9" s="43"/>
      <c r="C9" s="37"/>
      <c r="D9" s="37"/>
      <c r="E9" s="141" t="s">
        <v>94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11. 12. 2023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ROUND(J132,2)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ROUND((SUM(BE132:BE423)),2)</f>
        <v>0</v>
      </c>
      <c r="G33" s="37"/>
      <c r="H33" s="37"/>
      <c r="I33" s="154">
        <v>0.21</v>
      </c>
      <c r="J33" s="153">
        <f>ROUND(((SUM(BE132:BE423))*I33),2)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ROUND((SUM(BF132:BF423)),2)</f>
        <v>0</v>
      </c>
      <c r="G34" s="37"/>
      <c r="H34" s="37"/>
      <c r="I34" s="154">
        <v>0.15</v>
      </c>
      <c r="J34" s="153">
        <f>ROUND(((SUM(BF132:BF423))*I34),2)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ROUND((SUM(BG132:BG423)),2)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ROUND((SUM(BH132:BH423)),2)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ROUND((SUM(BI132:BI423)),2)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Plocha pro parkovací stání, ulice Nádražní, Sokolov I.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93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30" customHeight="1">
      <c r="A87" s="37"/>
      <c r="B87" s="38"/>
      <c r="C87" s="39"/>
      <c r="D87" s="39"/>
      <c r="E87" s="75" t="str">
        <f>E9</f>
        <v>SO 101 - Plocha pro parkovací stání, ulice Nádražní, Sokolov I.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Sokolov</v>
      </c>
      <c r="G89" s="39"/>
      <c r="H89" s="39"/>
      <c r="I89" s="31" t="s">
        <v>22</v>
      </c>
      <c r="J89" s="78" t="str">
        <f>IF(J12="","",J12)</f>
        <v>11. 12. 2023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Sokolov</v>
      </c>
      <c r="G91" s="39"/>
      <c r="H91" s="39"/>
      <c r="I91" s="31" t="s">
        <v>32</v>
      </c>
      <c r="J91" s="35" t="str">
        <f>E21</f>
        <v>GEOprojectKV,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GEOprojectKV,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96</v>
      </c>
      <c r="D94" s="175"/>
      <c r="E94" s="175"/>
      <c r="F94" s="175"/>
      <c r="G94" s="175"/>
      <c r="H94" s="175"/>
      <c r="I94" s="175"/>
      <c r="J94" s="176" t="s">
        <v>97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98</v>
      </c>
      <c r="D96" s="39"/>
      <c r="E96" s="39"/>
      <c r="F96" s="39"/>
      <c r="G96" s="39"/>
      <c r="H96" s="39"/>
      <c r="I96" s="39"/>
      <c r="J96" s="109">
        <f>J132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pans="1:31" s="9" customFormat="1" ht="24.95" customHeight="1">
      <c r="A97" s="9"/>
      <c r="B97" s="178"/>
      <c r="C97" s="179"/>
      <c r="D97" s="180" t="s">
        <v>100</v>
      </c>
      <c r="E97" s="181"/>
      <c r="F97" s="181"/>
      <c r="G97" s="181"/>
      <c r="H97" s="181"/>
      <c r="I97" s="181"/>
      <c r="J97" s="182">
        <f>J133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101</v>
      </c>
      <c r="E98" s="187"/>
      <c r="F98" s="187"/>
      <c r="G98" s="187"/>
      <c r="H98" s="187"/>
      <c r="I98" s="187"/>
      <c r="J98" s="188">
        <f>J134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102</v>
      </c>
      <c r="E99" s="187"/>
      <c r="F99" s="187"/>
      <c r="G99" s="187"/>
      <c r="H99" s="187"/>
      <c r="I99" s="187"/>
      <c r="J99" s="188">
        <f>J191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4"/>
      <c r="C100" s="185"/>
      <c r="D100" s="186" t="s">
        <v>103</v>
      </c>
      <c r="E100" s="187"/>
      <c r="F100" s="187"/>
      <c r="G100" s="187"/>
      <c r="H100" s="187"/>
      <c r="I100" s="187"/>
      <c r="J100" s="188">
        <f>J192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4"/>
      <c r="C101" s="185"/>
      <c r="D101" s="186" t="s">
        <v>104</v>
      </c>
      <c r="E101" s="187"/>
      <c r="F101" s="187"/>
      <c r="G101" s="187"/>
      <c r="H101" s="187"/>
      <c r="I101" s="187"/>
      <c r="J101" s="188">
        <f>J209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4"/>
      <c r="C102" s="185"/>
      <c r="D102" s="186" t="s">
        <v>105</v>
      </c>
      <c r="E102" s="187"/>
      <c r="F102" s="187"/>
      <c r="G102" s="187"/>
      <c r="H102" s="187"/>
      <c r="I102" s="187"/>
      <c r="J102" s="188">
        <f>J226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4"/>
      <c r="C103" s="185"/>
      <c r="D103" s="186" t="s">
        <v>106</v>
      </c>
      <c r="E103" s="187"/>
      <c r="F103" s="187"/>
      <c r="G103" s="187"/>
      <c r="H103" s="187"/>
      <c r="I103" s="187"/>
      <c r="J103" s="188">
        <f>J237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4"/>
      <c r="C104" s="185"/>
      <c r="D104" s="186" t="s">
        <v>107</v>
      </c>
      <c r="E104" s="187"/>
      <c r="F104" s="187"/>
      <c r="G104" s="187"/>
      <c r="H104" s="187"/>
      <c r="I104" s="187"/>
      <c r="J104" s="188">
        <f>J249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4"/>
      <c r="C105" s="185"/>
      <c r="D105" s="186" t="s">
        <v>108</v>
      </c>
      <c r="E105" s="187"/>
      <c r="F105" s="187"/>
      <c r="G105" s="187"/>
      <c r="H105" s="187"/>
      <c r="I105" s="187"/>
      <c r="J105" s="188">
        <f>J267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109</v>
      </c>
      <c r="E106" s="187"/>
      <c r="F106" s="187"/>
      <c r="G106" s="187"/>
      <c r="H106" s="187"/>
      <c r="I106" s="187"/>
      <c r="J106" s="188">
        <f>J279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184"/>
      <c r="C107" s="185"/>
      <c r="D107" s="186" t="s">
        <v>110</v>
      </c>
      <c r="E107" s="187"/>
      <c r="F107" s="187"/>
      <c r="G107" s="187"/>
      <c r="H107" s="187"/>
      <c r="I107" s="187"/>
      <c r="J107" s="188">
        <f>J288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111</v>
      </c>
      <c r="E108" s="187"/>
      <c r="F108" s="187"/>
      <c r="G108" s="187"/>
      <c r="H108" s="187"/>
      <c r="I108" s="187"/>
      <c r="J108" s="188">
        <f>J321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112</v>
      </c>
      <c r="E109" s="187"/>
      <c r="F109" s="187"/>
      <c r="G109" s="187"/>
      <c r="H109" s="187"/>
      <c r="I109" s="187"/>
      <c r="J109" s="188">
        <f>J385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113</v>
      </c>
      <c r="E110" s="187"/>
      <c r="F110" s="187"/>
      <c r="G110" s="187"/>
      <c r="H110" s="187"/>
      <c r="I110" s="187"/>
      <c r="J110" s="188">
        <f>J399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78"/>
      <c r="C111" s="179"/>
      <c r="D111" s="180" t="s">
        <v>114</v>
      </c>
      <c r="E111" s="181"/>
      <c r="F111" s="181"/>
      <c r="G111" s="181"/>
      <c r="H111" s="181"/>
      <c r="I111" s="181"/>
      <c r="J111" s="182">
        <f>J402</f>
        <v>0</v>
      </c>
      <c r="K111" s="179"/>
      <c r="L111" s="183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4"/>
      <c r="C112" s="185"/>
      <c r="D112" s="186" t="s">
        <v>115</v>
      </c>
      <c r="E112" s="187"/>
      <c r="F112" s="187"/>
      <c r="G112" s="187"/>
      <c r="H112" s="187"/>
      <c r="I112" s="187"/>
      <c r="J112" s="188">
        <f>J403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8" spans="1:31" s="2" customFormat="1" ht="6.95" customHeight="1">
      <c r="A118" s="37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4.95" customHeight="1">
      <c r="A119" s="37"/>
      <c r="B119" s="38"/>
      <c r="C119" s="22" t="s">
        <v>116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16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173" t="str">
        <f>E7</f>
        <v>Plocha pro parkovací stání, ulice Nádražní, Sokolov I.</v>
      </c>
      <c r="F122" s="31"/>
      <c r="G122" s="31"/>
      <c r="H122" s="31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93</v>
      </c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30" customHeight="1">
      <c r="A124" s="37"/>
      <c r="B124" s="38"/>
      <c r="C124" s="39"/>
      <c r="D124" s="39"/>
      <c r="E124" s="75" t="str">
        <f>E9</f>
        <v>SO 101 - Plocha pro parkovací stání, ulice Nádražní, Sokolov I.</v>
      </c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F12</f>
        <v>Sokolov</v>
      </c>
      <c r="G126" s="39"/>
      <c r="H126" s="39"/>
      <c r="I126" s="31" t="s">
        <v>22</v>
      </c>
      <c r="J126" s="78" t="str">
        <f>IF(J12="","",J12)</f>
        <v>11. 12. 2023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E15</f>
        <v>Město Sokolov</v>
      </c>
      <c r="G128" s="39"/>
      <c r="H128" s="39"/>
      <c r="I128" s="31" t="s">
        <v>32</v>
      </c>
      <c r="J128" s="35" t="str">
        <f>E21</f>
        <v>GEOprojectKV, s.r.o.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30</v>
      </c>
      <c r="D129" s="39"/>
      <c r="E129" s="39"/>
      <c r="F129" s="26" t="str">
        <f>IF(E18="","",E18)</f>
        <v>Vyplň údaj</v>
      </c>
      <c r="G129" s="39"/>
      <c r="H129" s="39"/>
      <c r="I129" s="31" t="s">
        <v>37</v>
      </c>
      <c r="J129" s="35" t="str">
        <f>E24</f>
        <v>GEOprojectKV, s.r.o.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190"/>
      <c r="B131" s="191"/>
      <c r="C131" s="192" t="s">
        <v>117</v>
      </c>
      <c r="D131" s="193" t="s">
        <v>64</v>
      </c>
      <c r="E131" s="193" t="s">
        <v>60</v>
      </c>
      <c r="F131" s="193" t="s">
        <v>61</v>
      </c>
      <c r="G131" s="193" t="s">
        <v>118</v>
      </c>
      <c r="H131" s="193" t="s">
        <v>119</v>
      </c>
      <c r="I131" s="193" t="s">
        <v>120</v>
      </c>
      <c r="J131" s="194" t="s">
        <v>97</v>
      </c>
      <c r="K131" s="195" t="s">
        <v>121</v>
      </c>
      <c r="L131" s="196"/>
      <c r="M131" s="99" t="s">
        <v>1</v>
      </c>
      <c r="N131" s="100" t="s">
        <v>43</v>
      </c>
      <c r="O131" s="100" t="s">
        <v>122</v>
      </c>
      <c r="P131" s="100" t="s">
        <v>123</v>
      </c>
      <c r="Q131" s="100" t="s">
        <v>124</v>
      </c>
      <c r="R131" s="100" t="s">
        <v>125</v>
      </c>
      <c r="S131" s="100" t="s">
        <v>126</v>
      </c>
      <c r="T131" s="101" t="s">
        <v>127</v>
      </c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</row>
    <row r="132" spans="1:63" s="2" customFormat="1" ht="22.8" customHeight="1">
      <c r="A132" s="37"/>
      <c r="B132" s="38"/>
      <c r="C132" s="106" t="s">
        <v>128</v>
      </c>
      <c r="D132" s="39"/>
      <c r="E132" s="39"/>
      <c r="F132" s="39"/>
      <c r="G132" s="39"/>
      <c r="H132" s="39"/>
      <c r="I132" s="39"/>
      <c r="J132" s="197">
        <f>BK132</f>
        <v>0</v>
      </c>
      <c r="K132" s="39"/>
      <c r="L132" s="43"/>
      <c r="M132" s="102"/>
      <c r="N132" s="198"/>
      <c r="O132" s="103"/>
      <c r="P132" s="199">
        <f>P133+P402</f>
        <v>0</v>
      </c>
      <c r="Q132" s="103"/>
      <c r="R132" s="199">
        <f>R133+R402</f>
        <v>712.613992488</v>
      </c>
      <c r="S132" s="103"/>
      <c r="T132" s="200">
        <f>T133+T402</f>
        <v>239.487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78</v>
      </c>
      <c r="AU132" s="16" t="s">
        <v>99</v>
      </c>
      <c r="BK132" s="201">
        <f>BK133+BK402</f>
        <v>0</v>
      </c>
    </row>
    <row r="133" spans="1:63" s="12" customFormat="1" ht="25.9" customHeight="1">
      <c r="A133" s="12"/>
      <c r="B133" s="202"/>
      <c r="C133" s="203"/>
      <c r="D133" s="204" t="s">
        <v>78</v>
      </c>
      <c r="E133" s="205" t="s">
        <v>129</v>
      </c>
      <c r="F133" s="205" t="s">
        <v>130</v>
      </c>
      <c r="G133" s="203"/>
      <c r="H133" s="203"/>
      <c r="I133" s="206"/>
      <c r="J133" s="207">
        <f>BK133</f>
        <v>0</v>
      </c>
      <c r="K133" s="203"/>
      <c r="L133" s="208"/>
      <c r="M133" s="209"/>
      <c r="N133" s="210"/>
      <c r="O133" s="210"/>
      <c r="P133" s="211">
        <f>P134+P191+P279+P321+P385+P399</f>
        <v>0</v>
      </c>
      <c r="Q133" s="210"/>
      <c r="R133" s="211">
        <f>R134+R191+R279+R321+R385+R399</f>
        <v>712.370224488</v>
      </c>
      <c r="S133" s="210"/>
      <c r="T133" s="212">
        <f>T134+T191+T279+T321+T385+T399</f>
        <v>239.487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86</v>
      </c>
      <c r="AT133" s="214" t="s">
        <v>78</v>
      </c>
      <c r="AU133" s="214" t="s">
        <v>79</v>
      </c>
      <c r="AY133" s="213" t="s">
        <v>131</v>
      </c>
      <c r="BK133" s="215">
        <f>BK134+BK191+BK279+BK321+BK385+BK399</f>
        <v>0</v>
      </c>
    </row>
    <row r="134" spans="1:63" s="12" customFormat="1" ht="22.8" customHeight="1">
      <c r="A134" s="12"/>
      <c r="B134" s="202"/>
      <c r="C134" s="203"/>
      <c r="D134" s="204" t="s">
        <v>78</v>
      </c>
      <c r="E134" s="216" t="s">
        <v>86</v>
      </c>
      <c r="F134" s="216" t="s">
        <v>132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SUM(P135:P190)</f>
        <v>0</v>
      </c>
      <c r="Q134" s="210"/>
      <c r="R134" s="211">
        <f>SUM(R135:R190)</f>
        <v>92.42523999999999</v>
      </c>
      <c r="S134" s="210"/>
      <c r="T134" s="212">
        <f>SUM(T135:T190)</f>
        <v>227.945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86</v>
      </c>
      <c r="AT134" s="214" t="s">
        <v>78</v>
      </c>
      <c r="AU134" s="214" t="s">
        <v>86</v>
      </c>
      <c r="AY134" s="213" t="s">
        <v>131</v>
      </c>
      <c r="BK134" s="215">
        <f>SUM(BK135:BK190)</f>
        <v>0</v>
      </c>
    </row>
    <row r="135" spans="1:65" s="2" customFormat="1" ht="24.15" customHeight="1">
      <c r="A135" s="37"/>
      <c r="B135" s="38"/>
      <c r="C135" s="218" t="s">
        <v>86</v>
      </c>
      <c r="D135" s="218" t="s">
        <v>133</v>
      </c>
      <c r="E135" s="219" t="s">
        <v>134</v>
      </c>
      <c r="F135" s="220" t="s">
        <v>135</v>
      </c>
      <c r="G135" s="221" t="s">
        <v>136</v>
      </c>
      <c r="H135" s="222">
        <v>245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44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0.295</v>
      </c>
      <c r="T135" s="229">
        <f>S135*H135</f>
        <v>72.27499999999999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137</v>
      </c>
      <c r="AT135" s="230" t="s">
        <v>133</v>
      </c>
      <c r="AU135" s="230" t="s">
        <v>88</v>
      </c>
      <c r="AY135" s="16" t="s">
        <v>131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86</v>
      </c>
      <c r="BK135" s="231">
        <f>ROUND(I135*H135,2)</f>
        <v>0</v>
      </c>
      <c r="BL135" s="16" t="s">
        <v>137</v>
      </c>
      <c r="BM135" s="230" t="s">
        <v>138</v>
      </c>
    </row>
    <row r="136" spans="1:47" s="2" customFormat="1" ht="12">
      <c r="A136" s="37"/>
      <c r="B136" s="38"/>
      <c r="C136" s="39"/>
      <c r="D136" s="232" t="s">
        <v>139</v>
      </c>
      <c r="E136" s="39"/>
      <c r="F136" s="233" t="s">
        <v>140</v>
      </c>
      <c r="G136" s="39"/>
      <c r="H136" s="39"/>
      <c r="I136" s="234"/>
      <c r="J136" s="39"/>
      <c r="K136" s="39"/>
      <c r="L136" s="43"/>
      <c r="M136" s="235"/>
      <c r="N136" s="236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139</v>
      </c>
      <c r="AU136" s="16" t="s">
        <v>88</v>
      </c>
    </row>
    <row r="137" spans="1:65" s="2" customFormat="1" ht="24.15" customHeight="1">
      <c r="A137" s="37"/>
      <c r="B137" s="38"/>
      <c r="C137" s="218" t="s">
        <v>88</v>
      </c>
      <c r="D137" s="218" t="s">
        <v>133</v>
      </c>
      <c r="E137" s="219" t="s">
        <v>141</v>
      </c>
      <c r="F137" s="220" t="s">
        <v>142</v>
      </c>
      <c r="G137" s="221" t="s">
        <v>136</v>
      </c>
      <c r="H137" s="222">
        <v>245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44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0.29</v>
      </c>
      <c r="T137" s="229">
        <f>S137*H137</f>
        <v>71.05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137</v>
      </c>
      <c r="AT137" s="230" t="s">
        <v>133</v>
      </c>
      <c r="AU137" s="230" t="s">
        <v>88</v>
      </c>
      <c r="AY137" s="16" t="s">
        <v>131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86</v>
      </c>
      <c r="BK137" s="231">
        <f>ROUND(I137*H137,2)</f>
        <v>0</v>
      </c>
      <c r="BL137" s="16" t="s">
        <v>137</v>
      </c>
      <c r="BM137" s="230" t="s">
        <v>143</v>
      </c>
    </row>
    <row r="138" spans="1:47" s="2" customFormat="1" ht="12">
      <c r="A138" s="37"/>
      <c r="B138" s="38"/>
      <c r="C138" s="39"/>
      <c r="D138" s="232" t="s">
        <v>139</v>
      </c>
      <c r="E138" s="39"/>
      <c r="F138" s="233" t="s">
        <v>144</v>
      </c>
      <c r="G138" s="39"/>
      <c r="H138" s="39"/>
      <c r="I138" s="234"/>
      <c r="J138" s="39"/>
      <c r="K138" s="39"/>
      <c r="L138" s="43"/>
      <c r="M138" s="235"/>
      <c r="N138" s="236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139</v>
      </c>
      <c r="AU138" s="16" t="s">
        <v>88</v>
      </c>
    </row>
    <row r="139" spans="1:65" s="2" customFormat="1" ht="24.15" customHeight="1">
      <c r="A139" s="37"/>
      <c r="B139" s="38"/>
      <c r="C139" s="218" t="s">
        <v>145</v>
      </c>
      <c r="D139" s="218" t="s">
        <v>133</v>
      </c>
      <c r="E139" s="219" t="s">
        <v>146</v>
      </c>
      <c r="F139" s="220" t="s">
        <v>147</v>
      </c>
      <c r="G139" s="221" t="s">
        <v>136</v>
      </c>
      <c r="H139" s="222">
        <v>42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44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0.17</v>
      </c>
      <c r="T139" s="229">
        <f>S139*H139</f>
        <v>7.140000000000001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137</v>
      </c>
      <c r="AT139" s="230" t="s">
        <v>133</v>
      </c>
      <c r="AU139" s="230" t="s">
        <v>88</v>
      </c>
      <c r="AY139" s="16" t="s">
        <v>131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86</v>
      </c>
      <c r="BK139" s="231">
        <f>ROUND(I139*H139,2)</f>
        <v>0</v>
      </c>
      <c r="BL139" s="16" t="s">
        <v>137</v>
      </c>
      <c r="BM139" s="230" t="s">
        <v>148</v>
      </c>
    </row>
    <row r="140" spans="1:47" s="2" customFormat="1" ht="12">
      <c r="A140" s="37"/>
      <c r="B140" s="38"/>
      <c r="C140" s="39"/>
      <c r="D140" s="232" t="s">
        <v>139</v>
      </c>
      <c r="E140" s="39"/>
      <c r="F140" s="233" t="s">
        <v>149</v>
      </c>
      <c r="G140" s="39"/>
      <c r="H140" s="39"/>
      <c r="I140" s="234"/>
      <c r="J140" s="39"/>
      <c r="K140" s="39"/>
      <c r="L140" s="43"/>
      <c r="M140" s="235"/>
      <c r="N140" s="236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139</v>
      </c>
      <c r="AU140" s="16" t="s">
        <v>88</v>
      </c>
    </row>
    <row r="141" spans="1:65" s="2" customFormat="1" ht="33" customHeight="1">
      <c r="A141" s="37"/>
      <c r="B141" s="38"/>
      <c r="C141" s="218" t="s">
        <v>137</v>
      </c>
      <c r="D141" s="218" t="s">
        <v>133</v>
      </c>
      <c r="E141" s="219" t="s">
        <v>150</v>
      </c>
      <c r="F141" s="220" t="s">
        <v>151</v>
      </c>
      <c r="G141" s="221" t="s">
        <v>136</v>
      </c>
      <c r="H141" s="222">
        <v>480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44</v>
      </c>
      <c r="O141" s="90"/>
      <c r="P141" s="228">
        <f>O141*H141</f>
        <v>0</v>
      </c>
      <c r="Q141" s="228">
        <v>4E-05</v>
      </c>
      <c r="R141" s="228">
        <f>Q141*H141</f>
        <v>0.019200000000000002</v>
      </c>
      <c r="S141" s="228">
        <v>0.092</v>
      </c>
      <c r="T141" s="229">
        <f>S141*H141</f>
        <v>44.16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137</v>
      </c>
      <c r="AT141" s="230" t="s">
        <v>133</v>
      </c>
      <c r="AU141" s="230" t="s">
        <v>88</v>
      </c>
      <c r="AY141" s="16" t="s">
        <v>131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86</v>
      </c>
      <c r="BK141" s="231">
        <f>ROUND(I141*H141,2)</f>
        <v>0</v>
      </c>
      <c r="BL141" s="16" t="s">
        <v>137</v>
      </c>
      <c r="BM141" s="230" t="s">
        <v>152</v>
      </c>
    </row>
    <row r="142" spans="1:47" s="2" customFormat="1" ht="12">
      <c r="A142" s="37"/>
      <c r="B142" s="38"/>
      <c r="C142" s="39"/>
      <c r="D142" s="232" t="s">
        <v>139</v>
      </c>
      <c r="E142" s="39"/>
      <c r="F142" s="233" t="s">
        <v>153</v>
      </c>
      <c r="G142" s="39"/>
      <c r="H142" s="39"/>
      <c r="I142" s="234"/>
      <c r="J142" s="39"/>
      <c r="K142" s="39"/>
      <c r="L142" s="43"/>
      <c r="M142" s="235"/>
      <c r="N142" s="236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139</v>
      </c>
      <c r="AU142" s="16" t="s">
        <v>88</v>
      </c>
    </row>
    <row r="143" spans="1:65" s="2" customFormat="1" ht="16.5" customHeight="1">
      <c r="A143" s="37"/>
      <c r="B143" s="38"/>
      <c r="C143" s="218" t="s">
        <v>154</v>
      </c>
      <c r="D143" s="218" t="s">
        <v>133</v>
      </c>
      <c r="E143" s="219" t="s">
        <v>155</v>
      </c>
      <c r="F143" s="220" t="s">
        <v>156</v>
      </c>
      <c r="G143" s="221" t="s">
        <v>157</v>
      </c>
      <c r="H143" s="222">
        <v>136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44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0.205</v>
      </c>
      <c r="T143" s="229">
        <f>S143*H143</f>
        <v>27.88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137</v>
      </c>
      <c r="AT143" s="230" t="s">
        <v>133</v>
      </c>
      <c r="AU143" s="230" t="s">
        <v>88</v>
      </c>
      <c r="AY143" s="16" t="s">
        <v>131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86</v>
      </c>
      <c r="BK143" s="231">
        <f>ROUND(I143*H143,2)</f>
        <v>0</v>
      </c>
      <c r="BL143" s="16" t="s">
        <v>137</v>
      </c>
      <c r="BM143" s="230" t="s">
        <v>158</v>
      </c>
    </row>
    <row r="144" spans="1:47" s="2" customFormat="1" ht="12">
      <c r="A144" s="37"/>
      <c r="B144" s="38"/>
      <c r="C144" s="39"/>
      <c r="D144" s="232" t="s">
        <v>139</v>
      </c>
      <c r="E144" s="39"/>
      <c r="F144" s="233" t="s">
        <v>159</v>
      </c>
      <c r="G144" s="39"/>
      <c r="H144" s="39"/>
      <c r="I144" s="234"/>
      <c r="J144" s="39"/>
      <c r="K144" s="39"/>
      <c r="L144" s="43"/>
      <c r="M144" s="235"/>
      <c r="N144" s="236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139</v>
      </c>
      <c r="AU144" s="16" t="s">
        <v>88</v>
      </c>
    </row>
    <row r="145" spans="1:65" s="2" customFormat="1" ht="16.5" customHeight="1">
      <c r="A145" s="37"/>
      <c r="B145" s="38"/>
      <c r="C145" s="218" t="s">
        <v>160</v>
      </c>
      <c r="D145" s="218" t="s">
        <v>133</v>
      </c>
      <c r="E145" s="219" t="s">
        <v>161</v>
      </c>
      <c r="F145" s="220" t="s">
        <v>162</v>
      </c>
      <c r="G145" s="221" t="s">
        <v>157</v>
      </c>
      <c r="H145" s="222">
        <v>136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44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0.04</v>
      </c>
      <c r="T145" s="229">
        <f>S145*H145</f>
        <v>5.44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137</v>
      </c>
      <c r="AT145" s="230" t="s">
        <v>133</v>
      </c>
      <c r="AU145" s="230" t="s">
        <v>88</v>
      </c>
      <c r="AY145" s="16" t="s">
        <v>131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86</v>
      </c>
      <c r="BK145" s="231">
        <f>ROUND(I145*H145,2)</f>
        <v>0</v>
      </c>
      <c r="BL145" s="16" t="s">
        <v>137</v>
      </c>
      <c r="BM145" s="230" t="s">
        <v>163</v>
      </c>
    </row>
    <row r="146" spans="1:47" s="2" customFormat="1" ht="12">
      <c r="A146" s="37"/>
      <c r="B146" s="38"/>
      <c r="C146" s="39"/>
      <c r="D146" s="232" t="s">
        <v>139</v>
      </c>
      <c r="E146" s="39"/>
      <c r="F146" s="233" t="s">
        <v>164</v>
      </c>
      <c r="G146" s="39"/>
      <c r="H146" s="39"/>
      <c r="I146" s="234"/>
      <c r="J146" s="39"/>
      <c r="K146" s="39"/>
      <c r="L146" s="43"/>
      <c r="M146" s="235"/>
      <c r="N146" s="236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139</v>
      </c>
      <c r="AU146" s="16" t="s">
        <v>88</v>
      </c>
    </row>
    <row r="147" spans="1:65" s="2" customFormat="1" ht="24.15" customHeight="1">
      <c r="A147" s="37"/>
      <c r="B147" s="38"/>
      <c r="C147" s="218" t="s">
        <v>165</v>
      </c>
      <c r="D147" s="218" t="s">
        <v>133</v>
      </c>
      <c r="E147" s="219" t="s">
        <v>166</v>
      </c>
      <c r="F147" s="220" t="s">
        <v>167</v>
      </c>
      <c r="G147" s="221" t="s">
        <v>136</v>
      </c>
      <c r="H147" s="222">
        <v>523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44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137</v>
      </c>
      <c r="AT147" s="230" t="s">
        <v>133</v>
      </c>
      <c r="AU147" s="230" t="s">
        <v>88</v>
      </c>
      <c r="AY147" s="16" t="s">
        <v>131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86</v>
      </c>
      <c r="BK147" s="231">
        <f>ROUND(I147*H147,2)</f>
        <v>0</v>
      </c>
      <c r="BL147" s="16" t="s">
        <v>137</v>
      </c>
      <c r="BM147" s="230" t="s">
        <v>168</v>
      </c>
    </row>
    <row r="148" spans="1:47" s="2" customFormat="1" ht="12">
      <c r="A148" s="37"/>
      <c r="B148" s="38"/>
      <c r="C148" s="39"/>
      <c r="D148" s="232" t="s">
        <v>139</v>
      </c>
      <c r="E148" s="39"/>
      <c r="F148" s="233" t="s">
        <v>169</v>
      </c>
      <c r="G148" s="39"/>
      <c r="H148" s="39"/>
      <c r="I148" s="234"/>
      <c r="J148" s="39"/>
      <c r="K148" s="39"/>
      <c r="L148" s="43"/>
      <c r="M148" s="235"/>
      <c r="N148" s="236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139</v>
      </c>
      <c r="AU148" s="16" t="s">
        <v>88</v>
      </c>
    </row>
    <row r="149" spans="1:65" s="2" customFormat="1" ht="37.8" customHeight="1">
      <c r="A149" s="37"/>
      <c r="B149" s="38"/>
      <c r="C149" s="218" t="s">
        <v>170</v>
      </c>
      <c r="D149" s="218" t="s">
        <v>133</v>
      </c>
      <c r="E149" s="219" t="s">
        <v>171</v>
      </c>
      <c r="F149" s="220" t="s">
        <v>172</v>
      </c>
      <c r="G149" s="221" t="s">
        <v>173</v>
      </c>
      <c r="H149" s="222">
        <v>174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44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137</v>
      </c>
      <c r="AT149" s="230" t="s">
        <v>133</v>
      </c>
      <c r="AU149" s="230" t="s">
        <v>88</v>
      </c>
      <c r="AY149" s="16" t="s">
        <v>131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86</v>
      </c>
      <c r="BK149" s="231">
        <f>ROUND(I149*H149,2)</f>
        <v>0</v>
      </c>
      <c r="BL149" s="16" t="s">
        <v>137</v>
      </c>
      <c r="BM149" s="230" t="s">
        <v>174</v>
      </c>
    </row>
    <row r="150" spans="1:47" s="2" customFormat="1" ht="12">
      <c r="A150" s="37"/>
      <c r="B150" s="38"/>
      <c r="C150" s="39"/>
      <c r="D150" s="232" t="s">
        <v>139</v>
      </c>
      <c r="E150" s="39"/>
      <c r="F150" s="233" t="s">
        <v>175</v>
      </c>
      <c r="G150" s="39"/>
      <c r="H150" s="39"/>
      <c r="I150" s="234"/>
      <c r="J150" s="39"/>
      <c r="K150" s="39"/>
      <c r="L150" s="43"/>
      <c r="M150" s="235"/>
      <c r="N150" s="236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139</v>
      </c>
      <c r="AU150" s="16" t="s">
        <v>88</v>
      </c>
    </row>
    <row r="151" spans="1:65" s="2" customFormat="1" ht="33" customHeight="1">
      <c r="A151" s="37"/>
      <c r="B151" s="38"/>
      <c r="C151" s="218" t="s">
        <v>176</v>
      </c>
      <c r="D151" s="218" t="s">
        <v>133</v>
      </c>
      <c r="E151" s="219" t="s">
        <v>177</v>
      </c>
      <c r="F151" s="220" t="s">
        <v>178</v>
      </c>
      <c r="G151" s="221" t="s">
        <v>173</v>
      </c>
      <c r="H151" s="222">
        <v>4.5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44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137</v>
      </c>
      <c r="AT151" s="230" t="s">
        <v>133</v>
      </c>
      <c r="AU151" s="230" t="s">
        <v>88</v>
      </c>
      <c r="AY151" s="16" t="s">
        <v>131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86</v>
      </c>
      <c r="BK151" s="231">
        <f>ROUND(I151*H151,2)</f>
        <v>0</v>
      </c>
      <c r="BL151" s="16" t="s">
        <v>137</v>
      </c>
      <c r="BM151" s="230" t="s">
        <v>179</v>
      </c>
    </row>
    <row r="152" spans="1:47" s="2" customFormat="1" ht="12">
      <c r="A152" s="37"/>
      <c r="B152" s="38"/>
      <c r="C152" s="39"/>
      <c r="D152" s="232" t="s">
        <v>139</v>
      </c>
      <c r="E152" s="39"/>
      <c r="F152" s="233" t="s">
        <v>180</v>
      </c>
      <c r="G152" s="39"/>
      <c r="H152" s="39"/>
      <c r="I152" s="234"/>
      <c r="J152" s="39"/>
      <c r="K152" s="39"/>
      <c r="L152" s="43"/>
      <c r="M152" s="235"/>
      <c r="N152" s="236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139</v>
      </c>
      <c r="AU152" s="16" t="s">
        <v>88</v>
      </c>
    </row>
    <row r="153" spans="1:51" s="13" customFormat="1" ht="12">
      <c r="A153" s="13"/>
      <c r="B153" s="237"/>
      <c r="C153" s="238"/>
      <c r="D153" s="239" t="s">
        <v>181</v>
      </c>
      <c r="E153" s="240" t="s">
        <v>1</v>
      </c>
      <c r="F153" s="241" t="s">
        <v>182</v>
      </c>
      <c r="G153" s="238"/>
      <c r="H153" s="242">
        <v>4.5</v>
      </c>
      <c r="I153" s="243"/>
      <c r="J153" s="238"/>
      <c r="K153" s="238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181</v>
      </c>
      <c r="AU153" s="248" t="s">
        <v>88</v>
      </c>
      <c r="AV153" s="13" t="s">
        <v>88</v>
      </c>
      <c r="AW153" s="13" t="s">
        <v>36</v>
      </c>
      <c r="AX153" s="13" t="s">
        <v>86</v>
      </c>
      <c r="AY153" s="248" t="s">
        <v>131</v>
      </c>
    </row>
    <row r="154" spans="1:65" s="2" customFormat="1" ht="33" customHeight="1">
      <c r="A154" s="37"/>
      <c r="B154" s="38"/>
      <c r="C154" s="218" t="s">
        <v>183</v>
      </c>
      <c r="D154" s="218" t="s">
        <v>133</v>
      </c>
      <c r="E154" s="219" t="s">
        <v>184</v>
      </c>
      <c r="F154" s="220" t="s">
        <v>185</v>
      </c>
      <c r="G154" s="221" t="s">
        <v>173</v>
      </c>
      <c r="H154" s="222">
        <v>2.88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44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137</v>
      </c>
      <c r="AT154" s="230" t="s">
        <v>133</v>
      </c>
      <c r="AU154" s="230" t="s">
        <v>88</v>
      </c>
      <c r="AY154" s="16" t="s">
        <v>131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86</v>
      </c>
      <c r="BK154" s="231">
        <f>ROUND(I154*H154,2)</f>
        <v>0</v>
      </c>
      <c r="BL154" s="16" t="s">
        <v>137</v>
      </c>
      <c r="BM154" s="230" t="s">
        <v>186</v>
      </c>
    </row>
    <row r="155" spans="1:47" s="2" customFormat="1" ht="12">
      <c r="A155" s="37"/>
      <c r="B155" s="38"/>
      <c r="C155" s="39"/>
      <c r="D155" s="232" t="s">
        <v>139</v>
      </c>
      <c r="E155" s="39"/>
      <c r="F155" s="233" t="s">
        <v>187</v>
      </c>
      <c r="G155" s="39"/>
      <c r="H155" s="39"/>
      <c r="I155" s="234"/>
      <c r="J155" s="39"/>
      <c r="K155" s="39"/>
      <c r="L155" s="43"/>
      <c r="M155" s="235"/>
      <c r="N155" s="236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139</v>
      </c>
      <c r="AU155" s="16" t="s">
        <v>88</v>
      </c>
    </row>
    <row r="156" spans="1:51" s="13" customFormat="1" ht="12">
      <c r="A156" s="13"/>
      <c r="B156" s="237"/>
      <c r="C156" s="238"/>
      <c r="D156" s="239" t="s">
        <v>181</v>
      </c>
      <c r="E156" s="240" t="s">
        <v>1</v>
      </c>
      <c r="F156" s="241" t="s">
        <v>188</v>
      </c>
      <c r="G156" s="238"/>
      <c r="H156" s="242">
        <v>2.88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181</v>
      </c>
      <c r="AU156" s="248" t="s">
        <v>88</v>
      </c>
      <c r="AV156" s="13" t="s">
        <v>88</v>
      </c>
      <c r="AW156" s="13" t="s">
        <v>36</v>
      </c>
      <c r="AX156" s="13" t="s">
        <v>86</v>
      </c>
      <c r="AY156" s="248" t="s">
        <v>131</v>
      </c>
    </row>
    <row r="157" spans="1:65" s="2" customFormat="1" ht="37.8" customHeight="1">
      <c r="A157" s="37"/>
      <c r="B157" s="38"/>
      <c r="C157" s="218" t="s">
        <v>189</v>
      </c>
      <c r="D157" s="218" t="s">
        <v>133</v>
      </c>
      <c r="E157" s="219" t="s">
        <v>190</v>
      </c>
      <c r="F157" s="220" t="s">
        <v>191</v>
      </c>
      <c r="G157" s="221" t="s">
        <v>173</v>
      </c>
      <c r="H157" s="222">
        <v>233.68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44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137</v>
      </c>
      <c r="AT157" s="230" t="s">
        <v>133</v>
      </c>
      <c r="AU157" s="230" t="s">
        <v>88</v>
      </c>
      <c r="AY157" s="16" t="s">
        <v>131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86</v>
      </c>
      <c r="BK157" s="231">
        <f>ROUND(I157*H157,2)</f>
        <v>0</v>
      </c>
      <c r="BL157" s="16" t="s">
        <v>137</v>
      </c>
      <c r="BM157" s="230" t="s">
        <v>192</v>
      </c>
    </row>
    <row r="158" spans="1:47" s="2" customFormat="1" ht="12">
      <c r="A158" s="37"/>
      <c r="B158" s="38"/>
      <c r="C158" s="39"/>
      <c r="D158" s="232" t="s">
        <v>139</v>
      </c>
      <c r="E158" s="39"/>
      <c r="F158" s="233" t="s">
        <v>193</v>
      </c>
      <c r="G158" s="39"/>
      <c r="H158" s="39"/>
      <c r="I158" s="234"/>
      <c r="J158" s="39"/>
      <c r="K158" s="39"/>
      <c r="L158" s="43"/>
      <c r="M158" s="235"/>
      <c r="N158" s="236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139</v>
      </c>
      <c r="AU158" s="16" t="s">
        <v>88</v>
      </c>
    </row>
    <row r="159" spans="1:51" s="13" customFormat="1" ht="12">
      <c r="A159" s="13"/>
      <c r="B159" s="237"/>
      <c r="C159" s="238"/>
      <c r="D159" s="239" t="s">
        <v>181</v>
      </c>
      <c r="E159" s="240" t="s">
        <v>1</v>
      </c>
      <c r="F159" s="241" t="s">
        <v>194</v>
      </c>
      <c r="G159" s="238"/>
      <c r="H159" s="242">
        <v>52.3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181</v>
      </c>
      <c r="AU159" s="248" t="s">
        <v>88</v>
      </c>
      <c r="AV159" s="13" t="s">
        <v>88</v>
      </c>
      <c r="AW159" s="13" t="s">
        <v>36</v>
      </c>
      <c r="AX159" s="13" t="s">
        <v>79</v>
      </c>
      <c r="AY159" s="248" t="s">
        <v>131</v>
      </c>
    </row>
    <row r="160" spans="1:51" s="13" customFormat="1" ht="12">
      <c r="A160" s="13"/>
      <c r="B160" s="237"/>
      <c r="C160" s="238"/>
      <c r="D160" s="239" t="s">
        <v>181</v>
      </c>
      <c r="E160" s="240" t="s">
        <v>1</v>
      </c>
      <c r="F160" s="241" t="s">
        <v>195</v>
      </c>
      <c r="G160" s="238"/>
      <c r="H160" s="242">
        <v>174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181</v>
      </c>
      <c r="AU160" s="248" t="s">
        <v>88</v>
      </c>
      <c r="AV160" s="13" t="s">
        <v>88</v>
      </c>
      <c r="AW160" s="13" t="s">
        <v>36</v>
      </c>
      <c r="AX160" s="13" t="s">
        <v>79</v>
      </c>
      <c r="AY160" s="248" t="s">
        <v>131</v>
      </c>
    </row>
    <row r="161" spans="1:51" s="13" customFormat="1" ht="12">
      <c r="A161" s="13"/>
      <c r="B161" s="237"/>
      <c r="C161" s="238"/>
      <c r="D161" s="239" t="s">
        <v>181</v>
      </c>
      <c r="E161" s="240" t="s">
        <v>1</v>
      </c>
      <c r="F161" s="241" t="s">
        <v>196</v>
      </c>
      <c r="G161" s="238"/>
      <c r="H161" s="242">
        <v>7.38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181</v>
      </c>
      <c r="AU161" s="248" t="s">
        <v>88</v>
      </c>
      <c r="AV161" s="13" t="s">
        <v>88</v>
      </c>
      <c r="AW161" s="13" t="s">
        <v>36</v>
      </c>
      <c r="AX161" s="13" t="s">
        <v>79</v>
      </c>
      <c r="AY161" s="248" t="s">
        <v>131</v>
      </c>
    </row>
    <row r="162" spans="1:51" s="14" customFormat="1" ht="12">
      <c r="A162" s="14"/>
      <c r="B162" s="249"/>
      <c r="C162" s="250"/>
      <c r="D162" s="239" t="s">
        <v>181</v>
      </c>
      <c r="E162" s="251" t="s">
        <v>1</v>
      </c>
      <c r="F162" s="252" t="s">
        <v>197</v>
      </c>
      <c r="G162" s="250"/>
      <c r="H162" s="253">
        <v>233.68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181</v>
      </c>
      <c r="AU162" s="259" t="s">
        <v>88</v>
      </c>
      <c r="AV162" s="14" t="s">
        <v>137</v>
      </c>
      <c r="AW162" s="14" t="s">
        <v>36</v>
      </c>
      <c r="AX162" s="14" t="s">
        <v>86</v>
      </c>
      <c r="AY162" s="259" t="s">
        <v>131</v>
      </c>
    </row>
    <row r="163" spans="1:65" s="2" customFormat="1" ht="37.8" customHeight="1">
      <c r="A163" s="37"/>
      <c r="B163" s="38"/>
      <c r="C163" s="218" t="s">
        <v>198</v>
      </c>
      <c r="D163" s="218" t="s">
        <v>133</v>
      </c>
      <c r="E163" s="219" t="s">
        <v>199</v>
      </c>
      <c r="F163" s="220" t="s">
        <v>200</v>
      </c>
      <c r="G163" s="221" t="s">
        <v>173</v>
      </c>
      <c r="H163" s="222">
        <v>3505.2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44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137</v>
      </c>
      <c r="AT163" s="230" t="s">
        <v>133</v>
      </c>
      <c r="AU163" s="230" t="s">
        <v>88</v>
      </c>
      <c r="AY163" s="16" t="s">
        <v>131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86</v>
      </c>
      <c r="BK163" s="231">
        <f>ROUND(I163*H163,2)</f>
        <v>0</v>
      </c>
      <c r="BL163" s="16" t="s">
        <v>137</v>
      </c>
      <c r="BM163" s="230" t="s">
        <v>201</v>
      </c>
    </row>
    <row r="164" spans="1:47" s="2" customFormat="1" ht="12">
      <c r="A164" s="37"/>
      <c r="B164" s="38"/>
      <c r="C164" s="39"/>
      <c r="D164" s="232" t="s">
        <v>139</v>
      </c>
      <c r="E164" s="39"/>
      <c r="F164" s="233" t="s">
        <v>202</v>
      </c>
      <c r="G164" s="39"/>
      <c r="H164" s="39"/>
      <c r="I164" s="234"/>
      <c r="J164" s="39"/>
      <c r="K164" s="39"/>
      <c r="L164" s="43"/>
      <c r="M164" s="235"/>
      <c r="N164" s="236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139</v>
      </c>
      <c r="AU164" s="16" t="s">
        <v>88</v>
      </c>
    </row>
    <row r="165" spans="1:51" s="13" customFormat="1" ht="12">
      <c r="A165" s="13"/>
      <c r="B165" s="237"/>
      <c r="C165" s="238"/>
      <c r="D165" s="239" t="s">
        <v>181</v>
      </c>
      <c r="E165" s="238"/>
      <c r="F165" s="241" t="s">
        <v>203</v>
      </c>
      <c r="G165" s="238"/>
      <c r="H165" s="242">
        <v>3505.2</v>
      </c>
      <c r="I165" s="243"/>
      <c r="J165" s="238"/>
      <c r="K165" s="238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181</v>
      </c>
      <c r="AU165" s="248" t="s">
        <v>88</v>
      </c>
      <c r="AV165" s="13" t="s">
        <v>88</v>
      </c>
      <c r="AW165" s="13" t="s">
        <v>4</v>
      </c>
      <c r="AX165" s="13" t="s">
        <v>86</v>
      </c>
      <c r="AY165" s="248" t="s">
        <v>131</v>
      </c>
    </row>
    <row r="166" spans="1:65" s="2" customFormat="1" ht="24.15" customHeight="1">
      <c r="A166" s="37"/>
      <c r="B166" s="38"/>
      <c r="C166" s="218" t="s">
        <v>204</v>
      </c>
      <c r="D166" s="218" t="s">
        <v>133</v>
      </c>
      <c r="E166" s="219" t="s">
        <v>205</v>
      </c>
      <c r="F166" s="220" t="s">
        <v>206</v>
      </c>
      <c r="G166" s="221" t="s">
        <v>173</v>
      </c>
      <c r="H166" s="222">
        <v>10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44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137</v>
      </c>
      <c r="AT166" s="230" t="s">
        <v>133</v>
      </c>
      <c r="AU166" s="230" t="s">
        <v>88</v>
      </c>
      <c r="AY166" s="16" t="s">
        <v>131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86</v>
      </c>
      <c r="BK166" s="231">
        <f>ROUND(I166*H166,2)</f>
        <v>0</v>
      </c>
      <c r="BL166" s="16" t="s">
        <v>137</v>
      </c>
      <c r="BM166" s="230" t="s">
        <v>207</v>
      </c>
    </row>
    <row r="167" spans="1:47" s="2" customFormat="1" ht="12">
      <c r="A167" s="37"/>
      <c r="B167" s="38"/>
      <c r="C167" s="39"/>
      <c r="D167" s="232" t="s">
        <v>139</v>
      </c>
      <c r="E167" s="39"/>
      <c r="F167" s="233" t="s">
        <v>208</v>
      </c>
      <c r="G167" s="39"/>
      <c r="H167" s="39"/>
      <c r="I167" s="234"/>
      <c r="J167" s="39"/>
      <c r="K167" s="39"/>
      <c r="L167" s="43"/>
      <c r="M167" s="235"/>
      <c r="N167" s="236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139</v>
      </c>
      <c r="AU167" s="16" t="s">
        <v>88</v>
      </c>
    </row>
    <row r="168" spans="1:65" s="2" customFormat="1" ht="16.5" customHeight="1">
      <c r="A168" s="37"/>
      <c r="B168" s="38"/>
      <c r="C168" s="260" t="s">
        <v>209</v>
      </c>
      <c r="D168" s="260" t="s">
        <v>210</v>
      </c>
      <c r="E168" s="261" t="s">
        <v>211</v>
      </c>
      <c r="F168" s="262" t="s">
        <v>212</v>
      </c>
      <c r="G168" s="263" t="s">
        <v>213</v>
      </c>
      <c r="H168" s="264">
        <v>20</v>
      </c>
      <c r="I168" s="265"/>
      <c r="J168" s="266">
        <f>ROUND(I168*H168,2)</f>
        <v>0</v>
      </c>
      <c r="K168" s="267"/>
      <c r="L168" s="268"/>
      <c r="M168" s="269" t="s">
        <v>1</v>
      </c>
      <c r="N168" s="270" t="s">
        <v>44</v>
      </c>
      <c r="O168" s="90"/>
      <c r="P168" s="228">
        <f>O168*H168</f>
        <v>0</v>
      </c>
      <c r="Q168" s="228">
        <v>1</v>
      </c>
      <c r="R168" s="228">
        <f>Q168*H168</f>
        <v>20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170</v>
      </c>
      <c r="AT168" s="230" t="s">
        <v>210</v>
      </c>
      <c r="AU168" s="230" t="s">
        <v>88</v>
      </c>
      <c r="AY168" s="16" t="s">
        <v>131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86</v>
      </c>
      <c r="BK168" s="231">
        <f>ROUND(I168*H168,2)</f>
        <v>0</v>
      </c>
      <c r="BL168" s="16" t="s">
        <v>137</v>
      </c>
      <c r="BM168" s="230" t="s">
        <v>214</v>
      </c>
    </row>
    <row r="169" spans="1:51" s="13" customFormat="1" ht="12">
      <c r="A169" s="13"/>
      <c r="B169" s="237"/>
      <c r="C169" s="238"/>
      <c r="D169" s="239" t="s">
        <v>181</v>
      </c>
      <c r="E169" s="238"/>
      <c r="F169" s="241" t="s">
        <v>215</v>
      </c>
      <c r="G169" s="238"/>
      <c r="H169" s="242">
        <v>20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8" t="s">
        <v>181</v>
      </c>
      <c r="AU169" s="248" t="s">
        <v>88</v>
      </c>
      <c r="AV169" s="13" t="s">
        <v>88</v>
      </c>
      <c r="AW169" s="13" t="s">
        <v>4</v>
      </c>
      <c r="AX169" s="13" t="s">
        <v>86</v>
      </c>
      <c r="AY169" s="248" t="s">
        <v>131</v>
      </c>
    </row>
    <row r="170" spans="1:65" s="2" customFormat="1" ht="24.15" customHeight="1">
      <c r="A170" s="37"/>
      <c r="B170" s="38"/>
      <c r="C170" s="218" t="s">
        <v>8</v>
      </c>
      <c r="D170" s="218" t="s">
        <v>133</v>
      </c>
      <c r="E170" s="219" t="s">
        <v>216</v>
      </c>
      <c r="F170" s="220" t="s">
        <v>217</v>
      </c>
      <c r="G170" s="221" t="s">
        <v>213</v>
      </c>
      <c r="H170" s="222">
        <v>467.36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44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137</v>
      </c>
      <c r="AT170" s="230" t="s">
        <v>133</v>
      </c>
      <c r="AU170" s="230" t="s">
        <v>88</v>
      </c>
      <c r="AY170" s="16" t="s">
        <v>131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86</v>
      </c>
      <c r="BK170" s="231">
        <f>ROUND(I170*H170,2)</f>
        <v>0</v>
      </c>
      <c r="BL170" s="16" t="s">
        <v>137</v>
      </c>
      <c r="BM170" s="230" t="s">
        <v>218</v>
      </c>
    </row>
    <row r="171" spans="1:47" s="2" customFormat="1" ht="12">
      <c r="A171" s="37"/>
      <c r="B171" s="38"/>
      <c r="C171" s="39"/>
      <c r="D171" s="232" t="s">
        <v>139</v>
      </c>
      <c r="E171" s="39"/>
      <c r="F171" s="233" t="s">
        <v>219</v>
      </c>
      <c r="G171" s="39"/>
      <c r="H171" s="39"/>
      <c r="I171" s="234"/>
      <c r="J171" s="39"/>
      <c r="K171" s="39"/>
      <c r="L171" s="43"/>
      <c r="M171" s="235"/>
      <c r="N171" s="236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139</v>
      </c>
      <c r="AU171" s="16" t="s">
        <v>88</v>
      </c>
    </row>
    <row r="172" spans="1:51" s="13" customFormat="1" ht="12">
      <c r="A172" s="13"/>
      <c r="B172" s="237"/>
      <c r="C172" s="238"/>
      <c r="D172" s="239" t="s">
        <v>181</v>
      </c>
      <c r="E172" s="238"/>
      <c r="F172" s="241" t="s">
        <v>220</v>
      </c>
      <c r="G172" s="238"/>
      <c r="H172" s="242">
        <v>467.36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181</v>
      </c>
      <c r="AU172" s="248" t="s">
        <v>88</v>
      </c>
      <c r="AV172" s="13" t="s">
        <v>88</v>
      </c>
      <c r="AW172" s="13" t="s">
        <v>4</v>
      </c>
      <c r="AX172" s="13" t="s">
        <v>86</v>
      </c>
      <c r="AY172" s="248" t="s">
        <v>131</v>
      </c>
    </row>
    <row r="173" spans="1:65" s="2" customFormat="1" ht="24.15" customHeight="1">
      <c r="A173" s="37"/>
      <c r="B173" s="38"/>
      <c r="C173" s="218" t="s">
        <v>221</v>
      </c>
      <c r="D173" s="218" t="s">
        <v>133</v>
      </c>
      <c r="E173" s="219" t="s">
        <v>222</v>
      </c>
      <c r="F173" s="220" t="s">
        <v>223</v>
      </c>
      <c r="G173" s="221" t="s">
        <v>173</v>
      </c>
      <c r="H173" s="222">
        <v>6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44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137</v>
      </c>
      <c r="AT173" s="230" t="s">
        <v>133</v>
      </c>
      <c r="AU173" s="230" t="s">
        <v>88</v>
      </c>
      <c r="AY173" s="16" t="s">
        <v>131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86</v>
      </c>
      <c r="BK173" s="231">
        <f>ROUND(I173*H173,2)</f>
        <v>0</v>
      </c>
      <c r="BL173" s="16" t="s">
        <v>137</v>
      </c>
      <c r="BM173" s="230" t="s">
        <v>224</v>
      </c>
    </row>
    <row r="174" spans="1:47" s="2" customFormat="1" ht="12">
      <c r="A174" s="37"/>
      <c r="B174" s="38"/>
      <c r="C174" s="39"/>
      <c r="D174" s="232" t="s">
        <v>139</v>
      </c>
      <c r="E174" s="39"/>
      <c r="F174" s="233" t="s">
        <v>225</v>
      </c>
      <c r="G174" s="39"/>
      <c r="H174" s="39"/>
      <c r="I174" s="234"/>
      <c r="J174" s="39"/>
      <c r="K174" s="39"/>
      <c r="L174" s="43"/>
      <c r="M174" s="235"/>
      <c r="N174" s="236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139</v>
      </c>
      <c r="AU174" s="16" t="s">
        <v>88</v>
      </c>
    </row>
    <row r="175" spans="1:51" s="13" customFormat="1" ht="12">
      <c r="A175" s="13"/>
      <c r="B175" s="237"/>
      <c r="C175" s="238"/>
      <c r="D175" s="239" t="s">
        <v>181</v>
      </c>
      <c r="E175" s="240" t="s">
        <v>1</v>
      </c>
      <c r="F175" s="241" t="s">
        <v>226</v>
      </c>
      <c r="G175" s="238"/>
      <c r="H175" s="242">
        <v>3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181</v>
      </c>
      <c r="AU175" s="248" t="s">
        <v>88</v>
      </c>
      <c r="AV175" s="13" t="s">
        <v>88</v>
      </c>
      <c r="AW175" s="13" t="s">
        <v>36</v>
      </c>
      <c r="AX175" s="13" t="s">
        <v>79</v>
      </c>
      <c r="AY175" s="248" t="s">
        <v>131</v>
      </c>
    </row>
    <row r="176" spans="1:51" s="13" customFormat="1" ht="12">
      <c r="A176" s="13"/>
      <c r="B176" s="237"/>
      <c r="C176" s="238"/>
      <c r="D176" s="239" t="s">
        <v>181</v>
      </c>
      <c r="E176" s="240" t="s">
        <v>1</v>
      </c>
      <c r="F176" s="241" t="s">
        <v>227</v>
      </c>
      <c r="G176" s="238"/>
      <c r="H176" s="242">
        <v>3</v>
      </c>
      <c r="I176" s="243"/>
      <c r="J176" s="238"/>
      <c r="K176" s="238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181</v>
      </c>
      <c r="AU176" s="248" t="s">
        <v>88</v>
      </c>
      <c r="AV176" s="13" t="s">
        <v>88</v>
      </c>
      <c r="AW176" s="13" t="s">
        <v>36</v>
      </c>
      <c r="AX176" s="13" t="s">
        <v>79</v>
      </c>
      <c r="AY176" s="248" t="s">
        <v>131</v>
      </c>
    </row>
    <row r="177" spans="1:51" s="14" customFormat="1" ht="12">
      <c r="A177" s="14"/>
      <c r="B177" s="249"/>
      <c r="C177" s="250"/>
      <c r="D177" s="239" t="s">
        <v>181</v>
      </c>
      <c r="E177" s="251" t="s">
        <v>1</v>
      </c>
      <c r="F177" s="252" t="s">
        <v>197</v>
      </c>
      <c r="G177" s="250"/>
      <c r="H177" s="253">
        <v>6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9" t="s">
        <v>181</v>
      </c>
      <c r="AU177" s="259" t="s">
        <v>88</v>
      </c>
      <c r="AV177" s="14" t="s">
        <v>137</v>
      </c>
      <c r="AW177" s="14" t="s">
        <v>36</v>
      </c>
      <c r="AX177" s="14" t="s">
        <v>86</v>
      </c>
      <c r="AY177" s="259" t="s">
        <v>131</v>
      </c>
    </row>
    <row r="178" spans="1:65" s="2" customFormat="1" ht="16.5" customHeight="1">
      <c r="A178" s="37"/>
      <c r="B178" s="38"/>
      <c r="C178" s="260" t="s">
        <v>228</v>
      </c>
      <c r="D178" s="260" t="s">
        <v>210</v>
      </c>
      <c r="E178" s="261" t="s">
        <v>211</v>
      </c>
      <c r="F178" s="262" t="s">
        <v>212</v>
      </c>
      <c r="G178" s="263" t="s">
        <v>213</v>
      </c>
      <c r="H178" s="264">
        <v>12</v>
      </c>
      <c r="I178" s="265"/>
      <c r="J178" s="266">
        <f>ROUND(I178*H178,2)</f>
        <v>0</v>
      </c>
      <c r="K178" s="267"/>
      <c r="L178" s="268"/>
      <c r="M178" s="269" t="s">
        <v>1</v>
      </c>
      <c r="N178" s="270" t="s">
        <v>44</v>
      </c>
      <c r="O178" s="90"/>
      <c r="P178" s="228">
        <f>O178*H178</f>
        <v>0</v>
      </c>
      <c r="Q178" s="228">
        <v>1</v>
      </c>
      <c r="R178" s="228">
        <f>Q178*H178</f>
        <v>12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170</v>
      </c>
      <c r="AT178" s="230" t="s">
        <v>210</v>
      </c>
      <c r="AU178" s="230" t="s">
        <v>88</v>
      </c>
      <c r="AY178" s="16" t="s">
        <v>131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86</v>
      </c>
      <c r="BK178" s="231">
        <f>ROUND(I178*H178,2)</f>
        <v>0</v>
      </c>
      <c r="BL178" s="16" t="s">
        <v>137</v>
      </c>
      <c r="BM178" s="230" t="s">
        <v>229</v>
      </c>
    </row>
    <row r="179" spans="1:51" s="13" customFormat="1" ht="12">
      <c r="A179" s="13"/>
      <c r="B179" s="237"/>
      <c r="C179" s="238"/>
      <c r="D179" s="239" t="s">
        <v>181</v>
      </c>
      <c r="E179" s="238"/>
      <c r="F179" s="241" t="s">
        <v>230</v>
      </c>
      <c r="G179" s="238"/>
      <c r="H179" s="242">
        <v>12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181</v>
      </c>
      <c r="AU179" s="248" t="s">
        <v>88</v>
      </c>
      <c r="AV179" s="13" t="s">
        <v>88</v>
      </c>
      <c r="AW179" s="13" t="s">
        <v>4</v>
      </c>
      <c r="AX179" s="13" t="s">
        <v>86</v>
      </c>
      <c r="AY179" s="248" t="s">
        <v>131</v>
      </c>
    </row>
    <row r="180" spans="1:65" s="2" customFormat="1" ht="24.15" customHeight="1">
      <c r="A180" s="37"/>
      <c r="B180" s="38"/>
      <c r="C180" s="218" t="s">
        <v>231</v>
      </c>
      <c r="D180" s="218" t="s">
        <v>133</v>
      </c>
      <c r="E180" s="219" t="s">
        <v>232</v>
      </c>
      <c r="F180" s="220" t="s">
        <v>233</v>
      </c>
      <c r="G180" s="221" t="s">
        <v>136</v>
      </c>
      <c r="H180" s="222">
        <v>506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44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137</v>
      </c>
      <c r="AT180" s="230" t="s">
        <v>133</v>
      </c>
      <c r="AU180" s="230" t="s">
        <v>88</v>
      </c>
      <c r="AY180" s="16" t="s">
        <v>131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86</v>
      </c>
      <c r="BK180" s="231">
        <f>ROUND(I180*H180,2)</f>
        <v>0</v>
      </c>
      <c r="BL180" s="16" t="s">
        <v>137</v>
      </c>
      <c r="BM180" s="230" t="s">
        <v>234</v>
      </c>
    </row>
    <row r="181" spans="1:47" s="2" customFormat="1" ht="12">
      <c r="A181" s="37"/>
      <c r="B181" s="38"/>
      <c r="C181" s="39"/>
      <c r="D181" s="232" t="s">
        <v>139</v>
      </c>
      <c r="E181" s="39"/>
      <c r="F181" s="233" t="s">
        <v>235</v>
      </c>
      <c r="G181" s="39"/>
      <c r="H181" s="39"/>
      <c r="I181" s="234"/>
      <c r="J181" s="39"/>
      <c r="K181" s="39"/>
      <c r="L181" s="43"/>
      <c r="M181" s="235"/>
      <c r="N181" s="236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139</v>
      </c>
      <c r="AU181" s="16" t="s">
        <v>88</v>
      </c>
    </row>
    <row r="182" spans="1:51" s="13" customFormat="1" ht="12">
      <c r="A182" s="13"/>
      <c r="B182" s="237"/>
      <c r="C182" s="238"/>
      <c r="D182" s="239" t="s">
        <v>181</v>
      </c>
      <c r="E182" s="240" t="s">
        <v>1</v>
      </c>
      <c r="F182" s="241" t="s">
        <v>236</v>
      </c>
      <c r="G182" s="238"/>
      <c r="H182" s="242">
        <v>506</v>
      </c>
      <c r="I182" s="243"/>
      <c r="J182" s="238"/>
      <c r="K182" s="238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181</v>
      </c>
      <c r="AU182" s="248" t="s">
        <v>88</v>
      </c>
      <c r="AV182" s="13" t="s">
        <v>88</v>
      </c>
      <c r="AW182" s="13" t="s">
        <v>36</v>
      </c>
      <c r="AX182" s="13" t="s">
        <v>86</v>
      </c>
      <c r="AY182" s="248" t="s">
        <v>131</v>
      </c>
    </row>
    <row r="183" spans="1:65" s="2" customFormat="1" ht="33" customHeight="1">
      <c r="A183" s="37"/>
      <c r="B183" s="38"/>
      <c r="C183" s="218" t="s">
        <v>237</v>
      </c>
      <c r="D183" s="218" t="s">
        <v>133</v>
      </c>
      <c r="E183" s="219" t="s">
        <v>238</v>
      </c>
      <c r="F183" s="220" t="s">
        <v>239</v>
      </c>
      <c r="G183" s="221" t="s">
        <v>136</v>
      </c>
      <c r="H183" s="222">
        <v>302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44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137</v>
      </c>
      <c r="AT183" s="230" t="s">
        <v>133</v>
      </c>
      <c r="AU183" s="230" t="s">
        <v>88</v>
      </c>
      <c r="AY183" s="16" t="s">
        <v>131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86</v>
      </c>
      <c r="BK183" s="231">
        <f>ROUND(I183*H183,2)</f>
        <v>0</v>
      </c>
      <c r="BL183" s="16" t="s">
        <v>137</v>
      </c>
      <c r="BM183" s="230" t="s">
        <v>240</v>
      </c>
    </row>
    <row r="184" spans="1:47" s="2" customFormat="1" ht="12">
      <c r="A184" s="37"/>
      <c r="B184" s="38"/>
      <c r="C184" s="39"/>
      <c r="D184" s="232" t="s">
        <v>139</v>
      </c>
      <c r="E184" s="39"/>
      <c r="F184" s="233" t="s">
        <v>241</v>
      </c>
      <c r="G184" s="39"/>
      <c r="H184" s="39"/>
      <c r="I184" s="234"/>
      <c r="J184" s="39"/>
      <c r="K184" s="39"/>
      <c r="L184" s="43"/>
      <c r="M184" s="235"/>
      <c r="N184" s="236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139</v>
      </c>
      <c r="AU184" s="16" t="s">
        <v>88</v>
      </c>
    </row>
    <row r="185" spans="1:65" s="2" customFormat="1" ht="16.5" customHeight="1">
      <c r="A185" s="37"/>
      <c r="B185" s="38"/>
      <c r="C185" s="260" t="s">
        <v>242</v>
      </c>
      <c r="D185" s="260" t="s">
        <v>210</v>
      </c>
      <c r="E185" s="261" t="s">
        <v>243</v>
      </c>
      <c r="F185" s="262" t="s">
        <v>244</v>
      </c>
      <c r="G185" s="263" t="s">
        <v>213</v>
      </c>
      <c r="H185" s="264">
        <v>60.4</v>
      </c>
      <c r="I185" s="265"/>
      <c r="J185" s="266">
        <f>ROUND(I185*H185,2)</f>
        <v>0</v>
      </c>
      <c r="K185" s="267"/>
      <c r="L185" s="268"/>
      <c r="M185" s="269" t="s">
        <v>1</v>
      </c>
      <c r="N185" s="270" t="s">
        <v>44</v>
      </c>
      <c r="O185" s="90"/>
      <c r="P185" s="228">
        <f>O185*H185</f>
        <v>0</v>
      </c>
      <c r="Q185" s="228">
        <v>1</v>
      </c>
      <c r="R185" s="228">
        <f>Q185*H185</f>
        <v>60.4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170</v>
      </c>
      <c r="AT185" s="230" t="s">
        <v>210</v>
      </c>
      <c r="AU185" s="230" t="s">
        <v>88</v>
      </c>
      <c r="AY185" s="16" t="s">
        <v>131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86</v>
      </c>
      <c r="BK185" s="231">
        <f>ROUND(I185*H185,2)</f>
        <v>0</v>
      </c>
      <c r="BL185" s="16" t="s">
        <v>137</v>
      </c>
      <c r="BM185" s="230" t="s">
        <v>245</v>
      </c>
    </row>
    <row r="186" spans="1:51" s="13" customFormat="1" ht="12">
      <c r="A186" s="13"/>
      <c r="B186" s="237"/>
      <c r="C186" s="238"/>
      <c r="D186" s="239" t="s">
        <v>181</v>
      </c>
      <c r="E186" s="238"/>
      <c r="F186" s="241" t="s">
        <v>246</v>
      </c>
      <c r="G186" s="238"/>
      <c r="H186" s="242">
        <v>60.4</v>
      </c>
      <c r="I186" s="243"/>
      <c r="J186" s="238"/>
      <c r="K186" s="238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181</v>
      </c>
      <c r="AU186" s="248" t="s">
        <v>88</v>
      </c>
      <c r="AV186" s="13" t="s">
        <v>88</v>
      </c>
      <c r="AW186" s="13" t="s">
        <v>4</v>
      </c>
      <c r="AX186" s="13" t="s">
        <v>86</v>
      </c>
      <c r="AY186" s="248" t="s">
        <v>131</v>
      </c>
    </row>
    <row r="187" spans="1:65" s="2" customFormat="1" ht="24.15" customHeight="1">
      <c r="A187" s="37"/>
      <c r="B187" s="38"/>
      <c r="C187" s="218" t="s">
        <v>7</v>
      </c>
      <c r="D187" s="218" t="s">
        <v>133</v>
      </c>
      <c r="E187" s="219" t="s">
        <v>247</v>
      </c>
      <c r="F187" s="220" t="s">
        <v>248</v>
      </c>
      <c r="G187" s="221" t="s">
        <v>136</v>
      </c>
      <c r="H187" s="222">
        <v>302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44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137</v>
      </c>
      <c r="AT187" s="230" t="s">
        <v>133</v>
      </c>
      <c r="AU187" s="230" t="s">
        <v>88</v>
      </c>
      <c r="AY187" s="16" t="s">
        <v>131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86</v>
      </c>
      <c r="BK187" s="231">
        <f>ROUND(I187*H187,2)</f>
        <v>0</v>
      </c>
      <c r="BL187" s="16" t="s">
        <v>137</v>
      </c>
      <c r="BM187" s="230" t="s">
        <v>249</v>
      </c>
    </row>
    <row r="188" spans="1:47" s="2" customFormat="1" ht="12">
      <c r="A188" s="37"/>
      <c r="B188" s="38"/>
      <c r="C188" s="39"/>
      <c r="D188" s="232" t="s">
        <v>139</v>
      </c>
      <c r="E188" s="39"/>
      <c r="F188" s="233" t="s">
        <v>250</v>
      </c>
      <c r="G188" s="39"/>
      <c r="H188" s="39"/>
      <c r="I188" s="234"/>
      <c r="J188" s="39"/>
      <c r="K188" s="39"/>
      <c r="L188" s="43"/>
      <c r="M188" s="235"/>
      <c r="N188" s="236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139</v>
      </c>
      <c r="AU188" s="16" t="s">
        <v>88</v>
      </c>
    </row>
    <row r="189" spans="1:65" s="2" customFormat="1" ht="16.5" customHeight="1">
      <c r="A189" s="37"/>
      <c r="B189" s="38"/>
      <c r="C189" s="260" t="s">
        <v>251</v>
      </c>
      <c r="D189" s="260" t="s">
        <v>210</v>
      </c>
      <c r="E189" s="261" t="s">
        <v>252</v>
      </c>
      <c r="F189" s="262" t="s">
        <v>253</v>
      </c>
      <c r="G189" s="263" t="s">
        <v>254</v>
      </c>
      <c r="H189" s="264">
        <v>6.04</v>
      </c>
      <c r="I189" s="265"/>
      <c r="J189" s="266">
        <f>ROUND(I189*H189,2)</f>
        <v>0</v>
      </c>
      <c r="K189" s="267"/>
      <c r="L189" s="268"/>
      <c r="M189" s="269" t="s">
        <v>1</v>
      </c>
      <c r="N189" s="270" t="s">
        <v>44</v>
      </c>
      <c r="O189" s="90"/>
      <c r="P189" s="228">
        <f>O189*H189</f>
        <v>0</v>
      </c>
      <c r="Q189" s="228">
        <v>0.001</v>
      </c>
      <c r="R189" s="228">
        <f>Q189*H189</f>
        <v>0.00604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170</v>
      </c>
      <c r="AT189" s="230" t="s">
        <v>210</v>
      </c>
      <c r="AU189" s="230" t="s">
        <v>88</v>
      </c>
      <c r="AY189" s="16" t="s">
        <v>131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86</v>
      </c>
      <c r="BK189" s="231">
        <f>ROUND(I189*H189,2)</f>
        <v>0</v>
      </c>
      <c r="BL189" s="16" t="s">
        <v>137</v>
      </c>
      <c r="BM189" s="230" t="s">
        <v>255</v>
      </c>
    </row>
    <row r="190" spans="1:51" s="13" customFormat="1" ht="12">
      <c r="A190" s="13"/>
      <c r="B190" s="237"/>
      <c r="C190" s="238"/>
      <c r="D190" s="239" t="s">
        <v>181</v>
      </c>
      <c r="E190" s="238"/>
      <c r="F190" s="241" t="s">
        <v>256</v>
      </c>
      <c r="G190" s="238"/>
      <c r="H190" s="242">
        <v>6.04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181</v>
      </c>
      <c r="AU190" s="248" t="s">
        <v>88</v>
      </c>
      <c r="AV190" s="13" t="s">
        <v>88</v>
      </c>
      <c r="AW190" s="13" t="s">
        <v>4</v>
      </c>
      <c r="AX190" s="13" t="s">
        <v>86</v>
      </c>
      <c r="AY190" s="248" t="s">
        <v>131</v>
      </c>
    </row>
    <row r="191" spans="1:63" s="12" customFormat="1" ht="22.8" customHeight="1">
      <c r="A191" s="12"/>
      <c r="B191" s="202"/>
      <c r="C191" s="203"/>
      <c r="D191" s="204" t="s">
        <v>78</v>
      </c>
      <c r="E191" s="216" t="s">
        <v>154</v>
      </c>
      <c r="F191" s="216" t="s">
        <v>257</v>
      </c>
      <c r="G191" s="203"/>
      <c r="H191" s="203"/>
      <c r="I191" s="206"/>
      <c r="J191" s="217">
        <f>BK191</f>
        <v>0</v>
      </c>
      <c r="K191" s="203"/>
      <c r="L191" s="208"/>
      <c r="M191" s="209"/>
      <c r="N191" s="210"/>
      <c r="O191" s="210"/>
      <c r="P191" s="211">
        <f>P192+P209+P226+P237+P249+P267</f>
        <v>0</v>
      </c>
      <c r="Q191" s="210"/>
      <c r="R191" s="211">
        <f>R192+R209+R226+R237+R249+R267</f>
        <v>540.3281</v>
      </c>
      <c r="S191" s="210"/>
      <c r="T191" s="212">
        <f>T192+T209+T226+T237+T249+T267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3" t="s">
        <v>86</v>
      </c>
      <c r="AT191" s="214" t="s">
        <v>78</v>
      </c>
      <c r="AU191" s="214" t="s">
        <v>86</v>
      </c>
      <c r="AY191" s="213" t="s">
        <v>131</v>
      </c>
      <c r="BK191" s="215">
        <f>BK192+BK209+BK226+BK237+BK249+BK267</f>
        <v>0</v>
      </c>
    </row>
    <row r="192" spans="1:63" s="12" customFormat="1" ht="20.85" customHeight="1">
      <c r="A192" s="12"/>
      <c r="B192" s="202"/>
      <c r="C192" s="203"/>
      <c r="D192" s="204" t="s">
        <v>78</v>
      </c>
      <c r="E192" s="216" t="s">
        <v>258</v>
      </c>
      <c r="F192" s="216" t="s">
        <v>259</v>
      </c>
      <c r="G192" s="203"/>
      <c r="H192" s="203"/>
      <c r="I192" s="206"/>
      <c r="J192" s="217">
        <f>BK192</f>
        <v>0</v>
      </c>
      <c r="K192" s="203"/>
      <c r="L192" s="208"/>
      <c r="M192" s="209"/>
      <c r="N192" s="210"/>
      <c r="O192" s="210"/>
      <c r="P192" s="211">
        <f>SUM(P193:P208)</f>
        <v>0</v>
      </c>
      <c r="Q192" s="210"/>
      <c r="R192" s="211">
        <f>SUM(R193:R208)</f>
        <v>195.58159999999998</v>
      </c>
      <c r="S192" s="210"/>
      <c r="T192" s="212">
        <f>SUM(T193:T208)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3" t="s">
        <v>86</v>
      </c>
      <c r="AT192" s="214" t="s">
        <v>78</v>
      </c>
      <c r="AU192" s="214" t="s">
        <v>88</v>
      </c>
      <c r="AY192" s="213" t="s">
        <v>131</v>
      </c>
      <c r="BK192" s="215">
        <f>SUM(BK193:BK208)</f>
        <v>0</v>
      </c>
    </row>
    <row r="193" spans="1:65" s="2" customFormat="1" ht="37.8" customHeight="1">
      <c r="A193" s="37"/>
      <c r="B193" s="38"/>
      <c r="C193" s="218" t="s">
        <v>260</v>
      </c>
      <c r="D193" s="218" t="s">
        <v>133</v>
      </c>
      <c r="E193" s="219" t="s">
        <v>261</v>
      </c>
      <c r="F193" s="220" t="s">
        <v>262</v>
      </c>
      <c r="G193" s="221" t="s">
        <v>173</v>
      </c>
      <c r="H193" s="222">
        <v>85</v>
      </c>
      <c r="I193" s="223"/>
      <c r="J193" s="224">
        <f>ROUND(I193*H193,2)</f>
        <v>0</v>
      </c>
      <c r="K193" s="225"/>
      <c r="L193" s="43"/>
      <c r="M193" s="226" t="s">
        <v>1</v>
      </c>
      <c r="N193" s="227" t="s">
        <v>44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137</v>
      </c>
      <c r="AT193" s="230" t="s">
        <v>133</v>
      </c>
      <c r="AU193" s="230" t="s">
        <v>145</v>
      </c>
      <c r="AY193" s="16" t="s">
        <v>131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86</v>
      </c>
      <c r="BK193" s="231">
        <f>ROUND(I193*H193,2)</f>
        <v>0</v>
      </c>
      <c r="BL193" s="16" t="s">
        <v>137</v>
      </c>
      <c r="BM193" s="230" t="s">
        <v>263</v>
      </c>
    </row>
    <row r="194" spans="1:47" s="2" customFormat="1" ht="12">
      <c r="A194" s="37"/>
      <c r="B194" s="38"/>
      <c r="C194" s="39"/>
      <c r="D194" s="232" t="s">
        <v>139</v>
      </c>
      <c r="E194" s="39"/>
      <c r="F194" s="233" t="s">
        <v>264</v>
      </c>
      <c r="G194" s="39"/>
      <c r="H194" s="39"/>
      <c r="I194" s="234"/>
      <c r="J194" s="39"/>
      <c r="K194" s="39"/>
      <c r="L194" s="43"/>
      <c r="M194" s="235"/>
      <c r="N194" s="236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139</v>
      </c>
      <c r="AU194" s="16" t="s">
        <v>145</v>
      </c>
    </row>
    <row r="195" spans="1:51" s="13" customFormat="1" ht="12">
      <c r="A195" s="13"/>
      <c r="B195" s="237"/>
      <c r="C195" s="238"/>
      <c r="D195" s="239" t="s">
        <v>181</v>
      </c>
      <c r="E195" s="240" t="s">
        <v>1</v>
      </c>
      <c r="F195" s="241" t="s">
        <v>265</v>
      </c>
      <c r="G195" s="238"/>
      <c r="H195" s="242">
        <v>85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181</v>
      </c>
      <c r="AU195" s="248" t="s">
        <v>145</v>
      </c>
      <c r="AV195" s="13" t="s">
        <v>88</v>
      </c>
      <c r="AW195" s="13" t="s">
        <v>36</v>
      </c>
      <c r="AX195" s="13" t="s">
        <v>86</v>
      </c>
      <c r="AY195" s="248" t="s">
        <v>131</v>
      </c>
    </row>
    <row r="196" spans="1:65" s="2" customFormat="1" ht="37.8" customHeight="1">
      <c r="A196" s="37"/>
      <c r="B196" s="38"/>
      <c r="C196" s="218" t="s">
        <v>266</v>
      </c>
      <c r="D196" s="218" t="s">
        <v>133</v>
      </c>
      <c r="E196" s="219" t="s">
        <v>267</v>
      </c>
      <c r="F196" s="220" t="s">
        <v>191</v>
      </c>
      <c r="G196" s="221" t="s">
        <v>173</v>
      </c>
      <c r="H196" s="222">
        <v>85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44</v>
      </c>
      <c r="O196" s="90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137</v>
      </c>
      <c r="AT196" s="230" t="s">
        <v>133</v>
      </c>
      <c r="AU196" s="230" t="s">
        <v>145</v>
      </c>
      <c r="AY196" s="16" t="s">
        <v>131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86</v>
      </c>
      <c r="BK196" s="231">
        <f>ROUND(I196*H196,2)</f>
        <v>0</v>
      </c>
      <c r="BL196" s="16" t="s">
        <v>137</v>
      </c>
      <c r="BM196" s="230" t="s">
        <v>268</v>
      </c>
    </row>
    <row r="197" spans="1:51" s="13" customFormat="1" ht="12">
      <c r="A197" s="13"/>
      <c r="B197" s="237"/>
      <c r="C197" s="238"/>
      <c r="D197" s="239" t="s">
        <v>181</v>
      </c>
      <c r="E197" s="240" t="s">
        <v>1</v>
      </c>
      <c r="F197" s="241" t="s">
        <v>265</v>
      </c>
      <c r="G197" s="238"/>
      <c r="H197" s="242">
        <v>85</v>
      </c>
      <c r="I197" s="243"/>
      <c r="J197" s="238"/>
      <c r="K197" s="238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181</v>
      </c>
      <c r="AU197" s="248" t="s">
        <v>145</v>
      </c>
      <c r="AV197" s="13" t="s">
        <v>88</v>
      </c>
      <c r="AW197" s="13" t="s">
        <v>36</v>
      </c>
      <c r="AX197" s="13" t="s">
        <v>86</v>
      </c>
      <c r="AY197" s="248" t="s">
        <v>131</v>
      </c>
    </row>
    <row r="198" spans="1:65" s="2" customFormat="1" ht="37.8" customHeight="1">
      <c r="A198" s="37"/>
      <c r="B198" s="38"/>
      <c r="C198" s="218" t="s">
        <v>269</v>
      </c>
      <c r="D198" s="218" t="s">
        <v>133</v>
      </c>
      <c r="E198" s="219" t="s">
        <v>270</v>
      </c>
      <c r="F198" s="220" t="s">
        <v>200</v>
      </c>
      <c r="G198" s="221" t="s">
        <v>173</v>
      </c>
      <c r="H198" s="222">
        <v>1275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44</v>
      </c>
      <c r="O198" s="90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137</v>
      </c>
      <c r="AT198" s="230" t="s">
        <v>133</v>
      </c>
      <c r="AU198" s="230" t="s">
        <v>145</v>
      </c>
      <c r="AY198" s="16" t="s">
        <v>131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86</v>
      </c>
      <c r="BK198" s="231">
        <f>ROUND(I198*H198,2)</f>
        <v>0</v>
      </c>
      <c r="BL198" s="16" t="s">
        <v>137</v>
      </c>
      <c r="BM198" s="230" t="s">
        <v>271</v>
      </c>
    </row>
    <row r="199" spans="1:51" s="13" customFormat="1" ht="12">
      <c r="A199" s="13"/>
      <c r="B199" s="237"/>
      <c r="C199" s="238"/>
      <c r="D199" s="239" t="s">
        <v>181</v>
      </c>
      <c r="E199" s="238"/>
      <c r="F199" s="241" t="s">
        <v>272</v>
      </c>
      <c r="G199" s="238"/>
      <c r="H199" s="242">
        <v>1275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181</v>
      </c>
      <c r="AU199" s="248" t="s">
        <v>145</v>
      </c>
      <c r="AV199" s="13" t="s">
        <v>88</v>
      </c>
      <c r="AW199" s="13" t="s">
        <v>4</v>
      </c>
      <c r="AX199" s="13" t="s">
        <v>86</v>
      </c>
      <c r="AY199" s="248" t="s">
        <v>131</v>
      </c>
    </row>
    <row r="200" spans="1:65" s="2" customFormat="1" ht="33" customHeight="1">
      <c r="A200" s="37"/>
      <c r="B200" s="38"/>
      <c r="C200" s="218" t="s">
        <v>273</v>
      </c>
      <c r="D200" s="218" t="s">
        <v>133</v>
      </c>
      <c r="E200" s="219" t="s">
        <v>274</v>
      </c>
      <c r="F200" s="220" t="s">
        <v>275</v>
      </c>
      <c r="G200" s="221" t="s">
        <v>213</v>
      </c>
      <c r="H200" s="222">
        <v>170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44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137</v>
      </c>
      <c r="AT200" s="230" t="s">
        <v>133</v>
      </c>
      <c r="AU200" s="230" t="s">
        <v>145</v>
      </c>
      <c r="AY200" s="16" t="s">
        <v>131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86</v>
      </c>
      <c r="BK200" s="231">
        <f>ROUND(I200*H200,2)</f>
        <v>0</v>
      </c>
      <c r="BL200" s="16" t="s">
        <v>137</v>
      </c>
      <c r="BM200" s="230" t="s">
        <v>276</v>
      </c>
    </row>
    <row r="201" spans="1:47" s="2" customFormat="1" ht="12">
      <c r="A201" s="37"/>
      <c r="B201" s="38"/>
      <c r="C201" s="39"/>
      <c r="D201" s="232" t="s">
        <v>139</v>
      </c>
      <c r="E201" s="39"/>
      <c r="F201" s="233" t="s">
        <v>277</v>
      </c>
      <c r="G201" s="39"/>
      <c r="H201" s="39"/>
      <c r="I201" s="234"/>
      <c r="J201" s="39"/>
      <c r="K201" s="39"/>
      <c r="L201" s="43"/>
      <c r="M201" s="235"/>
      <c r="N201" s="236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139</v>
      </c>
      <c r="AU201" s="16" t="s">
        <v>145</v>
      </c>
    </row>
    <row r="202" spans="1:51" s="13" customFormat="1" ht="12">
      <c r="A202" s="13"/>
      <c r="B202" s="237"/>
      <c r="C202" s="238"/>
      <c r="D202" s="239" t="s">
        <v>181</v>
      </c>
      <c r="E202" s="238"/>
      <c r="F202" s="241" t="s">
        <v>278</v>
      </c>
      <c r="G202" s="238"/>
      <c r="H202" s="242">
        <v>170</v>
      </c>
      <c r="I202" s="243"/>
      <c r="J202" s="238"/>
      <c r="K202" s="238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181</v>
      </c>
      <c r="AU202" s="248" t="s">
        <v>145</v>
      </c>
      <c r="AV202" s="13" t="s">
        <v>88</v>
      </c>
      <c r="AW202" s="13" t="s">
        <v>4</v>
      </c>
      <c r="AX202" s="13" t="s">
        <v>86</v>
      </c>
      <c r="AY202" s="248" t="s">
        <v>131</v>
      </c>
    </row>
    <row r="203" spans="1:65" s="2" customFormat="1" ht="24.15" customHeight="1">
      <c r="A203" s="37"/>
      <c r="B203" s="38"/>
      <c r="C203" s="218" t="s">
        <v>279</v>
      </c>
      <c r="D203" s="218" t="s">
        <v>133</v>
      </c>
      <c r="E203" s="219" t="s">
        <v>280</v>
      </c>
      <c r="F203" s="220" t="s">
        <v>281</v>
      </c>
      <c r="G203" s="221" t="s">
        <v>136</v>
      </c>
      <c r="H203" s="222">
        <v>170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44</v>
      </c>
      <c r="O203" s="90"/>
      <c r="P203" s="228">
        <f>O203*H203</f>
        <v>0</v>
      </c>
      <c r="Q203" s="228">
        <v>0.575</v>
      </c>
      <c r="R203" s="228">
        <f>Q203*H203</f>
        <v>97.74999999999999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137</v>
      </c>
      <c r="AT203" s="230" t="s">
        <v>133</v>
      </c>
      <c r="AU203" s="230" t="s">
        <v>145</v>
      </c>
      <c r="AY203" s="16" t="s">
        <v>131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86</v>
      </c>
      <c r="BK203" s="231">
        <f>ROUND(I203*H203,2)</f>
        <v>0</v>
      </c>
      <c r="BL203" s="16" t="s">
        <v>137</v>
      </c>
      <c r="BM203" s="230" t="s">
        <v>282</v>
      </c>
    </row>
    <row r="204" spans="1:47" s="2" customFormat="1" ht="12">
      <c r="A204" s="37"/>
      <c r="B204" s="38"/>
      <c r="C204" s="39"/>
      <c r="D204" s="239" t="s">
        <v>283</v>
      </c>
      <c r="E204" s="39"/>
      <c r="F204" s="271" t="s">
        <v>284</v>
      </c>
      <c r="G204" s="39"/>
      <c r="H204" s="39"/>
      <c r="I204" s="234"/>
      <c r="J204" s="39"/>
      <c r="K204" s="39"/>
      <c r="L204" s="43"/>
      <c r="M204" s="235"/>
      <c r="N204" s="236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283</v>
      </c>
      <c r="AU204" s="16" t="s">
        <v>145</v>
      </c>
    </row>
    <row r="205" spans="1:65" s="2" customFormat="1" ht="24.15" customHeight="1">
      <c r="A205" s="37"/>
      <c r="B205" s="38"/>
      <c r="C205" s="218" t="s">
        <v>285</v>
      </c>
      <c r="D205" s="218" t="s">
        <v>133</v>
      </c>
      <c r="E205" s="219" t="s">
        <v>286</v>
      </c>
      <c r="F205" s="220" t="s">
        <v>287</v>
      </c>
      <c r="G205" s="221" t="s">
        <v>136</v>
      </c>
      <c r="H205" s="222">
        <v>170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44</v>
      </c>
      <c r="O205" s="90"/>
      <c r="P205" s="228">
        <f>O205*H205</f>
        <v>0</v>
      </c>
      <c r="Q205" s="228">
        <v>0.575</v>
      </c>
      <c r="R205" s="228">
        <f>Q205*H205</f>
        <v>97.74999999999999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137</v>
      </c>
      <c r="AT205" s="230" t="s">
        <v>133</v>
      </c>
      <c r="AU205" s="230" t="s">
        <v>145</v>
      </c>
      <c r="AY205" s="16" t="s">
        <v>131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86</v>
      </c>
      <c r="BK205" s="231">
        <f>ROUND(I205*H205,2)</f>
        <v>0</v>
      </c>
      <c r="BL205" s="16" t="s">
        <v>137</v>
      </c>
      <c r="BM205" s="230" t="s">
        <v>288</v>
      </c>
    </row>
    <row r="206" spans="1:47" s="2" customFormat="1" ht="12">
      <c r="A206" s="37"/>
      <c r="B206" s="38"/>
      <c r="C206" s="39"/>
      <c r="D206" s="239" t="s">
        <v>283</v>
      </c>
      <c r="E206" s="39"/>
      <c r="F206" s="271" t="s">
        <v>284</v>
      </c>
      <c r="G206" s="39"/>
      <c r="H206" s="39"/>
      <c r="I206" s="234"/>
      <c r="J206" s="39"/>
      <c r="K206" s="39"/>
      <c r="L206" s="43"/>
      <c r="M206" s="235"/>
      <c r="N206" s="236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283</v>
      </c>
      <c r="AU206" s="16" t="s">
        <v>145</v>
      </c>
    </row>
    <row r="207" spans="1:65" s="2" customFormat="1" ht="33" customHeight="1">
      <c r="A207" s="37"/>
      <c r="B207" s="38"/>
      <c r="C207" s="218" t="s">
        <v>289</v>
      </c>
      <c r="D207" s="218" t="s">
        <v>133</v>
      </c>
      <c r="E207" s="219" t="s">
        <v>290</v>
      </c>
      <c r="F207" s="220" t="s">
        <v>291</v>
      </c>
      <c r="G207" s="221" t="s">
        <v>136</v>
      </c>
      <c r="H207" s="222">
        <v>170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44</v>
      </c>
      <c r="O207" s="90"/>
      <c r="P207" s="228">
        <f>O207*H207</f>
        <v>0</v>
      </c>
      <c r="Q207" s="228">
        <v>0.00048</v>
      </c>
      <c r="R207" s="228">
        <f>Q207*H207</f>
        <v>0.0816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137</v>
      </c>
      <c r="AT207" s="230" t="s">
        <v>133</v>
      </c>
      <c r="AU207" s="230" t="s">
        <v>145</v>
      </c>
      <c r="AY207" s="16" t="s">
        <v>131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86</v>
      </c>
      <c r="BK207" s="231">
        <f>ROUND(I207*H207,2)</f>
        <v>0</v>
      </c>
      <c r="BL207" s="16" t="s">
        <v>137</v>
      </c>
      <c r="BM207" s="230" t="s">
        <v>292</v>
      </c>
    </row>
    <row r="208" spans="1:47" s="2" customFormat="1" ht="12">
      <c r="A208" s="37"/>
      <c r="B208" s="38"/>
      <c r="C208" s="39"/>
      <c r="D208" s="232" t="s">
        <v>139</v>
      </c>
      <c r="E208" s="39"/>
      <c r="F208" s="233" t="s">
        <v>293</v>
      </c>
      <c r="G208" s="39"/>
      <c r="H208" s="39"/>
      <c r="I208" s="234"/>
      <c r="J208" s="39"/>
      <c r="K208" s="39"/>
      <c r="L208" s="43"/>
      <c r="M208" s="235"/>
      <c r="N208" s="236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139</v>
      </c>
      <c r="AU208" s="16" t="s">
        <v>145</v>
      </c>
    </row>
    <row r="209" spans="1:63" s="12" customFormat="1" ht="20.85" customHeight="1">
      <c r="A209" s="12"/>
      <c r="B209" s="202"/>
      <c r="C209" s="203"/>
      <c r="D209" s="204" t="s">
        <v>78</v>
      </c>
      <c r="E209" s="216" t="s">
        <v>294</v>
      </c>
      <c r="F209" s="216" t="s">
        <v>295</v>
      </c>
      <c r="G209" s="203"/>
      <c r="H209" s="203"/>
      <c r="I209" s="206"/>
      <c r="J209" s="217">
        <f>BK209</f>
        <v>0</v>
      </c>
      <c r="K209" s="203"/>
      <c r="L209" s="208"/>
      <c r="M209" s="209"/>
      <c r="N209" s="210"/>
      <c r="O209" s="210"/>
      <c r="P209" s="211">
        <f>SUM(P210:P225)</f>
        <v>0</v>
      </c>
      <c r="Q209" s="210"/>
      <c r="R209" s="211">
        <f>SUM(R210:R225)</f>
        <v>80.5</v>
      </c>
      <c r="S209" s="210"/>
      <c r="T209" s="212">
        <f>SUM(T210:T225)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3" t="s">
        <v>86</v>
      </c>
      <c r="AT209" s="214" t="s">
        <v>78</v>
      </c>
      <c r="AU209" s="214" t="s">
        <v>88</v>
      </c>
      <c r="AY209" s="213" t="s">
        <v>131</v>
      </c>
      <c r="BK209" s="215">
        <f>SUM(BK210:BK225)</f>
        <v>0</v>
      </c>
    </row>
    <row r="210" spans="1:65" s="2" customFormat="1" ht="24.15" customHeight="1">
      <c r="A210" s="37"/>
      <c r="B210" s="38"/>
      <c r="C210" s="218" t="s">
        <v>296</v>
      </c>
      <c r="D210" s="218" t="s">
        <v>133</v>
      </c>
      <c r="E210" s="219" t="s">
        <v>297</v>
      </c>
      <c r="F210" s="220" t="s">
        <v>298</v>
      </c>
      <c r="G210" s="221" t="s">
        <v>136</v>
      </c>
      <c r="H210" s="222">
        <v>100</v>
      </c>
      <c r="I210" s="223"/>
      <c r="J210" s="224">
        <f>ROUND(I210*H210,2)</f>
        <v>0</v>
      </c>
      <c r="K210" s="225"/>
      <c r="L210" s="43"/>
      <c r="M210" s="226" t="s">
        <v>1</v>
      </c>
      <c r="N210" s="227" t="s">
        <v>44</v>
      </c>
      <c r="O210" s="90"/>
      <c r="P210" s="228">
        <f>O210*H210</f>
        <v>0</v>
      </c>
      <c r="Q210" s="228">
        <v>0.345</v>
      </c>
      <c r="R210" s="228">
        <f>Q210*H210</f>
        <v>34.5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137</v>
      </c>
      <c r="AT210" s="230" t="s">
        <v>133</v>
      </c>
      <c r="AU210" s="230" t="s">
        <v>145</v>
      </c>
      <c r="AY210" s="16" t="s">
        <v>131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86</v>
      </c>
      <c r="BK210" s="231">
        <f>ROUND(I210*H210,2)</f>
        <v>0</v>
      </c>
      <c r="BL210" s="16" t="s">
        <v>137</v>
      </c>
      <c r="BM210" s="230" t="s">
        <v>299</v>
      </c>
    </row>
    <row r="211" spans="1:65" s="2" customFormat="1" ht="24.15" customHeight="1">
      <c r="A211" s="37"/>
      <c r="B211" s="38"/>
      <c r="C211" s="218" t="s">
        <v>300</v>
      </c>
      <c r="D211" s="218" t="s">
        <v>133</v>
      </c>
      <c r="E211" s="219" t="s">
        <v>301</v>
      </c>
      <c r="F211" s="220" t="s">
        <v>302</v>
      </c>
      <c r="G211" s="221" t="s">
        <v>136</v>
      </c>
      <c r="H211" s="222">
        <v>100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44</v>
      </c>
      <c r="O211" s="90"/>
      <c r="P211" s="228">
        <f>O211*H211</f>
        <v>0</v>
      </c>
      <c r="Q211" s="228">
        <v>0.46</v>
      </c>
      <c r="R211" s="228">
        <f>Q211*H211</f>
        <v>46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137</v>
      </c>
      <c r="AT211" s="230" t="s">
        <v>133</v>
      </c>
      <c r="AU211" s="230" t="s">
        <v>145</v>
      </c>
      <c r="AY211" s="16" t="s">
        <v>131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86</v>
      </c>
      <c r="BK211" s="231">
        <f>ROUND(I211*H211,2)</f>
        <v>0</v>
      </c>
      <c r="BL211" s="16" t="s">
        <v>137</v>
      </c>
      <c r="BM211" s="230" t="s">
        <v>303</v>
      </c>
    </row>
    <row r="212" spans="1:47" s="2" customFormat="1" ht="12">
      <c r="A212" s="37"/>
      <c r="B212" s="38"/>
      <c r="C212" s="39"/>
      <c r="D212" s="232" t="s">
        <v>139</v>
      </c>
      <c r="E212" s="39"/>
      <c r="F212" s="233" t="s">
        <v>304</v>
      </c>
      <c r="G212" s="39"/>
      <c r="H212" s="39"/>
      <c r="I212" s="234"/>
      <c r="J212" s="39"/>
      <c r="K212" s="39"/>
      <c r="L212" s="43"/>
      <c r="M212" s="235"/>
      <c r="N212" s="236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139</v>
      </c>
      <c r="AU212" s="16" t="s">
        <v>145</v>
      </c>
    </row>
    <row r="213" spans="1:65" s="2" customFormat="1" ht="24.15" customHeight="1">
      <c r="A213" s="37"/>
      <c r="B213" s="38"/>
      <c r="C213" s="218" t="s">
        <v>305</v>
      </c>
      <c r="D213" s="218" t="s">
        <v>133</v>
      </c>
      <c r="E213" s="219" t="s">
        <v>306</v>
      </c>
      <c r="F213" s="220" t="s">
        <v>307</v>
      </c>
      <c r="G213" s="221" t="s">
        <v>136</v>
      </c>
      <c r="H213" s="222">
        <v>100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44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137</v>
      </c>
      <c r="AT213" s="230" t="s">
        <v>133</v>
      </c>
      <c r="AU213" s="230" t="s">
        <v>145</v>
      </c>
      <c r="AY213" s="16" t="s">
        <v>131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86</v>
      </c>
      <c r="BK213" s="231">
        <f>ROUND(I213*H213,2)</f>
        <v>0</v>
      </c>
      <c r="BL213" s="16" t="s">
        <v>137</v>
      </c>
      <c r="BM213" s="230" t="s">
        <v>308</v>
      </c>
    </row>
    <row r="214" spans="1:47" s="2" customFormat="1" ht="12">
      <c r="A214" s="37"/>
      <c r="B214" s="38"/>
      <c r="C214" s="39"/>
      <c r="D214" s="232" t="s">
        <v>139</v>
      </c>
      <c r="E214" s="39"/>
      <c r="F214" s="233" t="s">
        <v>309</v>
      </c>
      <c r="G214" s="39"/>
      <c r="H214" s="39"/>
      <c r="I214" s="234"/>
      <c r="J214" s="39"/>
      <c r="K214" s="39"/>
      <c r="L214" s="43"/>
      <c r="M214" s="235"/>
      <c r="N214" s="236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139</v>
      </c>
      <c r="AU214" s="16" t="s">
        <v>145</v>
      </c>
    </row>
    <row r="215" spans="1:65" s="2" customFormat="1" ht="33" customHeight="1">
      <c r="A215" s="37"/>
      <c r="B215" s="38"/>
      <c r="C215" s="218" t="s">
        <v>310</v>
      </c>
      <c r="D215" s="218" t="s">
        <v>133</v>
      </c>
      <c r="E215" s="219" t="s">
        <v>311</v>
      </c>
      <c r="F215" s="220" t="s">
        <v>312</v>
      </c>
      <c r="G215" s="221" t="s">
        <v>136</v>
      </c>
      <c r="H215" s="222">
        <v>100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44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137</v>
      </c>
      <c r="AT215" s="230" t="s">
        <v>133</v>
      </c>
      <c r="AU215" s="230" t="s">
        <v>145</v>
      </c>
      <c r="AY215" s="16" t="s">
        <v>131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86</v>
      </c>
      <c r="BK215" s="231">
        <f>ROUND(I215*H215,2)</f>
        <v>0</v>
      </c>
      <c r="BL215" s="16" t="s">
        <v>137</v>
      </c>
      <c r="BM215" s="230" t="s">
        <v>313</v>
      </c>
    </row>
    <row r="216" spans="1:47" s="2" customFormat="1" ht="12">
      <c r="A216" s="37"/>
      <c r="B216" s="38"/>
      <c r="C216" s="39"/>
      <c r="D216" s="232" t="s">
        <v>139</v>
      </c>
      <c r="E216" s="39"/>
      <c r="F216" s="233" t="s">
        <v>314</v>
      </c>
      <c r="G216" s="39"/>
      <c r="H216" s="39"/>
      <c r="I216" s="234"/>
      <c r="J216" s="39"/>
      <c r="K216" s="39"/>
      <c r="L216" s="43"/>
      <c r="M216" s="235"/>
      <c r="N216" s="236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139</v>
      </c>
      <c r="AU216" s="16" t="s">
        <v>145</v>
      </c>
    </row>
    <row r="217" spans="1:47" s="2" customFormat="1" ht="12">
      <c r="A217" s="37"/>
      <c r="B217" s="38"/>
      <c r="C217" s="39"/>
      <c r="D217" s="239" t="s">
        <v>315</v>
      </c>
      <c r="E217" s="39"/>
      <c r="F217" s="271" t="s">
        <v>316</v>
      </c>
      <c r="G217" s="39"/>
      <c r="H217" s="39"/>
      <c r="I217" s="234"/>
      <c r="J217" s="39"/>
      <c r="K217" s="39"/>
      <c r="L217" s="43"/>
      <c r="M217" s="235"/>
      <c r="N217" s="236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315</v>
      </c>
      <c r="AU217" s="16" t="s">
        <v>145</v>
      </c>
    </row>
    <row r="218" spans="1:65" s="2" customFormat="1" ht="21.75" customHeight="1">
      <c r="A218" s="37"/>
      <c r="B218" s="38"/>
      <c r="C218" s="218" t="s">
        <v>317</v>
      </c>
      <c r="D218" s="218" t="s">
        <v>133</v>
      </c>
      <c r="E218" s="219" t="s">
        <v>318</v>
      </c>
      <c r="F218" s="220" t="s">
        <v>319</v>
      </c>
      <c r="G218" s="221" t="s">
        <v>136</v>
      </c>
      <c r="H218" s="222">
        <v>100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44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137</v>
      </c>
      <c r="AT218" s="230" t="s">
        <v>133</v>
      </c>
      <c r="AU218" s="230" t="s">
        <v>145</v>
      </c>
      <c r="AY218" s="16" t="s">
        <v>131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86</v>
      </c>
      <c r="BK218" s="231">
        <f>ROUND(I218*H218,2)</f>
        <v>0</v>
      </c>
      <c r="BL218" s="16" t="s">
        <v>137</v>
      </c>
      <c r="BM218" s="230" t="s">
        <v>320</v>
      </c>
    </row>
    <row r="219" spans="1:47" s="2" customFormat="1" ht="12">
      <c r="A219" s="37"/>
      <c r="B219" s="38"/>
      <c r="C219" s="39"/>
      <c r="D219" s="232" t="s">
        <v>139</v>
      </c>
      <c r="E219" s="39"/>
      <c r="F219" s="233" t="s">
        <v>321</v>
      </c>
      <c r="G219" s="39"/>
      <c r="H219" s="39"/>
      <c r="I219" s="234"/>
      <c r="J219" s="39"/>
      <c r="K219" s="39"/>
      <c r="L219" s="43"/>
      <c r="M219" s="235"/>
      <c r="N219" s="236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139</v>
      </c>
      <c r="AU219" s="16" t="s">
        <v>145</v>
      </c>
    </row>
    <row r="220" spans="1:65" s="2" customFormat="1" ht="24.15" customHeight="1">
      <c r="A220" s="37"/>
      <c r="B220" s="38"/>
      <c r="C220" s="218" t="s">
        <v>322</v>
      </c>
      <c r="D220" s="218" t="s">
        <v>133</v>
      </c>
      <c r="E220" s="219" t="s">
        <v>323</v>
      </c>
      <c r="F220" s="220" t="s">
        <v>324</v>
      </c>
      <c r="G220" s="221" t="s">
        <v>136</v>
      </c>
      <c r="H220" s="222">
        <v>100</v>
      </c>
      <c r="I220" s="223"/>
      <c r="J220" s="224">
        <f>ROUND(I220*H220,2)</f>
        <v>0</v>
      </c>
      <c r="K220" s="225"/>
      <c r="L220" s="43"/>
      <c r="M220" s="226" t="s">
        <v>1</v>
      </c>
      <c r="N220" s="227" t="s">
        <v>44</v>
      </c>
      <c r="O220" s="90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0" t="s">
        <v>137</v>
      </c>
      <c r="AT220" s="230" t="s">
        <v>133</v>
      </c>
      <c r="AU220" s="230" t="s">
        <v>145</v>
      </c>
      <c r="AY220" s="16" t="s">
        <v>131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6" t="s">
        <v>86</v>
      </c>
      <c r="BK220" s="231">
        <f>ROUND(I220*H220,2)</f>
        <v>0</v>
      </c>
      <c r="BL220" s="16" t="s">
        <v>137</v>
      </c>
      <c r="BM220" s="230" t="s">
        <v>325</v>
      </c>
    </row>
    <row r="221" spans="1:47" s="2" customFormat="1" ht="12">
      <c r="A221" s="37"/>
      <c r="B221" s="38"/>
      <c r="C221" s="39"/>
      <c r="D221" s="232" t="s">
        <v>139</v>
      </c>
      <c r="E221" s="39"/>
      <c r="F221" s="233" t="s">
        <v>326</v>
      </c>
      <c r="G221" s="39"/>
      <c r="H221" s="39"/>
      <c r="I221" s="234"/>
      <c r="J221" s="39"/>
      <c r="K221" s="39"/>
      <c r="L221" s="43"/>
      <c r="M221" s="235"/>
      <c r="N221" s="236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139</v>
      </c>
      <c r="AU221" s="16" t="s">
        <v>145</v>
      </c>
    </row>
    <row r="222" spans="1:65" s="2" customFormat="1" ht="21.75" customHeight="1">
      <c r="A222" s="37"/>
      <c r="B222" s="38"/>
      <c r="C222" s="218" t="s">
        <v>327</v>
      </c>
      <c r="D222" s="218" t="s">
        <v>133</v>
      </c>
      <c r="E222" s="219" t="s">
        <v>318</v>
      </c>
      <c r="F222" s="220" t="s">
        <v>319</v>
      </c>
      <c r="G222" s="221" t="s">
        <v>136</v>
      </c>
      <c r="H222" s="222">
        <v>562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44</v>
      </c>
      <c r="O222" s="90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137</v>
      </c>
      <c r="AT222" s="230" t="s">
        <v>133</v>
      </c>
      <c r="AU222" s="230" t="s">
        <v>145</v>
      </c>
      <c r="AY222" s="16" t="s">
        <v>131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86</v>
      </c>
      <c r="BK222" s="231">
        <f>ROUND(I222*H222,2)</f>
        <v>0</v>
      </c>
      <c r="BL222" s="16" t="s">
        <v>137</v>
      </c>
      <c r="BM222" s="230" t="s">
        <v>328</v>
      </c>
    </row>
    <row r="223" spans="1:47" s="2" customFormat="1" ht="12">
      <c r="A223" s="37"/>
      <c r="B223" s="38"/>
      <c r="C223" s="39"/>
      <c r="D223" s="232" t="s">
        <v>139</v>
      </c>
      <c r="E223" s="39"/>
      <c r="F223" s="233" t="s">
        <v>321</v>
      </c>
      <c r="G223" s="39"/>
      <c r="H223" s="39"/>
      <c r="I223" s="234"/>
      <c r="J223" s="39"/>
      <c r="K223" s="39"/>
      <c r="L223" s="43"/>
      <c r="M223" s="235"/>
      <c r="N223" s="236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139</v>
      </c>
      <c r="AU223" s="16" t="s">
        <v>145</v>
      </c>
    </row>
    <row r="224" spans="1:65" s="2" customFormat="1" ht="33" customHeight="1">
      <c r="A224" s="37"/>
      <c r="B224" s="38"/>
      <c r="C224" s="218" t="s">
        <v>329</v>
      </c>
      <c r="D224" s="218" t="s">
        <v>133</v>
      </c>
      <c r="E224" s="219" t="s">
        <v>330</v>
      </c>
      <c r="F224" s="220" t="s">
        <v>331</v>
      </c>
      <c r="G224" s="221" t="s">
        <v>136</v>
      </c>
      <c r="H224" s="222">
        <v>562</v>
      </c>
      <c r="I224" s="223"/>
      <c r="J224" s="224">
        <f>ROUND(I224*H224,2)</f>
        <v>0</v>
      </c>
      <c r="K224" s="225"/>
      <c r="L224" s="43"/>
      <c r="M224" s="226" t="s">
        <v>1</v>
      </c>
      <c r="N224" s="227" t="s">
        <v>44</v>
      </c>
      <c r="O224" s="90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137</v>
      </c>
      <c r="AT224" s="230" t="s">
        <v>133</v>
      </c>
      <c r="AU224" s="230" t="s">
        <v>145</v>
      </c>
      <c r="AY224" s="16" t="s">
        <v>131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86</v>
      </c>
      <c r="BK224" s="231">
        <f>ROUND(I224*H224,2)</f>
        <v>0</v>
      </c>
      <c r="BL224" s="16" t="s">
        <v>137</v>
      </c>
      <c r="BM224" s="230" t="s">
        <v>332</v>
      </c>
    </row>
    <row r="225" spans="1:47" s="2" customFormat="1" ht="12">
      <c r="A225" s="37"/>
      <c r="B225" s="38"/>
      <c r="C225" s="39"/>
      <c r="D225" s="232" t="s">
        <v>139</v>
      </c>
      <c r="E225" s="39"/>
      <c r="F225" s="233" t="s">
        <v>333</v>
      </c>
      <c r="G225" s="39"/>
      <c r="H225" s="39"/>
      <c r="I225" s="234"/>
      <c r="J225" s="39"/>
      <c r="K225" s="39"/>
      <c r="L225" s="43"/>
      <c r="M225" s="235"/>
      <c r="N225" s="236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139</v>
      </c>
      <c r="AU225" s="16" t="s">
        <v>145</v>
      </c>
    </row>
    <row r="226" spans="1:63" s="12" customFormat="1" ht="20.85" customHeight="1">
      <c r="A226" s="12"/>
      <c r="B226" s="202"/>
      <c r="C226" s="203"/>
      <c r="D226" s="204" t="s">
        <v>78</v>
      </c>
      <c r="E226" s="216" t="s">
        <v>334</v>
      </c>
      <c r="F226" s="216" t="s">
        <v>335</v>
      </c>
      <c r="G226" s="203"/>
      <c r="H226" s="203"/>
      <c r="I226" s="206"/>
      <c r="J226" s="217">
        <f>BK226</f>
        <v>0</v>
      </c>
      <c r="K226" s="203"/>
      <c r="L226" s="208"/>
      <c r="M226" s="209"/>
      <c r="N226" s="210"/>
      <c r="O226" s="210"/>
      <c r="P226" s="211">
        <f>SUM(P227:P236)</f>
        <v>0</v>
      </c>
      <c r="Q226" s="210"/>
      <c r="R226" s="211">
        <f>SUM(R227:R236)</f>
        <v>66.92999999999999</v>
      </c>
      <c r="S226" s="210"/>
      <c r="T226" s="212">
        <f>SUM(T227:T236)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3" t="s">
        <v>86</v>
      </c>
      <c r="AT226" s="214" t="s">
        <v>78</v>
      </c>
      <c r="AU226" s="214" t="s">
        <v>88</v>
      </c>
      <c r="AY226" s="213" t="s">
        <v>131</v>
      </c>
      <c r="BK226" s="215">
        <f>SUM(BK227:BK236)</f>
        <v>0</v>
      </c>
    </row>
    <row r="227" spans="1:65" s="2" customFormat="1" ht="24.15" customHeight="1">
      <c r="A227" s="37"/>
      <c r="B227" s="38"/>
      <c r="C227" s="218" t="s">
        <v>336</v>
      </c>
      <c r="D227" s="218" t="s">
        <v>133</v>
      </c>
      <c r="E227" s="219" t="s">
        <v>297</v>
      </c>
      <c r="F227" s="220" t="s">
        <v>298</v>
      </c>
      <c r="G227" s="221" t="s">
        <v>136</v>
      </c>
      <c r="H227" s="222">
        <v>97</v>
      </c>
      <c r="I227" s="223"/>
      <c r="J227" s="224">
        <f>ROUND(I227*H227,2)</f>
        <v>0</v>
      </c>
      <c r="K227" s="225"/>
      <c r="L227" s="43"/>
      <c r="M227" s="226" t="s">
        <v>1</v>
      </c>
      <c r="N227" s="227" t="s">
        <v>44</v>
      </c>
      <c r="O227" s="90"/>
      <c r="P227" s="228">
        <f>O227*H227</f>
        <v>0</v>
      </c>
      <c r="Q227" s="228">
        <v>0.345</v>
      </c>
      <c r="R227" s="228">
        <f>Q227*H227</f>
        <v>33.464999999999996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137</v>
      </c>
      <c r="AT227" s="230" t="s">
        <v>133</v>
      </c>
      <c r="AU227" s="230" t="s">
        <v>145</v>
      </c>
      <c r="AY227" s="16" t="s">
        <v>131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86</v>
      </c>
      <c r="BK227" s="231">
        <f>ROUND(I227*H227,2)</f>
        <v>0</v>
      </c>
      <c r="BL227" s="16" t="s">
        <v>137</v>
      </c>
      <c r="BM227" s="230" t="s">
        <v>337</v>
      </c>
    </row>
    <row r="228" spans="1:65" s="2" customFormat="1" ht="24.15" customHeight="1">
      <c r="A228" s="37"/>
      <c r="B228" s="38"/>
      <c r="C228" s="218" t="s">
        <v>338</v>
      </c>
      <c r="D228" s="218" t="s">
        <v>133</v>
      </c>
      <c r="E228" s="219" t="s">
        <v>297</v>
      </c>
      <c r="F228" s="220" t="s">
        <v>298</v>
      </c>
      <c r="G228" s="221" t="s">
        <v>136</v>
      </c>
      <c r="H228" s="222">
        <v>97</v>
      </c>
      <c r="I228" s="223"/>
      <c r="J228" s="224">
        <f>ROUND(I228*H228,2)</f>
        <v>0</v>
      </c>
      <c r="K228" s="225"/>
      <c r="L228" s="43"/>
      <c r="M228" s="226" t="s">
        <v>1</v>
      </c>
      <c r="N228" s="227" t="s">
        <v>44</v>
      </c>
      <c r="O228" s="90"/>
      <c r="P228" s="228">
        <f>O228*H228</f>
        <v>0</v>
      </c>
      <c r="Q228" s="228">
        <v>0.345</v>
      </c>
      <c r="R228" s="228">
        <f>Q228*H228</f>
        <v>33.464999999999996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137</v>
      </c>
      <c r="AT228" s="230" t="s">
        <v>133</v>
      </c>
      <c r="AU228" s="230" t="s">
        <v>145</v>
      </c>
      <c r="AY228" s="16" t="s">
        <v>131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86</v>
      </c>
      <c r="BK228" s="231">
        <f>ROUND(I228*H228,2)</f>
        <v>0</v>
      </c>
      <c r="BL228" s="16" t="s">
        <v>137</v>
      </c>
      <c r="BM228" s="230" t="s">
        <v>339</v>
      </c>
    </row>
    <row r="229" spans="1:65" s="2" customFormat="1" ht="33" customHeight="1">
      <c r="A229" s="37"/>
      <c r="B229" s="38"/>
      <c r="C229" s="218" t="s">
        <v>340</v>
      </c>
      <c r="D229" s="218" t="s">
        <v>133</v>
      </c>
      <c r="E229" s="219" t="s">
        <v>341</v>
      </c>
      <c r="F229" s="220" t="s">
        <v>342</v>
      </c>
      <c r="G229" s="221" t="s">
        <v>136</v>
      </c>
      <c r="H229" s="222">
        <v>97</v>
      </c>
      <c r="I229" s="223"/>
      <c r="J229" s="224">
        <f>ROUND(I229*H229,2)</f>
        <v>0</v>
      </c>
      <c r="K229" s="225"/>
      <c r="L229" s="43"/>
      <c r="M229" s="226" t="s">
        <v>1</v>
      </c>
      <c r="N229" s="227" t="s">
        <v>44</v>
      </c>
      <c r="O229" s="90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137</v>
      </c>
      <c r="AT229" s="230" t="s">
        <v>133</v>
      </c>
      <c r="AU229" s="230" t="s">
        <v>145</v>
      </c>
      <c r="AY229" s="16" t="s">
        <v>131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86</v>
      </c>
      <c r="BK229" s="231">
        <f>ROUND(I229*H229,2)</f>
        <v>0</v>
      </c>
      <c r="BL229" s="16" t="s">
        <v>137</v>
      </c>
      <c r="BM229" s="230" t="s">
        <v>343</v>
      </c>
    </row>
    <row r="230" spans="1:47" s="2" customFormat="1" ht="12">
      <c r="A230" s="37"/>
      <c r="B230" s="38"/>
      <c r="C230" s="39"/>
      <c r="D230" s="232" t="s">
        <v>139</v>
      </c>
      <c r="E230" s="39"/>
      <c r="F230" s="233" t="s">
        <v>344</v>
      </c>
      <c r="G230" s="39"/>
      <c r="H230" s="39"/>
      <c r="I230" s="234"/>
      <c r="J230" s="39"/>
      <c r="K230" s="39"/>
      <c r="L230" s="43"/>
      <c r="M230" s="235"/>
      <c r="N230" s="236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139</v>
      </c>
      <c r="AU230" s="16" t="s">
        <v>145</v>
      </c>
    </row>
    <row r="231" spans="1:65" s="2" customFormat="1" ht="24.15" customHeight="1">
      <c r="A231" s="37"/>
      <c r="B231" s="38"/>
      <c r="C231" s="218" t="s">
        <v>345</v>
      </c>
      <c r="D231" s="218" t="s">
        <v>133</v>
      </c>
      <c r="E231" s="219" t="s">
        <v>306</v>
      </c>
      <c r="F231" s="220" t="s">
        <v>307</v>
      </c>
      <c r="G231" s="221" t="s">
        <v>136</v>
      </c>
      <c r="H231" s="222">
        <v>97</v>
      </c>
      <c r="I231" s="223"/>
      <c r="J231" s="224">
        <f>ROUND(I231*H231,2)</f>
        <v>0</v>
      </c>
      <c r="K231" s="225"/>
      <c r="L231" s="43"/>
      <c r="M231" s="226" t="s">
        <v>1</v>
      </c>
      <c r="N231" s="227" t="s">
        <v>44</v>
      </c>
      <c r="O231" s="90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137</v>
      </c>
      <c r="AT231" s="230" t="s">
        <v>133</v>
      </c>
      <c r="AU231" s="230" t="s">
        <v>145</v>
      </c>
      <c r="AY231" s="16" t="s">
        <v>131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86</v>
      </c>
      <c r="BK231" s="231">
        <f>ROUND(I231*H231,2)</f>
        <v>0</v>
      </c>
      <c r="BL231" s="16" t="s">
        <v>137</v>
      </c>
      <c r="BM231" s="230" t="s">
        <v>346</v>
      </c>
    </row>
    <row r="232" spans="1:47" s="2" customFormat="1" ht="12">
      <c r="A232" s="37"/>
      <c r="B232" s="38"/>
      <c r="C232" s="39"/>
      <c r="D232" s="232" t="s">
        <v>139</v>
      </c>
      <c r="E232" s="39"/>
      <c r="F232" s="233" t="s">
        <v>309</v>
      </c>
      <c r="G232" s="39"/>
      <c r="H232" s="39"/>
      <c r="I232" s="234"/>
      <c r="J232" s="39"/>
      <c r="K232" s="39"/>
      <c r="L232" s="43"/>
      <c r="M232" s="235"/>
      <c r="N232" s="236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139</v>
      </c>
      <c r="AU232" s="16" t="s">
        <v>145</v>
      </c>
    </row>
    <row r="233" spans="1:65" s="2" customFormat="1" ht="21.75" customHeight="1">
      <c r="A233" s="37"/>
      <c r="B233" s="38"/>
      <c r="C233" s="218" t="s">
        <v>347</v>
      </c>
      <c r="D233" s="218" t="s">
        <v>133</v>
      </c>
      <c r="E233" s="219" t="s">
        <v>318</v>
      </c>
      <c r="F233" s="220" t="s">
        <v>319</v>
      </c>
      <c r="G233" s="221" t="s">
        <v>136</v>
      </c>
      <c r="H233" s="222">
        <v>97</v>
      </c>
      <c r="I233" s="223"/>
      <c r="J233" s="224">
        <f>ROUND(I233*H233,2)</f>
        <v>0</v>
      </c>
      <c r="K233" s="225"/>
      <c r="L233" s="43"/>
      <c r="M233" s="226" t="s">
        <v>1</v>
      </c>
      <c r="N233" s="227" t="s">
        <v>44</v>
      </c>
      <c r="O233" s="90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137</v>
      </c>
      <c r="AT233" s="230" t="s">
        <v>133</v>
      </c>
      <c r="AU233" s="230" t="s">
        <v>145</v>
      </c>
      <c r="AY233" s="16" t="s">
        <v>131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86</v>
      </c>
      <c r="BK233" s="231">
        <f>ROUND(I233*H233,2)</f>
        <v>0</v>
      </c>
      <c r="BL233" s="16" t="s">
        <v>137</v>
      </c>
      <c r="BM233" s="230" t="s">
        <v>348</v>
      </c>
    </row>
    <row r="234" spans="1:47" s="2" customFormat="1" ht="12">
      <c r="A234" s="37"/>
      <c r="B234" s="38"/>
      <c r="C234" s="39"/>
      <c r="D234" s="232" t="s">
        <v>139</v>
      </c>
      <c r="E234" s="39"/>
      <c r="F234" s="233" t="s">
        <v>321</v>
      </c>
      <c r="G234" s="39"/>
      <c r="H234" s="39"/>
      <c r="I234" s="234"/>
      <c r="J234" s="39"/>
      <c r="K234" s="39"/>
      <c r="L234" s="43"/>
      <c r="M234" s="235"/>
      <c r="N234" s="236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139</v>
      </c>
      <c r="AU234" s="16" t="s">
        <v>145</v>
      </c>
    </row>
    <row r="235" spans="1:65" s="2" customFormat="1" ht="33" customHeight="1">
      <c r="A235" s="37"/>
      <c r="B235" s="38"/>
      <c r="C235" s="218" t="s">
        <v>349</v>
      </c>
      <c r="D235" s="218" t="s">
        <v>133</v>
      </c>
      <c r="E235" s="219" t="s">
        <v>330</v>
      </c>
      <c r="F235" s="220" t="s">
        <v>331</v>
      </c>
      <c r="G235" s="221" t="s">
        <v>136</v>
      </c>
      <c r="H235" s="222">
        <v>97</v>
      </c>
      <c r="I235" s="223"/>
      <c r="J235" s="224">
        <f>ROUND(I235*H235,2)</f>
        <v>0</v>
      </c>
      <c r="K235" s="225"/>
      <c r="L235" s="43"/>
      <c r="M235" s="226" t="s">
        <v>1</v>
      </c>
      <c r="N235" s="227" t="s">
        <v>44</v>
      </c>
      <c r="O235" s="90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137</v>
      </c>
      <c r="AT235" s="230" t="s">
        <v>133</v>
      </c>
      <c r="AU235" s="230" t="s">
        <v>145</v>
      </c>
      <c r="AY235" s="16" t="s">
        <v>131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86</v>
      </c>
      <c r="BK235" s="231">
        <f>ROUND(I235*H235,2)</f>
        <v>0</v>
      </c>
      <c r="BL235" s="16" t="s">
        <v>137</v>
      </c>
      <c r="BM235" s="230" t="s">
        <v>350</v>
      </c>
    </row>
    <row r="236" spans="1:47" s="2" customFormat="1" ht="12">
      <c r="A236" s="37"/>
      <c r="B236" s="38"/>
      <c r="C236" s="39"/>
      <c r="D236" s="232" t="s">
        <v>139</v>
      </c>
      <c r="E236" s="39"/>
      <c r="F236" s="233" t="s">
        <v>333</v>
      </c>
      <c r="G236" s="39"/>
      <c r="H236" s="39"/>
      <c r="I236" s="234"/>
      <c r="J236" s="39"/>
      <c r="K236" s="39"/>
      <c r="L236" s="43"/>
      <c r="M236" s="235"/>
      <c r="N236" s="236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139</v>
      </c>
      <c r="AU236" s="16" t="s">
        <v>145</v>
      </c>
    </row>
    <row r="237" spans="1:63" s="12" customFormat="1" ht="20.85" customHeight="1">
      <c r="A237" s="12"/>
      <c r="B237" s="202"/>
      <c r="C237" s="203"/>
      <c r="D237" s="204" t="s">
        <v>78</v>
      </c>
      <c r="E237" s="216" t="s">
        <v>351</v>
      </c>
      <c r="F237" s="216" t="s">
        <v>352</v>
      </c>
      <c r="G237" s="203"/>
      <c r="H237" s="203"/>
      <c r="I237" s="206"/>
      <c r="J237" s="217">
        <f>BK237</f>
        <v>0</v>
      </c>
      <c r="K237" s="203"/>
      <c r="L237" s="208"/>
      <c r="M237" s="209"/>
      <c r="N237" s="210"/>
      <c r="O237" s="210"/>
      <c r="P237" s="211">
        <f>SUM(P238:P248)</f>
        <v>0</v>
      </c>
      <c r="Q237" s="210"/>
      <c r="R237" s="211">
        <f>SUM(R238:R248)</f>
        <v>57.059689999999996</v>
      </c>
      <c r="S237" s="210"/>
      <c r="T237" s="212">
        <f>SUM(T238:T248)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3" t="s">
        <v>86</v>
      </c>
      <c r="AT237" s="214" t="s">
        <v>78</v>
      </c>
      <c r="AU237" s="214" t="s">
        <v>88</v>
      </c>
      <c r="AY237" s="213" t="s">
        <v>131</v>
      </c>
      <c r="BK237" s="215">
        <f>SUM(BK238:BK248)</f>
        <v>0</v>
      </c>
    </row>
    <row r="238" spans="1:65" s="2" customFormat="1" ht="24.15" customHeight="1">
      <c r="A238" s="37"/>
      <c r="B238" s="38"/>
      <c r="C238" s="218" t="s">
        <v>353</v>
      </c>
      <c r="D238" s="218" t="s">
        <v>133</v>
      </c>
      <c r="E238" s="219" t="s">
        <v>297</v>
      </c>
      <c r="F238" s="220" t="s">
        <v>298</v>
      </c>
      <c r="G238" s="221" t="s">
        <v>136</v>
      </c>
      <c r="H238" s="222">
        <v>50</v>
      </c>
      <c r="I238" s="223"/>
      <c r="J238" s="224">
        <f>ROUND(I238*H238,2)</f>
        <v>0</v>
      </c>
      <c r="K238" s="225"/>
      <c r="L238" s="43"/>
      <c r="M238" s="226" t="s">
        <v>1</v>
      </c>
      <c r="N238" s="227" t="s">
        <v>44</v>
      </c>
      <c r="O238" s="90"/>
      <c r="P238" s="228">
        <f>O238*H238</f>
        <v>0</v>
      </c>
      <c r="Q238" s="228">
        <v>0.345</v>
      </c>
      <c r="R238" s="228">
        <f>Q238*H238</f>
        <v>17.25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137</v>
      </c>
      <c r="AT238" s="230" t="s">
        <v>133</v>
      </c>
      <c r="AU238" s="230" t="s">
        <v>145</v>
      </c>
      <c r="AY238" s="16" t="s">
        <v>131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86</v>
      </c>
      <c r="BK238" s="231">
        <f>ROUND(I238*H238,2)</f>
        <v>0</v>
      </c>
      <c r="BL238" s="16" t="s">
        <v>137</v>
      </c>
      <c r="BM238" s="230" t="s">
        <v>354</v>
      </c>
    </row>
    <row r="239" spans="1:65" s="2" customFormat="1" ht="24.15" customHeight="1">
      <c r="A239" s="37"/>
      <c r="B239" s="38"/>
      <c r="C239" s="218" t="s">
        <v>355</v>
      </c>
      <c r="D239" s="218" t="s">
        <v>133</v>
      </c>
      <c r="E239" s="219" t="s">
        <v>356</v>
      </c>
      <c r="F239" s="220" t="s">
        <v>357</v>
      </c>
      <c r="G239" s="221" t="s">
        <v>136</v>
      </c>
      <c r="H239" s="222">
        <v>50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44</v>
      </c>
      <c r="O239" s="90"/>
      <c r="P239" s="228">
        <f>O239*H239</f>
        <v>0</v>
      </c>
      <c r="Q239" s="228">
        <v>0.322</v>
      </c>
      <c r="R239" s="228">
        <f>Q239*H239</f>
        <v>16.1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137</v>
      </c>
      <c r="AT239" s="230" t="s">
        <v>133</v>
      </c>
      <c r="AU239" s="230" t="s">
        <v>145</v>
      </c>
      <c r="AY239" s="16" t="s">
        <v>131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86</v>
      </c>
      <c r="BK239" s="231">
        <f>ROUND(I239*H239,2)</f>
        <v>0</v>
      </c>
      <c r="BL239" s="16" t="s">
        <v>137</v>
      </c>
      <c r="BM239" s="230" t="s">
        <v>358</v>
      </c>
    </row>
    <row r="240" spans="1:47" s="2" customFormat="1" ht="12">
      <c r="A240" s="37"/>
      <c r="B240" s="38"/>
      <c r="C240" s="39"/>
      <c r="D240" s="232" t="s">
        <v>139</v>
      </c>
      <c r="E240" s="39"/>
      <c r="F240" s="233" t="s">
        <v>359</v>
      </c>
      <c r="G240" s="39"/>
      <c r="H240" s="39"/>
      <c r="I240" s="234"/>
      <c r="J240" s="39"/>
      <c r="K240" s="39"/>
      <c r="L240" s="43"/>
      <c r="M240" s="235"/>
      <c r="N240" s="236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139</v>
      </c>
      <c r="AU240" s="16" t="s">
        <v>145</v>
      </c>
    </row>
    <row r="241" spans="1:65" s="2" customFormat="1" ht="24.15" customHeight="1">
      <c r="A241" s="37"/>
      <c r="B241" s="38"/>
      <c r="C241" s="218" t="s">
        <v>360</v>
      </c>
      <c r="D241" s="218" t="s">
        <v>133</v>
      </c>
      <c r="E241" s="219" t="s">
        <v>361</v>
      </c>
      <c r="F241" s="220" t="s">
        <v>362</v>
      </c>
      <c r="G241" s="221" t="s">
        <v>136</v>
      </c>
      <c r="H241" s="222">
        <v>1</v>
      </c>
      <c r="I241" s="223"/>
      <c r="J241" s="224">
        <f>ROUND(I241*H241,2)</f>
        <v>0</v>
      </c>
      <c r="K241" s="225"/>
      <c r="L241" s="43"/>
      <c r="M241" s="226" t="s">
        <v>1</v>
      </c>
      <c r="N241" s="227" t="s">
        <v>44</v>
      </c>
      <c r="O241" s="90"/>
      <c r="P241" s="228">
        <f>O241*H241</f>
        <v>0</v>
      </c>
      <c r="Q241" s="228">
        <v>0.00069</v>
      </c>
      <c r="R241" s="228">
        <f>Q241*H241</f>
        <v>0.00069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137</v>
      </c>
      <c r="AT241" s="230" t="s">
        <v>133</v>
      </c>
      <c r="AU241" s="230" t="s">
        <v>145</v>
      </c>
      <c r="AY241" s="16" t="s">
        <v>131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86</v>
      </c>
      <c r="BK241" s="231">
        <f>ROUND(I241*H241,2)</f>
        <v>0</v>
      </c>
      <c r="BL241" s="16" t="s">
        <v>137</v>
      </c>
      <c r="BM241" s="230" t="s">
        <v>363</v>
      </c>
    </row>
    <row r="242" spans="1:47" s="2" customFormat="1" ht="12">
      <c r="A242" s="37"/>
      <c r="B242" s="38"/>
      <c r="C242" s="39"/>
      <c r="D242" s="239" t="s">
        <v>283</v>
      </c>
      <c r="E242" s="39"/>
      <c r="F242" s="271" t="s">
        <v>364</v>
      </c>
      <c r="G242" s="39"/>
      <c r="H242" s="39"/>
      <c r="I242" s="234"/>
      <c r="J242" s="39"/>
      <c r="K242" s="39"/>
      <c r="L242" s="43"/>
      <c r="M242" s="235"/>
      <c r="N242" s="236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283</v>
      </c>
      <c r="AU242" s="16" t="s">
        <v>145</v>
      </c>
    </row>
    <row r="243" spans="1:65" s="2" customFormat="1" ht="33" customHeight="1">
      <c r="A243" s="37"/>
      <c r="B243" s="38"/>
      <c r="C243" s="218" t="s">
        <v>365</v>
      </c>
      <c r="D243" s="218" t="s">
        <v>133</v>
      </c>
      <c r="E243" s="219" t="s">
        <v>366</v>
      </c>
      <c r="F243" s="220" t="s">
        <v>367</v>
      </c>
      <c r="G243" s="221" t="s">
        <v>136</v>
      </c>
      <c r="H243" s="222">
        <v>50</v>
      </c>
      <c r="I243" s="223"/>
      <c r="J243" s="224">
        <f>ROUND(I243*H243,2)</f>
        <v>0</v>
      </c>
      <c r="K243" s="225"/>
      <c r="L243" s="43"/>
      <c r="M243" s="226" t="s">
        <v>1</v>
      </c>
      <c r="N243" s="227" t="s">
        <v>44</v>
      </c>
      <c r="O243" s="90"/>
      <c r="P243" s="228">
        <f>O243*H243</f>
        <v>0</v>
      </c>
      <c r="Q243" s="228">
        <v>0.11162</v>
      </c>
      <c r="R243" s="228">
        <f>Q243*H243</f>
        <v>5.5809999999999995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137</v>
      </c>
      <c r="AT243" s="230" t="s">
        <v>133</v>
      </c>
      <c r="AU243" s="230" t="s">
        <v>145</v>
      </c>
      <c r="AY243" s="16" t="s">
        <v>131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86</v>
      </c>
      <c r="BK243" s="231">
        <f>ROUND(I243*H243,2)</f>
        <v>0</v>
      </c>
      <c r="BL243" s="16" t="s">
        <v>137</v>
      </c>
      <c r="BM243" s="230" t="s">
        <v>368</v>
      </c>
    </row>
    <row r="244" spans="1:47" s="2" customFormat="1" ht="12">
      <c r="A244" s="37"/>
      <c r="B244" s="38"/>
      <c r="C244" s="39"/>
      <c r="D244" s="232" t="s">
        <v>139</v>
      </c>
      <c r="E244" s="39"/>
      <c r="F244" s="233" t="s">
        <v>369</v>
      </c>
      <c r="G244" s="39"/>
      <c r="H244" s="39"/>
      <c r="I244" s="234"/>
      <c r="J244" s="39"/>
      <c r="K244" s="39"/>
      <c r="L244" s="43"/>
      <c r="M244" s="235"/>
      <c r="N244" s="236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139</v>
      </c>
      <c r="AU244" s="16" t="s">
        <v>145</v>
      </c>
    </row>
    <row r="245" spans="1:65" s="2" customFormat="1" ht="21.75" customHeight="1">
      <c r="A245" s="37"/>
      <c r="B245" s="38"/>
      <c r="C245" s="260" t="s">
        <v>370</v>
      </c>
      <c r="D245" s="260" t="s">
        <v>210</v>
      </c>
      <c r="E245" s="261" t="s">
        <v>371</v>
      </c>
      <c r="F245" s="262" t="s">
        <v>372</v>
      </c>
      <c r="G245" s="263" t="s">
        <v>136</v>
      </c>
      <c r="H245" s="264">
        <v>51.5</v>
      </c>
      <c r="I245" s="265"/>
      <c r="J245" s="266">
        <f>ROUND(I245*H245,2)</f>
        <v>0</v>
      </c>
      <c r="K245" s="267"/>
      <c r="L245" s="268"/>
      <c r="M245" s="269" t="s">
        <v>1</v>
      </c>
      <c r="N245" s="270" t="s">
        <v>44</v>
      </c>
      <c r="O245" s="90"/>
      <c r="P245" s="228">
        <f>O245*H245</f>
        <v>0</v>
      </c>
      <c r="Q245" s="228">
        <v>0.176</v>
      </c>
      <c r="R245" s="228">
        <f>Q245*H245</f>
        <v>9.064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170</v>
      </c>
      <c r="AT245" s="230" t="s">
        <v>210</v>
      </c>
      <c r="AU245" s="230" t="s">
        <v>145</v>
      </c>
      <c r="AY245" s="16" t="s">
        <v>131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86</v>
      </c>
      <c r="BK245" s="231">
        <f>ROUND(I245*H245,2)</f>
        <v>0</v>
      </c>
      <c r="BL245" s="16" t="s">
        <v>137</v>
      </c>
      <c r="BM245" s="230" t="s">
        <v>373</v>
      </c>
    </row>
    <row r="246" spans="1:51" s="13" customFormat="1" ht="12">
      <c r="A246" s="13"/>
      <c r="B246" s="237"/>
      <c r="C246" s="238"/>
      <c r="D246" s="239" t="s">
        <v>181</v>
      </c>
      <c r="E246" s="238"/>
      <c r="F246" s="241" t="s">
        <v>374</v>
      </c>
      <c r="G246" s="238"/>
      <c r="H246" s="242">
        <v>51.5</v>
      </c>
      <c r="I246" s="243"/>
      <c r="J246" s="238"/>
      <c r="K246" s="238"/>
      <c r="L246" s="244"/>
      <c r="M246" s="245"/>
      <c r="N246" s="246"/>
      <c r="O246" s="246"/>
      <c r="P246" s="246"/>
      <c r="Q246" s="246"/>
      <c r="R246" s="246"/>
      <c r="S246" s="246"/>
      <c r="T246" s="24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8" t="s">
        <v>181</v>
      </c>
      <c r="AU246" s="248" t="s">
        <v>145</v>
      </c>
      <c r="AV246" s="13" t="s">
        <v>88</v>
      </c>
      <c r="AW246" s="13" t="s">
        <v>4</v>
      </c>
      <c r="AX246" s="13" t="s">
        <v>86</v>
      </c>
      <c r="AY246" s="248" t="s">
        <v>131</v>
      </c>
    </row>
    <row r="247" spans="1:65" s="2" customFormat="1" ht="21.75" customHeight="1">
      <c r="A247" s="37"/>
      <c r="B247" s="38"/>
      <c r="C247" s="260" t="s">
        <v>375</v>
      </c>
      <c r="D247" s="260" t="s">
        <v>210</v>
      </c>
      <c r="E247" s="261" t="s">
        <v>376</v>
      </c>
      <c r="F247" s="262" t="s">
        <v>377</v>
      </c>
      <c r="G247" s="263" t="s">
        <v>136</v>
      </c>
      <c r="H247" s="264">
        <v>51.5</v>
      </c>
      <c r="I247" s="265"/>
      <c r="J247" s="266">
        <f>ROUND(I247*H247,2)</f>
        <v>0</v>
      </c>
      <c r="K247" s="267"/>
      <c r="L247" s="268"/>
      <c r="M247" s="269" t="s">
        <v>1</v>
      </c>
      <c r="N247" s="270" t="s">
        <v>44</v>
      </c>
      <c r="O247" s="90"/>
      <c r="P247" s="228">
        <f>O247*H247</f>
        <v>0</v>
      </c>
      <c r="Q247" s="228">
        <v>0.176</v>
      </c>
      <c r="R247" s="228">
        <f>Q247*H247</f>
        <v>9.064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170</v>
      </c>
      <c r="AT247" s="230" t="s">
        <v>210</v>
      </c>
      <c r="AU247" s="230" t="s">
        <v>145</v>
      </c>
      <c r="AY247" s="16" t="s">
        <v>131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86</v>
      </c>
      <c r="BK247" s="231">
        <f>ROUND(I247*H247,2)</f>
        <v>0</v>
      </c>
      <c r="BL247" s="16" t="s">
        <v>137</v>
      </c>
      <c r="BM247" s="230" t="s">
        <v>378</v>
      </c>
    </row>
    <row r="248" spans="1:51" s="13" customFormat="1" ht="12">
      <c r="A248" s="13"/>
      <c r="B248" s="237"/>
      <c r="C248" s="238"/>
      <c r="D248" s="239" t="s">
        <v>181</v>
      </c>
      <c r="E248" s="238"/>
      <c r="F248" s="241" t="s">
        <v>374</v>
      </c>
      <c r="G248" s="238"/>
      <c r="H248" s="242">
        <v>51.5</v>
      </c>
      <c r="I248" s="243"/>
      <c r="J248" s="238"/>
      <c r="K248" s="238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181</v>
      </c>
      <c r="AU248" s="248" t="s">
        <v>145</v>
      </c>
      <c r="AV248" s="13" t="s">
        <v>88</v>
      </c>
      <c r="AW248" s="13" t="s">
        <v>4</v>
      </c>
      <c r="AX248" s="13" t="s">
        <v>86</v>
      </c>
      <c r="AY248" s="248" t="s">
        <v>131</v>
      </c>
    </row>
    <row r="249" spans="1:63" s="12" customFormat="1" ht="20.85" customHeight="1">
      <c r="A249" s="12"/>
      <c r="B249" s="202"/>
      <c r="C249" s="203"/>
      <c r="D249" s="204" t="s">
        <v>78</v>
      </c>
      <c r="E249" s="216" t="s">
        <v>379</v>
      </c>
      <c r="F249" s="216" t="s">
        <v>380</v>
      </c>
      <c r="G249" s="203"/>
      <c r="H249" s="203"/>
      <c r="I249" s="206"/>
      <c r="J249" s="217">
        <f>BK249</f>
        <v>0</v>
      </c>
      <c r="K249" s="203"/>
      <c r="L249" s="208"/>
      <c r="M249" s="209"/>
      <c r="N249" s="210"/>
      <c r="O249" s="210"/>
      <c r="P249" s="211">
        <f>SUM(P250:P266)</f>
        <v>0</v>
      </c>
      <c r="Q249" s="210"/>
      <c r="R249" s="211">
        <f>SUM(R250:R266)</f>
        <v>95.41984999999998</v>
      </c>
      <c r="S249" s="210"/>
      <c r="T249" s="212">
        <f>SUM(T250:T266)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3" t="s">
        <v>86</v>
      </c>
      <c r="AT249" s="214" t="s">
        <v>78</v>
      </c>
      <c r="AU249" s="214" t="s">
        <v>88</v>
      </c>
      <c r="AY249" s="213" t="s">
        <v>131</v>
      </c>
      <c r="BK249" s="215">
        <f>SUM(BK250:BK266)</f>
        <v>0</v>
      </c>
    </row>
    <row r="250" spans="1:65" s="2" customFormat="1" ht="24.15" customHeight="1">
      <c r="A250" s="37"/>
      <c r="B250" s="38"/>
      <c r="C250" s="218" t="s">
        <v>381</v>
      </c>
      <c r="D250" s="218" t="s">
        <v>133</v>
      </c>
      <c r="E250" s="219" t="s">
        <v>297</v>
      </c>
      <c r="F250" s="220" t="s">
        <v>298</v>
      </c>
      <c r="G250" s="221" t="s">
        <v>136</v>
      </c>
      <c r="H250" s="222">
        <v>210</v>
      </c>
      <c r="I250" s="223"/>
      <c r="J250" s="224">
        <f>ROUND(I250*H250,2)</f>
        <v>0</v>
      </c>
      <c r="K250" s="225"/>
      <c r="L250" s="43"/>
      <c r="M250" s="226" t="s">
        <v>1</v>
      </c>
      <c r="N250" s="227" t="s">
        <v>44</v>
      </c>
      <c r="O250" s="90"/>
      <c r="P250" s="228">
        <f>O250*H250</f>
        <v>0</v>
      </c>
      <c r="Q250" s="228">
        <v>0.345</v>
      </c>
      <c r="R250" s="228">
        <f>Q250*H250</f>
        <v>72.44999999999999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137</v>
      </c>
      <c r="AT250" s="230" t="s">
        <v>133</v>
      </c>
      <c r="AU250" s="230" t="s">
        <v>145</v>
      </c>
      <c r="AY250" s="16" t="s">
        <v>131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86</v>
      </c>
      <c r="BK250" s="231">
        <f>ROUND(I250*H250,2)</f>
        <v>0</v>
      </c>
      <c r="BL250" s="16" t="s">
        <v>137</v>
      </c>
      <c r="BM250" s="230" t="s">
        <v>382</v>
      </c>
    </row>
    <row r="251" spans="1:51" s="13" customFormat="1" ht="12">
      <c r="A251" s="13"/>
      <c r="B251" s="237"/>
      <c r="C251" s="238"/>
      <c r="D251" s="239" t="s">
        <v>181</v>
      </c>
      <c r="E251" s="240" t="s">
        <v>1</v>
      </c>
      <c r="F251" s="241" t="s">
        <v>383</v>
      </c>
      <c r="G251" s="238"/>
      <c r="H251" s="242">
        <v>192</v>
      </c>
      <c r="I251" s="243"/>
      <c r="J251" s="238"/>
      <c r="K251" s="238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181</v>
      </c>
      <c r="AU251" s="248" t="s">
        <v>145</v>
      </c>
      <c r="AV251" s="13" t="s">
        <v>88</v>
      </c>
      <c r="AW251" s="13" t="s">
        <v>36</v>
      </c>
      <c r="AX251" s="13" t="s">
        <v>79</v>
      </c>
      <c r="AY251" s="248" t="s">
        <v>131</v>
      </c>
    </row>
    <row r="252" spans="1:51" s="13" customFormat="1" ht="12">
      <c r="A252" s="13"/>
      <c r="B252" s="237"/>
      <c r="C252" s="238"/>
      <c r="D252" s="239" t="s">
        <v>181</v>
      </c>
      <c r="E252" s="240" t="s">
        <v>1</v>
      </c>
      <c r="F252" s="241" t="s">
        <v>384</v>
      </c>
      <c r="G252" s="238"/>
      <c r="H252" s="242">
        <v>9</v>
      </c>
      <c r="I252" s="243"/>
      <c r="J252" s="238"/>
      <c r="K252" s="238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181</v>
      </c>
      <c r="AU252" s="248" t="s">
        <v>145</v>
      </c>
      <c r="AV252" s="13" t="s">
        <v>88</v>
      </c>
      <c r="AW252" s="13" t="s">
        <v>36</v>
      </c>
      <c r="AX252" s="13" t="s">
        <v>79</v>
      </c>
      <c r="AY252" s="248" t="s">
        <v>131</v>
      </c>
    </row>
    <row r="253" spans="1:51" s="13" customFormat="1" ht="12">
      <c r="A253" s="13"/>
      <c r="B253" s="237"/>
      <c r="C253" s="238"/>
      <c r="D253" s="239" t="s">
        <v>181</v>
      </c>
      <c r="E253" s="240" t="s">
        <v>1</v>
      </c>
      <c r="F253" s="241" t="s">
        <v>385</v>
      </c>
      <c r="G253" s="238"/>
      <c r="H253" s="242">
        <v>9</v>
      </c>
      <c r="I253" s="243"/>
      <c r="J253" s="238"/>
      <c r="K253" s="238"/>
      <c r="L253" s="244"/>
      <c r="M253" s="245"/>
      <c r="N253" s="246"/>
      <c r="O253" s="246"/>
      <c r="P253" s="246"/>
      <c r="Q253" s="246"/>
      <c r="R253" s="246"/>
      <c r="S253" s="246"/>
      <c r="T253" s="24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8" t="s">
        <v>181</v>
      </c>
      <c r="AU253" s="248" t="s">
        <v>145</v>
      </c>
      <c r="AV253" s="13" t="s">
        <v>88</v>
      </c>
      <c r="AW253" s="13" t="s">
        <v>36</v>
      </c>
      <c r="AX253" s="13" t="s">
        <v>79</v>
      </c>
      <c r="AY253" s="248" t="s">
        <v>131</v>
      </c>
    </row>
    <row r="254" spans="1:51" s="14" customFormat="1" ht="12">
      <c r="A254" s="14"/>
      <c r="B254" s="249"/>
      <c r="C254" s="250"/>
      <c r="D254" s="239" t="s">
        <v>181</v>
      </c>
      <c r="E254" s="251" t="s">
        <v>1</v>
      </c>
      <c r="F254" s="252" t="s">
        <v>197</v>
      </c>
      <c r="G254" s="250"/>
      <c r="H254" s="253">
        <v>210</v>
      </c>
      <c r="I254" s="254"/>
      <c r="J254" s="250"/>
      <c r="K254" s="250"/>
      <c r="L254" s="255"/>
      <c r="M254" s="256"/>
      <c r="N254" s="257"/>
      <c r="O254" s="257"/>
      <c r="P254" s="257"/>
      <c r="Q254" s="257"/>
      <c r="R254" s="257"/>
      <c r="S254" s="257"/>
      <c r="T254" s="25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9" t="s">
        <v>181</v>
      </c>
      <c r="AU254" s="259" t="s">
        <v>145</v>
      </c>
      <c r="AV254" s="14" t="s">
        <v>137</v>
      </c>
      <c r="AW254" s="14" t="s">
        <v>36</v>
      </c>
      <c r="AX254" s="14" t="s">
        <v>86</v>
      </c>
      <c r="AY254" s="259" t="s">
        <v>131</v>
      </c>
    </row>
    <row r="255" spans="1:65" s="2" customFormat="1" ht="24.15" customHeight="1">
      <c r="A255" s="37"/>
      <c r="B255" s="38"/>
      <c r="C255" s="218" t="s">
        <v>386</v>
      </c>
      <c r="D255" s="218" t="s">
        <v>133</v>
      </c>
      <c r="E255" s="219" t="s">
        <v>387</v>
      </c>
      <c r="F255" s="220" t="s">
        <v>388</v>
      </c>
      <c r="G255" s="221" t="s">
        <v>136</v>
      </c>
      <c r="H255" s="222">
        <v>9</v>
      </c>
      <c r="I255" s="223"/>
      <c r="J255" s="224">
        <f>ROUND(I255*H255,2)</f>
        <v>0</v>
      </c>
      <c r="K255" s="225"/>
      <c r="L255" s="43"/>
      <c r="M255" s="226" t="s">
        <v>1</v>
      </c>
      <c r="N255" s="227" t="s">
        <v>44</v>
      </c>
      <c r="O255" s="90"/>
      <c r="P255" s="228">
        <f>O255*H255</f>
        <v>0</v>
      </c>
      <c r="Q255" s="228">
        <v>0.1837</v>
      </c>
      <c r="R255" s="228">
        <f>Q255*H255</f>
        <v>1.6533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137</v>
      </c>
      <c r="AT255" s="230" t="s">
        <v>133</v>
      </c>
      <c r="AU255" s="230" t="s">
        <v>145</v>
      </c>
      <c r="AY255" s="16" t="s">
        <v>131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86</v>
      </c>
      <c r="BK255" s="231">
        <f>ROUND(I255*H255,2)</f>
        <v>0</v>
      </c>
      <c r="BL255" s="16" t="s">
        <v>137</v>
      </c>
      <c r="BM255" s="230" t="s">
        <v>389</v>
      </c>
    </row>
    <row r="256" spans="1:47" s="2" customFormat="1" ht="12">
      <c r="A256" s="37"/>
      <c r="B256" s="38"/>
      <c r="C256" s="39"/>
      <c r="D256" s="232" t="s">
        <v>139</v>
      </c>
      <c r="E256" s="39"/>
      <c r="F256" s="233" t="s">
        <v>390</v>
      </c>
      <c r="G256" s="39"/>
      <c r="H256" s="39"/>
      <c r="I256" s="234"/>
      <c r="J256" s="39"/>
      <c r="K256" s="39"/>
      <c r="L256" s="43"/>
      <c r="M256" s="235"/>
      <c r="N256" s="236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139</v>
      </c>
      <c r="AU256" s="16" t="s">
        <v>145</v>
      </c>
    </row>
    <row r="257" spans="1:65" s="2" customFormat="1" ht="16.5" customHeight="1">
      <c r="A257" s="37"/>
      <c r="B257" s="38"/>
      <c r="C257" s="260" t="s">
        <v>391</v>
      </c>
      <c r="D257" s="260" t="s">
        <v>210</v>
      </c>
      <c r="E257" s="261" t="s">
        <v>392</v>
      </c>
      <c r="F257" s="262" t="s">
        <v>393</v>
      </c>
      <c r="G257" s="263" t="s">
        <v>136</v>
      </c>
      <c r="H257" s="264">
        <v>9.18</v>
      </c>
      <c r="I257" s="265"/>
      <c r="J257" s="266">
        <f>ROUND(I257*H257,2)</f>
        <v>0</v>
      </c>
      <c r="K257" s="267"/>
      <c r="L257" s="268"/>
      <c r="M257" s="269" t="s">
        <v>1</v>
      </c>
      <c r="N257" s="270" t="s">
        <v>44</v>
      </c>
      <c r="O257" s="90"/>
      <c r="P257" s="228">
        <f>O257*H257</f>
        <v>0</v>
      </c>
      <c r="Q257" s="228">
        <v>0.222</v>
      </c>
      <c r="R257" s="228">
        <f>Q257*H257</f>
        <v>2.03796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170</v>
      </c>
      <c r="AT257" s="230" t="s">
        <v>210</v>
      </c>
      <c r="AU257" s="230" t="s">
        <v>145</v>
      </c>
      <c r="AY257" s="16" t="s">
        <v>131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86</v>
      </c>
      <c r="BK257" s="231">
        <f>ROUND(I257*H257,2)</f>
        <v>0</v>
      </c>
      <c r="BL257" s="16" t="s">
        <v>137</v>
      </c>
      <c r="BM257" s="230" t="s">
        <v>394</v>
      </c>
    </row>
    <row r="258" spans="1:51" s="13" customFormat="1" ht="12">
      <c r="A258" s="13"/>
      <c r="B258" s="237"/>
      <c r="C258" s="238"/>
      <c r="D258" s="239" t="s">
        <v>181</v>
      </c>
      <c r="E258" s="238"/>
      <c r="F258" s="241" t="s">
        <v>395</v>
      </c>
      <c r="G258" s="238"/>
      <c r="H258" s="242">
        <v>9.18</v>
      </c>
      <c r="I258" s="243"/>
      <c r="J258" s="238"/>
      <c r="K258" s="238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181</v>
      </c>
      <c r="AU258" s="248" t="s">
        <v>145</v>
      </c>
      <c r="AV258" s="13" t="s">
        <v>88</v>
      </c>
      <c r="AW258" s="13" t="s">
        <v>4</v>
      </c>
      <c r="AX258" s="13" t="s">
        <v>86</v>
      </c>
      <c r="AY258" s="248" t="s">
        <v>131</v>
      </c>
    </row>
    <row r="259" spans="1:65" s="2" customFormat="1" ht="24.15" customHeight="1">
      <c r="A259" s="37"/>
      <c r="B259" s="38"/>
      <c r="C259" s="218" t="s">
        <v>396</v>
      </c>
      <c r="D259" s="218" t="s">
        <v>133</v>
      </c>
      <c r="E259" s="219" t="s">
        <v>397</v>
      </c>
      <c r="F259" s="220" t="s">
        <v>398</v>
      </c>
      <c r="G259" s="221" t="s">
        <v>136</v>
      </c>
      <c r="H259" s="222">
        <v>201</v>
      </c>
      <c r="I259" s="223"/>
      <c r="J259" s="224">
        <f>ROUND(I259*H259,2)</f>
        <v>0</v>
      </c>
      <c r="K259" s="225"/>
      <c r="L259" s="43"/>
      <c r="M259" s="226" t="s">
        <v>1</v>
      </c>
      <c r="N259" s="227" t="s">
        <v>44</v>
      </c>
      <c r="O259" s="90"/>
      <c r="P259" s="228">
        <f>O259*H259</f>
        <v>0</v>
      </c>
      <c r="Q259" s="228">
        <v>0.08922</v>
      </c>
      <c r="R259" s="228">
        <f>Q259*H259</f>
        <v>17.93322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137</v>
      </c>
      <c r="AT259" s="230" t="s">
        <v>133</v>
      </c>
      <c r="AU259" s="230" t="s">
        <v>145</v>
      </c>
      <c r="AY259" s="16" t="s">
        <v>131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86</v>
      </c>
      <c r="BK259" s="231">
        <f>ROUND(I259*H259,2)</f>
        <v>0</v>
      </c>
      <c r="BL259" s="16" t="s">
        <v>137</v>
      </c>
      <c r="BM259" s="230" t="s">
        <v>399</v>
      </c>
    </row>
    <row r="260" spans="1:47" s="2" customFormat="1" ht="12">
      <c r="A260" s="37"/>
      <c r="B260" s="38"/>
      <c r="C260" s="39"/>
      <c r="D260" s="232" t="s">
        <v>139</v>
      </c>
      <c r="E260" s="39"/>
      <c r="F260" s="233" t="s">
        <v>400</v>
      </c>
      <c r="G260" s="39"/>
      <c r="H260" s="39"/>
      <c r="I260" s="234"/>
      <c r="J260" s="39"/>
      <c r="K260" s="39"/>
      <c r="L260" s="43"/>
      <c r="M260" s="235"/>
      <c r="N260" s="236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139</v>
      </c>
      <c r="AU260" s="16" t="s">
        <v>145</v>
      </c>
    </row>
    <row r="261" spans="1:51" s="13" customFormat="1" ht="12">
      <c r="A261" s="13"/>
      <c r="B261" s="237"/>
      <c r="C261" s="238"/>
      <c r="D261" s="239" t="s">
        <v>181</v>
      </c>
      <c r="E261" s="240" t="s">
        <v>1</v>
      </c>
      <c r="F261" s="241" t="s">
        <v>383</v>
      </c>
      <c r="G261" s="238"/>
      <c r="H261" s="242">
        <v>192</v>
      </c>
      <c r="I261" s="243"/>
      <c r="J261" s="238"/>
      <c r="K261" s="238"/>
      <c r="L261" s="244"/>
      <c r="M261" s="245"/>
      <c r="N261" s="246"/>
      <c r="O261" s="246"/>
      <c r="P261" s="246"/>
      <c r="Q261" s="246"/>
      <c r="R261" s="246"/>
      <c r="S261" s="246"/>
      <c r="T261" s="24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8" t="s">
        <v>181</v>
      </c>
      <c r="AU261" s="248" t="s">
        <v>145</v>
      </c>
      <c r="AV261" s="13" t="s">
        <v>88</v>
      </c>
      <c r="AW261" s="13" t="s">
        <v>36</v>
      </c>
      <c r="AX261" s="13" t="s">
        <v>79</v>
      </c>
      <c r="AY261" s="248" t="s">
        <v>131</v>
      </c>
    </row>
    <row r="262" spans="1:51" s="13" customFormat="1" ht="12">
      <c r="A262" s="13"/>
      <c r="B262" s="237"/>
      <c r="C262" s="238"/>
      <c r="D262" s="239" t="s">
        <v>181</v>
      </c>
      <c r="E262" s="240" t="s">
        <v>1</v>
      </c>
      <c r="F262" s="241" t="s">
        <v>384</v>
      </c>
      <c r="G262" s="238"/>
      <c r="H262" s="242">
        <v>9</v>
      </c>
      <c r="I262" s="243"/>
      <c r="J262" s="238"/>
      <c r="K262" s="238"/>
      <c r="L262" s="244"/>
      <c r="M262" s="245"/>
      <c r="N262" s="246"/>
      <c r="O262" s="246"/>
      <c r="P262" s="246"/>
      <c r="Q262" s="246"/>
      <c r="R262" s="246"/>
      <c r="S262" s="246"/>
      <c r="T262" s="24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8" t="s">
        <v>181</v>
      </c>
      <c r="AU262" s="248" t="s">
        <v>145</v>
      </c>
      <c r="AV262" s="13" t="s">
        <v>88</v>
      </c>
      <c r="AW262" s="13" t="s">
        <v>36</v>
      </c>
      <c r="AX262" s="13" t="s">
        <v>79</v>
      </c>
      <c r="AY262" s="248" t="s">
        <v>131</v>
      </c>
    </row>
    <row r="263" spans="1:51" s="14" customFormat="1" ht="12">
      <c r="A263" s="14"/>
      <c r="B263" s="249"/>
      <c r="C263" s="250"/>
      <c r="D263" s="239" t="s">
        <v>181</v>
      </c>
      <c r="E263" s="251" t="s">
        <v>1</v>
      </c>
      <c r="F263" s="252" t="s">
        <v>197</v>
      </c>
      <c r="G263" s="250"/>
      <c r="H263" s="253">
        <v>201</v>
      </c>
      <c r="I263" s="254"/>
      <c r="J263" s="250"/>
      <c r="K263" s="250"/>
      <c r="L263" s="255"/>
      <c r="M263" s="256"/>
      <c r="N263" s="257"/>
      <c r="O263" s="257"/>
      <c r="P263" s="257"/>
      <c r="Q263" s="257"/>
      <c r="R263" s="257"/>
      <c r="S263" s="257"/>
      <c r="T263" s="25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9" t="s">
        <v>181</v>
      </c>
      <c r="AU263" s="259" t="s">
        <v>145</v>
      </c>
      <c r="AV263" s="14" t="s">
        <v>137</v>
      </c>
      <c r="AW263" s="14" t="s">
        <v>36</v>
      </c>
      <c r="AX263" s="14" t="s">
        <v>86</v>
      </c>
      <c r="AY263" s="259" t="s">
        <v>131</v>
      </c>
    </row>
    <row r="264" spans="1:65" s="2" customFormat="1" ht="24.15" customHeight="1">
      <c r="A264" s="37"/>
      <c r="B264" s="38"/>
      <c r="C264" s="260" t="s">
        <v>401</v>
      </c>
      <c r="D264" s="260" t="s">
        <v>210</v>
      </c>
      <c r="E264" s="261" t="s">
        <v>402</v>
      </c>
      <c r="F264" s="262" t="s">
        <v>403</v>
      </c>
      <c r="G264" s="263" t="s">
        <v>136</v>
      </c>
      <c r="H264" s="264">
        <v>9.27</v>
      </c>
      <c r="I264" s="265"/>
      <c r="J264" s="266">
        <f>ROUND(I264*H264,2)</f>
        <v>0</v>
      </c>
      <c r="K264" s="267"/>
      <c r="L264" s="268"/>
      <c r="M264" s="269" t="s">
        <v>1</v>
      </c>
      <c r="N264" s="270" t="s">
        <v>44</v>
      </c>
      <c r="O264" s="90"/>
      <c r="P264" s="228">
        <f>O264*H264</f>
        <v>0</v>
      </c>
      <c r="Q264" s="228">
        <v>0.131</v>
      </c>
      <c r="R264" s="228">
        <f>Q264*H264</f>
        <v>1.21437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170</v>
      </c>
      <c r="AT264" s="230" t="s">
        <v>210</v>
      </c>
      <c r="AU264" s="230" t="s">
        <v>145</v>
      </c>
      <c r="AY264" s="16" t="s">
        <v>131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86</v>
      </c>
      <c r="BK264" s="231">
        <f>ROUND(I264*H264,2)</f>
        <v>0</v>
      </c>
      <c r="BL264" s="16" t="s">
        <v>137</v>
      </c>
      <c r="BM264" s="230" t="s">
        <v>404</v>
      </c>
    </row>
    <row r="265" spans="1:51" s="13" customFormat="1" ht="12">
      <c r="A265" s="13"/>
      <c r="B265" s="237"/>
      <c r="C265" s="238"/>
      <c r="D265" s="239" t="s">
        <v>181</v>
      </c>
      <c r="E265" s="238"/>
      <c r="F265" s="241" t="s">
        <v>405</v>
      </c>
      <c r="G265" s="238"/>
      <c r="H265" s="242">
        <v>9.27</v>
      </c>
      <c r="I265" s="243"/>
      <c r="J265" s="238"/>
      <c r="K265" s="238"/>
      <c r="L265" s="244"/>
      <c r="M265" s="245"/>
      <c r="N265" s="246"/>
      <c r="O265" s="246"/>
      <c r="P265" s="246"/>
      <c r="Q265" s="246"/>
      <c r="R265" s="246"/>
      <c r="S265" s="246"/>
      <c r="T265" s="24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8" t="s">
        <v>181</v>
      </c>
      <c r="AU265" s="248" t="s">
        <v>145</v>
      </c>
      <c r="AV265" s="13" t="s">
        <v>88</v>
      </c>
      <c r="AW265" s="13" t="s">
        <v>4</v>
      </c>
      <c r="AX265" s="13" t="s">
        <v>86</v>
      </c>
      <c r="AY265" s="248" t="s">
        <v>131</v>
      </c>
    </row>
    <row r="266" spans="1:65" s="2" customFormat="1" ht="21.75" customHeight="1">
      <c r="A266" s="37"/>
      <c r="B266" s="38"/>
      <c r="C266" s="260" t="s">
        <v>406</v>
      </c>
      <c r="D266" s="260" t="s">
        <v>210</v>
      </c>
      <c r="E266" s="261" t="s">
        <v>407</v>
      </c>
      <c r="F266" s="262" t="s">
        <v>408</v>
      </c>
      <c r="G266" s="263" t="s">
        <v>136</v>
      </c>
      <c r="H266" s="264">
        <v>1</v>
      </c>
      <c r="I266" s="265"/>
      <c r="J266" s="266">
        <f>ROUND(I266*H266,2)</f>
        <v>0</v>
      </c>
      <c r="K266" s="267"/>
      <c r="L266" s="268"/>
      <c r="M266" s="269" t="s">
        <v>1</v>
      </c>
      <c r="N266" s="270" t="s">
        <v>44</v>
      </c>
      <c r="O266" s="90"/>
      <c r="P266" s="228">
        <f>O266*H266</f>
        <v>0</v>
      </c>
      <c r="Q266" s="228">
        <v>0.131</v>
      </c>
      <c r="R266" s="228">
        <f>Q266*H266</f>
        <v>0.131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170</v>
      </c>
      <c r="AT266" s="230" t="s">
        <v>210</v>
      </c>
      <c r="AU266" s="230" t="s">
        <v>145</v>
      </c>
      <c r="AY266" s="16" t="s">
        <v>131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86</v>
      </c>
      <c r="BK266" s="231">
        <f>ROUND(I266*H266,2)</f>
        <v>0</v>
      </c>
      <c r="BL266" s="16" t="s">
        <v>137</v>
      </c>
      <c r="BM266" s="230" t="s">
        <v>409</v>
      </c>
    </row>
    <row r="267" spans="1:63" s="12" customFormat="1" ht="20.85" customHeight="1">
      <c r="A267" s="12"/>
      <c r="B267" s="202"/>
      <c r="C267" s="203"/>
      <c r="D267" s="204" t="s">
        <v>78</v>
      </c>
      <c r="E267" s="216" t="s">
        <v>410</v>
      </c>
      <c r="F267" s="216" t="s">
        <v>411</v>
      </c>
      <c r="G267" s="203"/>
      <c r="H267" s="203"/>
      <c r="I267" s="206"/>
      <c r="J267" s="217">
        <f>BK267</f>
        <v>0</v>
      </c>
      <c r="K267" s="203"/>
      <c r="L267" s="208"/>
      <c r="M267" s="209"/>
      <c r="N267" s="210"/>
      <c r="O267" s="210"/>
      <c r="P267" s="211">
        <f>SUM(P268:P278)</f>
        <v>0</v>
      </c>
      <c r="Q267" s="210"/>
      <c r="R267" s="211">
        <f>SUM(R268:R278)</f>
        <v>44.83696</v>
      </c>
      <c r="S267" s="210"/>
      <c r="T267" s="212">
        <f>SUM(T268:T278)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3" t="s">
        <v>86</v>
      </c>
      <c r="AT267" s="214" t="s">
        <v>78</v>
      </c>
      <c r="AU267" s="214" t="s">
        <v>88</v>
      </c>
      <c r="AY267" s="213" t="s">
        <v>131</v>
      </c>
      <c r="BK267" s="215">
        <f>SUM(BK268:BK278)</f>
        <v>0</v>
      </c>
    </row>
    <row r="268" spans="1:65" s="2" customFormat="1" ht="24.15" customHeight="1">
      <c r="A268" s="37"/>
      <c r="B268" s="38"/>
      <c r="C268" s="218" t="s">
        <v>412</v>
      </c>
      <c r="D268" s="218" t="s">
        <v>133</v>
      </c>
      <c r="E268" s="219" t="s">
        <v>297</v>
      </c>
      <c r="F268" s="220" t="s">
        <v>298</v>
      </c>
      <c r="G268" s="221" t="s">
        <v>136</v>
      </c>
      <c r="H268" s="222">
        <v>49</v>
      </c>
      <c r="I268" s="223"/>
      <c r="J268" s="224">
        <f>ROUND(I268*H268,2)</f>
        <v>0</v>
      </c>
      <c r="K268" s="225"/>
      <c r="L268" s="43"/>
      <c r="M268" s="226" t="s">
        <v>1</v>
      </c>
      <c r="N268" s="227" t="s">
        <v>44</v>
      </c>
      <c r="O268" s="90"/>
      <c r="P268" s="228">
        <f>O268*H268</f>
        <v>0</v>
      </c>
      <c r="Q268" s="228">
        <v>0.345</v>
      </c>
      <c r="R268" s="228">
        <f>Q268*H268</f>
        <v>16.904999999999998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137</v>
      </c>
      <c r="AT268" s="230" t="s">
        <v>133</v>
      </c>
      <c r="AU268" s="230" t="s">
        <v>145</v>
      </c>
      <c r="AY268" s="16" t="s">
        <v>131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86</v>
      </c>
      <c r="BK268" s="231">
        <f>ROUND(I268*H268,2)</f>
        <v>0</v>
      </c>
      <c r="BL268" s="16" t="s">
        <v>137</v>
      </c>
      <c r="BM268" s="230" t="s">
        <v>413</v>
      </c>
    </row>
    <row r="269" spans="1:65" s="2" customFormat="1" ht="24.15" customHeight="1">
      <c r="A269" s="37"/>
      <c r="B269" s="38"/>
      <c r="C269" s="218" t="s">
        <v>414</v>
      </c>
      <c r="D269" s="218" t="s">
        <v>133</v>
      </c>
      <c r="E269" s="219" t="s">
        <v>356</v>
      </c>
      <c r="F269" s="220" t="s">
        <v>357</v>
      </c>
      <c r="G269" s="221" t="s">
        <v>136</v>
      </c>
      <c r="H269" s="222">
        <v>49</v>
      </c>
      <c r="I269" s="223"/>
      <c r="J269" s="224">
        <f>ROUND(I269*H269,2)</f>
        <v>0</v>
      </c>
      <c r="K269" s="225"/>
      <c r="L269" s="43"/>
      <c r="M269" s="226" t="s">
        <v>1</v>
      </c>
      <c r="N269" s="227" t="s">
        <v>44</v>
      </c>
      <c r="O269" s="90"/>
      <c r="P269" s="228">
        <f>O269*H269</f>
        <v>0</v>
      </c>
      <c r="Q269" s="228">
        <v>0.322</v>
      </c>
      <c r="R269" s="228">
        <f>Q269*H269</f>
        <v>15.778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137</v>
      </c>
      <c r="AT269" s="230" t="s">
        <v>133</v>
      </c>
      <c r="AU269" s="230" t="s">
        <v>145</v>
      </c>
      <c r="AY269" s="16" t="s">
        <v>131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86</v>
      </c>
      <c r="BK269" s="231">
        <f>ROUND(I269*H269,2)</f>
        <v>0</v>
      </c>
      <c r="BL269" s="16" t="s">
        <v>137</v>
      </c>
      <c r="BM269" s="230" t="s">
        <v>415</v>
      </c>
    </row>
    <row r="270" spans="1:47" s="2" customFormat="1" ht="12">
      <c r="A270" s="37"/>
      <c r="B270" s="38"/>
      <c r="C270" s="39"/>
      <c r="D270" s="232" t="s">
        <v>139</v>
      </c>
      <c r="E270" s="39"/>
      <c r="F270" s="233" t="s">
        <v>359</v>
      </c>
      <c r="G270" s="39"/>
      <c r="H270" s="39"/>
      <c r="I270" s="234"/>
      <c r="J270" s="39"/>
      <c r="K270" s="39"/>
      <c r="L270" s="43"/>
      <c r="M270" s="235"/>
      <c r="N270" s="236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139</v>
      </c>
      <c r="AU270" s="16" t="s">
        <v>145</v>
      </c>
    </row>
    <row r="271" spans="1:65" s="2" customFormat="1" ht="24.15" customHeight="1">
      <c r="A271" s="37"/>
      <c r="B271" s="38"/>
      <c r="C271" s="218" t="s">
        <v>416</v>
      </c>
      <c r="D271" s="218" t="s">
        <v>133</v>
      </c>
      <c r="E271" s="219" t="s">
        <v>417</v>
      </c>
      <c r="F271" s="220" t="s">
        <v>362</v>
      </c>
      <c r="G271" s="221" t="s">
        <v>136</v>
      </c>
      <c r="H271" s="222">
        <v>49</v>
      </c>
      <c r="I271" s="223"/>
      <c r="J271" s="224">
        <f>ROUND(I271*H271,2)</f>
        <v>0</v>
      </c>
      <c r="K271" s="225"/>
      <c r="L271" s="43"/>
      <c r="M271" s="226" t="s">
        <v>1</v>
      </c>
      <c r="N271" s="227" t="s">
        <v>44</v>
      </c>
      <c r="O271" s="90"/>
      <c r="P271" s="228">
        <f>O271*H271</f>
        <v>0</v>
      </c>
      <c r="Q271" s="228">
        <v>0.00069</v>
      </c>
      <c r="R271" s="228">
        <f>Q271*H271</f>
        <v>0.03381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137</v>
      </c>
      <c r="AT271" s="230" t="s">
        <v>133</v>
      </c>
      <c r="AU271" s="230" t="s">
        <v>145</v>
      </c>
      <c r="AY271" s="16" t="s">
        <v>131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86</v>
      </c>
      <c r="BK271" s="231">
        <f>ROUND(I271*H271,2)</f>
        <v>0</v>
      </c>
      <c r="BL271" s="16" t="s">
        <v>137</v>
      </c>
      <c r="BM271" s="230" t="s">
        <v>418</v>
      </c>
    </row>
    <row r="272" spans="1:47" s="2" customFormat="1" ht="12">
      <c r="A272" s="37"/>
      <c r="B272" s="38"/>
      <c r="C272" s="39"/>
      <c r="D272" s="239" t="s">
        <v>283</v>
      </c>
      <c r="E272" s="39"/>
      <c r="F272" s="271" t="s">
        <v>364</v>
      </c>
      <c r="G272" s="39"/>
      <c r="H272" s="39"/>
      <c r="I272" s="234"/>
      <c r="J272" s="39"/>
      <c r="K272" s="39"/>
      <c r="L272" s="43"/>
      <c r="M272" s="235"/>
      <c r="N272" s="236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283</v>
      </c>
      <c r="AU272" s="16" t="s">
        <v>145</v>
      </c>
    </row>
    <row r="273" spans="1:65" s="2" customFormat="1" ht="24.15" customHeight="1">
      <c r="A273" s="37"/>
      <c r="B273" s="38"/>
      <c r="C273" s="218" t="s">
        <v>419</v>
      </c>
      <c r="D273" s="218" t="s">
        <v>133</v>
      </c>
      <c r="E273" s="219" t="s">
        <v>420</v>
      </c>
      <c r="F273" s="220" t="s">
        <v>421</v>
      </c>
      <c r="G273" s="221" t="s">
        <v>136</v>
      </c>
      <c r="H273" s="222">
        <v>49</v>
      </c>
      <c r="I273" s="223"/>
      <c r="J273" s="224">
        <f>ROUND(I273*H273,2)</f>
        <v>0</v>
      </c>
      <c r="K273" s="225"/>
      <c r="L273" s="43"/>
      <c r="M273" s="226" t="s">
        <v>1</v>
      </c>
      <c r="N273" s="227" t="s">
        <v>44</v>
      </c>
      <c r="O273" s="90"/>
      <c r="P273" s="228">
        <f>O273*H273</f>
        <v>0</v>
      </c>
      <c r="Q273" s="228">
        <v>0.098</v>
      </c>
      <c r="R273" s="228">
        <f>Q273*H273</f>
        <v>4.8020000000000005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137</v>
      </c>
      <c r="AT273" s="230" t="s">
        <v>133</v>
      </c>
      <c r="AU273" s="230" t="s">
        <v>145</v>
      </c>
      <c r="AY273" s="16" t="s">
        <v>131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86</v>
      </c>
      <c r="BK273" s="231">
        <f>ROUND(I273*H273,2)</f>
        <v>0</v>
      </c>
      <c r="BL273" s="16" t="s">
        <v>137</v>
      </c>
      <c r="BM273" s="230" t="s">
        <v>422</v>
      </c>
    </row>
    <row r="274" spans="1:47" s="2" customFormat="1" ht="12">
      <c r="A274" s="37"/>
      <c r="B274" s="38"/>
      <c r="C274" s="39"/>
      <c r="D274" s="232" t="s">
        <v>139</v>
      </c>
      <c r="E274" s="39"/>
      <c r="F274" s="233" t="s">
        <v>423</v>
      </c>
      <c r="G274" s="39"/>
      <c r="H274" s="39"/>
      <c r="I274" s="234"/>
      <c r="J274" s="39"/>
      <c r="K274" s="39"/>
      <c r="L274" s="43"/>
      <c r="M274" s="235"/>
      <c r="N274" s="236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139</v>
      </c>
      <c r="AU274" s="16" t="s">
        <v>145</v>
      </c>
    </row>
    <row r="275" spans="1:65" s="2" customFormat="1" ht="24.15" customHeight="1">
      <c r="A275" s="37"/>
      <c r="B275" s="38"/>
      <c r="C275" s="260" t="s">
        <v>424</v>
      </c>
      <c r="D275" s="260" t="s">
        <v>210</v>
      </c>
      <c r="E275" s="261" t="s">
        <v>425</v>
      </c>
      <c r="F275" s="262" t="s">
        <v>426</v>
      </c>
      <c r="G275" s="263" t="s">
        <v>136</v>
      </c>
      <c r="H275" s="264">
        <v>48.41</v>
      </c>
      <c r="I275" s="265"/>
      <c r="J275" s="266">
        <f>ROUND(I275*H275,2)</f>
        <v>0</v>
      </c>
      <c r="K275" s="267"/>
      <c r="L275" s="268"/>
      <c r="M275" s="269" t="s">
        <v>1</v>
      </c>
      <c r="N275" s="270" t="s">
        <v>44</v>
      </c>
      <c r="O275" s="90"/>
      <c r="P275" s="228">
        <f>O275*H275</f>
        <v>0</v>
      </c>
      <c r="Q275" s="228">
        <v>0.145</v>
      </c>
      <c r="R275" s="228">
        <f>Q275*H275</f>
        <v>7.019449999999999</v>
      </c>
      <c r="S275" s="228">
        <v>0</v>
      </c>
      <c r="T275" s="22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0" t="s">
        <v>170</v>
      </c>
      <c r="AT275" s="230" t="s">
        <v>210</v>
      </c>
      <c r="AU275" s="230" t="s">
        <v>145</v>
      </c>
      <c r="AY275" s="16" t="s">
        <v>131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6" t="s">
        <v>86</v>
      </c>
      <c r="BK275" s="231">
        <f>ROUND(I275*H275,2)</f>
        <v>0</v>
      </c>
      <c r="BL275" s="16" t="s">
        <v>137</v>
      </c>
      <c r="BM275" s="230" t="s">
        <v>427</v>
      </c>
    </row>
    <row r="276" spans="1:51" s="13" customFormat="1" ht="12">
      <c r="A276" s="13"/>
      <c r="B276" s="237"/>
      <c r="C276" s="238"/>
      <c r="D276" s="239" t="s">
        <v>181</v>
      </c>
      <c r="E276" s="238"/>
      <c r="F276" s="241" t="s">
        <v>428</v>
      </c>
      <c r="G276" s="238"/>
      <c r="H276" s="242">
        <v>48.41</v>
      </c>
      <c r="I276" s="243"/>
      <c r="J276" s="238"/>
      <c r="K276" s="238"/>
      <c r="L276" s="244"/>
      <c r="M276" s="245"/>
      <c r="N276" s="246"/>
      <c r="O276" s="246"/>
      <c r="P276" s="246"/>
      <c r="Q276" s="246"/>
      <c r="R276" s="246"/>
      <c r="S276" s="246"/>
      <c r="T276" s="24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8" t="s">
        <v>181</v>
      </c>
      <c r="AU276" s="248" t="s">
        <v>145</v>
      </c>
      <c r="AV276" s="13" t="s">
        <v>88</v>
      </c>
      <c r="AW276" s="13" t="s">
        <v>4</v>
      </c>
      <c r="AX276" s="13" t="s">
        <v>86</v>
      </c>
      <c r="AY276" s="248" t="s">
        <v>131</v>
      </c>
    </row>
    <row r="277" spans="1:65" s="2" customFormat="1" ht="24.15" customHeight="1">
      <c r="A277" s="37"/>
      <c r="B277" s="38"/>
      <c r="C277" s="260" t="s">
        <v>429</v>
      </c>
      <c r="D277" s="260" t="s">
        <v>210</v>
      </c>
      <c r="E277" s="261" t="s">
        <v>430</v>
      </c>
      <c r="F277" s="262" t="s">
        <v>431</v>
      </c>
      <c r="G277" s="263" t="s">
        <v>136</v>
      </c>
      <c r="H277" s="264">
        <v>2.06</v>
      </c>
      <c r="I277" s="265"/>
      <c r="J277" s="266">
        <f>ROUND(I277*H277,2)</f>
        <v>0</v>
      </c>
      <c r="K277" s="267"/>
      <c r="L277" s="268"/>
      <c r="M277" s="269" t="s">
        <v>1</v>
      </c>
      <c r="N277" s="270" t="s">
        <v>44</v>
      </c>
      <c r="O277" s="90"/>
      <c r="P277" s="228">
        <f>O277*H277</f>
        <v>0</v>
      </c>
      <c r="Q277" s="228">
        <v>0.145</v>
      </c>
      <c r="R277" s="228">
        <f>Q277*H277</f>
        <v>0.29869999999999997</v>
      </c>
      <c r="S277" s="228">
        <v>0</v>
      </c>
      <c r="T277" s="22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170</v>
      </c>
      <c r="AT277" s="230" t="s">
        <v>210</v>
      </c>
      <c r="AU277" s="230" t="s">
        <v>145</v>
      </c>
      <c r="AY277" s="16" t="s">
        <v>131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86</v>
      </c>
      <c r="BK277" s="231">
        <f>ROUND(I277*H277,2)</f>
        <v>0</v>
      </c>
      <c r="BL277" s="16" t="s">
        <v>137</v>
      </c>
      <c r="BM277" s="230" t="s">
        <v>432</v>
      </c>
    </row>
    <row r="278" spans="1:51" s="13" customFormat="1" ht="12">
      <c r="A278" s="13"/>
      <c r="B278" s="237"/>
      <c r="C278" s="238"/>
      <c r="D278" s="239" t="s">
        <v>181</v>
      </c>
      <c r="E278" s="238"/>
      <c r="F278" s="241" t="s">
        <v>433</v>
      </c>
      <c r="G278" s="238"/>
      <c r="H278" s="242">
        <v>2.06</v>
      </c>
      <c r="I278" s="243"/>
      <c r="J278" s="238"/>
      <c r="K278" s="238"/>
      <c r="L278" s="244"/>
      <c r="M278" s="245"/>
      <c r="N278" s="246"/>
      <c r="O278" s="246"/>
      <c r="P278" s="246"/>
      <c r="Q278" s="246"/>
      <c r="R278" s="246"/>
      <c r="S278" s="246"/>
      <c r="T278" s="24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8" t="s">
        <v>181</v>
      </c>
      <c r="AU278" s="248" t="s">
        <v>145</v>
      </c>
      <c r="AV278" s="13" t="s">
        <v>88</v>
      </c>
      <c r="AW278" s="13" t="s">
        <v>4</v>
      </c>
      <c r="AX278" s="13" t="s">
        <v>86</v>
      </c>
      <c r="AY278" s="248" t="s">
        <v>131</v>
      </c>
    </row>
    <row r="279" spans="1:63" s="12" customFormat="1" ht="22.8" customHeight="1">
      <c r="A279" s="12"/>
      <c r="B279" s="202"/>
      <c r="C279" s="203"/>
      <c r="D279" s="204" t="s">
        <v>78</v>
      </c>
      <c r="E279" s="216" t="s">
        <v>170</v>
      </c>
      <c r="F279" s="216" t="s">
        <v>434</v>
      </c>
      <c r="G279" s="203"/>
      <c r="H279" s="203"/>
      <c r="I279" s="206"/>
      <c r="J279" s="217">
        <f>BK279</f>
        <v>0</v>
      </c>
      <c r="K279" s="203"/>
      <c r="L279" s="208"/>
      <c r="M279" s="209"/>
      <c r="N279" s="210"/>
      <c r="O279" s="210"/>
      <c r="P279" s="211">
        <f>P280+SUM(P281:P288)</f>
        <v>0</v>
      </c>
      <c r="Q279" s="210"/>
      <c r="R279" s="211">
        <f>R280+SUM(R281:R288)</f>
        <v>5.14162913</v>
      </c>
      <c r="S279" s="210"/>
      <c r="T279" s="212">
        <f>T280+SUM(T281:T288)</f>
        <v>11.459999999999999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3" t="s">
        <v>86</v>
      </c>
      <c r="AT279" s="214" t="s">
        <v>78</v>
      </c>
      <c r="AU279" s="214" t="s">
        <v>86</v>
      </c>
      <c r="AY279" s="213" t="s">
        <v>131</v>
      </c>
      <c r="BK279" s="215">
        <f>BK280+SUM(BK281:BK288)</f>
        <v>0</v>
      </c>
    </row>
    <row r="280" spans="1:65" s="2" customFormat="1" ht="24.15" customHeight="1">
      <c r="A280" s="37"/>
      <c r="B280" s="38"/>
      <c r="C280" s="218" t="s">
        <v>435</v>
      </c>
      <c r="D280" s="218" t="s">
        <v>133</v>
      </c>
      <c r="E280" s="219" t="s">
        <v>436</v>
      </c>
      <c r="F280" s="220" t="s">
        <v>437</v>
      </c>
      <c r="G280" s="221" t="s">
        <v>173</v>
      </c>
      <c r="H280" s="222">
        <v>5</v>
      </c>
      <c r="I280" s="223"/>
      <c r="J280" s="224">
        <f>ROUND(I280*H280,2)</f>
        <v>0</v>
      </c>
      <c r="K280" s="225"/>
      <c r="L280" s="43"/>
      <c r="M280" s="226" t="s">
        <v>1</v>
      </c>
      <c r="N280" s="227" t="s">
        <v>44</v>
      </c>
      <c r="O280" s="90"/>
      <c r="P280" s="228">
        <f>O280*H280</f>
        <v>0</v>
      </c>
      <c r="Q280" s="228">
        <v>0</v>
      </c>
      <c r="R280" s="228">
        <f>Q280*H280</f>
        <v>0</v>
      </c>
      <c r="S280" s="228">
        <v>1.92</v>
      </c>
      <c r="T280" s="229">
        <f>S280*H280</f>
        <v>9.6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137</v>
      </c>
      <c r="AT280" s="230" t="s">
        <v>133</v>
      </c>
      <c r="AU280" s="230" t="s">
        <v>88</v>
      </c>
      <c r="AY280" s="16" t="s">
        <v>131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86</v>
      </c>
      <c r="BK280" s="231">
        <f>ROUND(I280*H280,2)</f>
        <v>0</v>
      </c>
      <c r="BL280" s="16" t="s">
        <v>137</v>
      </c>
      <c r="BM280" s="230" t="s">
        <v>438</v>
      </c>
    </row>
    <row r="281" spans="1:47" s="2" customFormat="1" ht="12">
      <c r="A281" s="37"/>
      <c r="B281" s="38"/>
      <c r="C281" s="39"/>
      <c r="D281" s="232" t="s">
        <v>139</v>
      </c>
      <c r="E281" s="39"/>
      <c r="F281" s="233" t="s">
        <v>439</v>
      </c>
      <c r="G281" s="39"/>
      <c r="H281" s="39"/>
      <c r="I281" s="234"/>
      <c r="J281" s="39"/>
      <c r="K281" s="39"/>
      <c r="L281" s="43"/>
      <c r="M281" s="235"/>
      <c r="N281" s="236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139</v>
      </c>
      <c r="AU281" s="16" t="s">
        <v>88</v>
      </c>
    </row>
    <row r="282" spans="1:51" s="13" customFormat="1" ht="12">
      <c r="A282" s="13"/>
      <c r="B282" s="237"/>
      <c r="C282" s="238"/>
      <c r="D282" s="239" t="s">
        <v>181</v>
      </c>
      <c r="E282" s="240" t="s">
        <v>1</v>
      </c>
      <c r="F282" s="241" t="s">
        <v>440</v>
      </c>
      <c r="G282" s="238"/>
      <c r="H282" s="242">
        <v>3</v>
      </c>
      <c r="I282" s="243"/>
      <c r="J282" s="238"/>
      <c r="K282" s="238"/>
      <c r="L282" s="244"/>
      <c r="M282" s="245"/>
      <c r="N282" s="246"/>
      <c r="O282" s="246"/>
      <c r="P282" s="246"/>
      <c r="Q282" s="246"/>
      <c r="R282" s="246"/>
      <c r="S282" s="246"/>
      <c r="T282" s="24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8" t="s">
        <v>181</v>
      </c>
      <c r="AU282" s="248" t="s">
        <v>88</v>
      </c>
      <c r="AV282" s="13" t="s">
        <v>88</v>
      </c>
      <c r="AW282" s="13" t="s">
        <v>36</v>
      </c>
      <c r="AX282" s="13" t="s">
        <v>79</v>
      </c>
      <c r="AY282" s="248" t="s">
        <v>131</v>
      </c>
    </row>
    <row r="283" spans="1:51" s="13" customFormat="1" ht="12">
      <c r="A283" s="13"/>
      <c r="B283" s="237"/>
      <c r="C283" s="238"/>
      <c r="D283" s="239" t="s">
        <v>181</v>
      </c>
      <c r="E283" s="240" t="s">
        <v>1</v>
      </c>
      <c r="F283" s="241" t="s">
        <v>441</v>
      </c>
      <c r="G283" s="238"/>
      <c r="H283" s="242">
        <v>2</v>
      </c>
      <c r="I283" s="243"/>
      <c r="J283" s="238"/>
      <c r="K283" s="238"/>
      <c r="L283" s="244"/>
      <c r="M283" s="245"/>
      <c r="N283" s="246"/>
      <c r="O283" s="246"/>
      <c r="P283" s="246"/>
      <c r="Q283" s="246"/>
      <c r="R283" s="246"/>
      <c r="S283" s="246"/>
      <c r="T283" s="24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8" t="s">
        <v>181</v>
      </c>
      <c r="AU283" s="248" t="s">
        <v>88</v>
      </c>
      <c r="AV283" s="13" t="s">
        <v>88</v>
      </c>
      <c r="AW283" s="13" t="s">
        <v>36</v>
      </c>
      <c r="AX283" s="13" t="s">
        <v>79</v>
      </c>
      <c r="AY283" s="248" t="s">
        <v>131</v>
      </c>
    </row>
    <row r="284" spans="1:51" s="14" customFormat="1" ht="12">
      <c r="A284" s="14"/>
      <c r="B284" s="249"/>
      <c r="C284" s="250"/>
      <c r="D284" s="239" t="s">
        <v>181</v>
      </c>
      <c r="E284" s="251" t="s">
        <v>1</v>
      </c>
      <c r="F284" s="252" t="s">
        <v>197</v>
      </c>
      <c r="G284" s="250"/>
      <c r="H284" s="253">
        <v>5</v>
      </c>
      <c r="I284" s="254"/>
      <c r="J284" s="250"/>
      <c r="K284" s="250"/>
      <c r="L284" s="255"/>
      <c r="M284" s="256"/>
      <c r="N284" s="257"/>
      <c r="O284" s="257"/>
      <c r="P284" s="257"/>
      <c r="Q284" s="257"/>
      <c r="R284" s="257"/>
      <c r="S284" s="257"/>
      <c r="T284" s="25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9" t="s">
        <v>181</v>
      </c>
      <c r="AU284" s="259" t="s">
        <v>88</v>
      </c>
      <c r="AV284" s="14" t="s">
        <v>137</v>
      </c>
      <c r="AW284" s="14" t="s">
        <v>36</v>
      </c>
      <c r="AX284" s="14" t="s">
        <v>86</v>
      </c>
      <c r="AY284" s="259" t="s">
        <v>131</v>
      </c>
    </row>
    <row r="285" spans="1:65" s="2" customFormat="1" ht="24.15" customHeight="1">
      <c r="A285" s="37"/>
      <c r="B285" s="38"/>
      <c r="C285" s="218" t="s">
        <v>442</v>
      </c>
      <c r="D285" s="218" t="s">
        <v>133</v>
      </c>
      <c r="E285" s="219" t="s">
        <v>443</v>
      </c>
      <c r="F285" s="220" t="s">
        <v>444</v>
      </c>
      <c r="G285" s="221" t="s">
        <v>445</v>
      </c>
      <c r="H285" s="222">
        <v>3</v>
      </c>
      <c r="I285" s="223"/>
      <c r="J285" s="224">
        <f>ROUND(I285*H285,2)</f>
        <v>0</v>
      </c>
      <c r="K285" s="225"/>
      <c r="L285" s="43"/>
      <c r="M285" s="226" t="s">
        <v>1</v>
      </c>
      <c r="N285" s="227" t="s">
        <v>44</v>
      </c>
      <c r="O285" s="90"/>
      <c r="P285" s="228">
        <f>O285*H285</f>
        <v>0</v>
      </c>
      <c r="Q285" s="228">
        <v>0.62248</v>
      </c>
      <c r="R285" s="228">
        <f>Q285*H285</f>
        <v>1.8674400000000002</v>
      </c>
      <c r="S285" s="228">
        <v>0.62</v>
      </c>
      <c r="T285" s="229">
        <f>S285*H285</f>
        <v>1.8599999999999999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137</v>
      </c>
      <c r="AT285" s="230" t="s">
        <v>133</v>
      </c>
      <c r="AU285" s="230" t="s">
        <v>88</v>
      </c>
      <c r="AY285" s="16" t="s">
        <v>131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86</v>
      </c>
      <c r="BK285" s="231">
        <f>ROUND(I285*H285,2)</f>
        <v>0</v>
      </c>
      <c r="BL285" s="16" t="s">
        <v>137</v>
      </c>
      <c r="BM285" s="230" t="s">
        <v>446</v>
      </c>
    </row>
    <row r="286" spans="1:47" s="2" customFormat="1" ht="12">
      <c r="A286" s="37"/>
      <c r="B286" s="38"/>
      <c r="C286" s="39"/>
      <c r="D286" s="232" t="s">
        <v>139</v>
      </c>
      <c r="E286" s="39"/>
      <c r="F286" s="233" t="s">
        <v>447</v>
      </c>
      <c r="G286" s="39"/>
      <c r="H286" s="39"/>
      <c r="I286" s="234"/>
      <c r="J286" s="39"/>
      <c r="K286" s="39"/>
      <c r="L286" s="43"/>
      <c r="M286" s="235"/>
      <c r="N286" s="236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139</v>
      </c>
      <c r="AU286" s="16" t="s">
        <v>88</v>
      </c>
    </row>
    <row r="287" spans="1:65" s="2" customFormat="1" ht="33" customHeight="1">
      <c r="A287" s="37"/>
      <c r="B287" s="38"/>
      <c r="C287" s="260" t="s">
        <v>448</v>
      </c>
      <c r="D287" s="260" t="s">
        <v>210</v>
      </c>
      <c r="E287" s="261" t="s">
        <v>449</v>
      </c>
      <c r="F287" s="262" t="s">
        <v>450</v>
      </c>
      <c r="G287" s="263" t="s">
        <v>445</v>
      </c>
      <c r="H287" s="264">
        <v>3</v>
      </c>
      <c r="I287" s="265"/>
      <c r="J287" s="266">
        <f>ROUND(I287*H287,2)</f>
        <v>0</v>
      </c>
      <c r="K287" s="267"/>
      <c r="L287" s="268"/>
      <c r="M287" s="269" t="s">
        <v>1</v>
      </c>
      <c r="N287" s="270" t="s">
        <v>44</v>
      </c>
      <c r="O287" s="90"/>
      <c r="P287" s="228">
        <f>O287*H287</f>
        <v>0</v>
      </c>
      <c r="Q287" s="228">
        <v>0.069</v>
      </c>
      <c r="R287" s="228">
        <f>Q287*H287</f>
        <v>0.20700000000000002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170</v>
      </c>
      <c r="AT287" s="230" t="s">
        <v>210</v>
      </c>
      <c r="AU287" s="230" t="s">
        <v>88</v>
      </c>
      <c r="AY287" s="16" t="s">
        <v>131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86</v>
      </c>
      <c r="BK287" s="231">
        <f>ROUND(I287*H287,2)</f>
        <v>0</v>
      </c>
      <c r="BL287" s="16" t="s">
        <v>137</v>
      </c>
      <c r="BM287" s="230" t="s">
        <v>451</v>
      </c>
    </row>
    <row r="288" spans="1:63" s="12" customFormat="1" ht="20.85" customHeight="1">
      <c r="A288" s="12"/>
      <c r="B288" s="202"/>
      <c r="C288" s="203"/>
      <c r="D288" s="204" t="s">
        <v>78</v>
      </c>
      <c r="E288" s="216" t="s">
        <v>452</v>
      </c>
      <c r="F288" s="216" t="s">
        <v>453</v>
      </c>
      <c r="G288" s="203"/>
      <c r="H288" s="203"/>
      <c r="I288" s="206"/>
      <c r="J288" s="217">
        <f>BK288</f>
        <v>0</v>
      </c>
      <c r="K288" s="203"/>
      <c r="L288" s="208"/>
      <c r="M288" s="209"/>
      <c r="N288" s="210"/>
      <c r="O288" s="210"/>
      <c r="P288" s="211">
        <f>SUM(P289:P320)</f>
        <v>0</v>
      </c>
      <c r="Q288" s="210"/>
      <c r="R288" s="211">
        <f>SUM(R289:R320)</f>
        <v>3.06718913</v>
      </c>
      <c r="S288" s="210"/>
      <c r="T288" s="212">
        <f>SUM(T289:T320)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3" t="s">
        <v>86</v>
      </c>
      <c r="AT288" s="214" t="s">
        <v>78</v>
      </c>
      <c r="AU288" s="214" t="s">
        <v>88</v>
      </c>
      <c r="AY288" s="213" t="s">
        <v>131</v>
      </c>
      <c r="BK288" s="215">
        <f>SUM(BK289:BK320)</f>
        <v>0</v>
      </c>
    </row>
    <row r="289" spans="1:65" s="2" customFormat="1" ht="16.5" customHeight="1">
      <c r="A289" s="37"/>
      <c r="B289" s="38"/>
      <c r="C289" s="218" t="s">
        <v>454</v>
      </c>
      <c r="D289" s="218" t="s">
        <v>133</v>
      </c>
      <c r="E289" s="219" t="s">
        <v>455</v>
      </c>
      <c r="F289" s="220" t="s">
        <v>456</v>
      </c>
      <c r="G289" s="221" t="s">
        <v>173</v>
      </c>
      <c r="H289" s="222">
        <v>0.3</v>
      </c>
      <c r="I289" s="223"/>
      <c r="J289" s="224">
        <f>ROUND(I289*H289,2)</f>
        <v>0</v>
      </c>
      <c r="K289" s="225"/>
      <c r="L289" s="43"/>
      <c r="M289" s="226" t="s">
        <v>1</v>
      </c>
      <c r="N289" s="227" t="s">
        <v>44</v>
      </c>
      <c r="O289" s="90"/>
      <c r="P289" s="228">
        <f>O289*H289</f>
        <v>0</v>
      </c>
      <c r="Q289" s="228">
        <v>1.7034</v>
      </c>
      <c r="R289" s="228">
        <f>Q289*H289</f>
        <v>0.51102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137</v>
      </c>
      <c r="AT289" s="230" t="s">
        <v>133</v>
      </c>
      <c r="AU289" s="230" t="s">
        <v>145</v>
      </c>
      <c r="AY289" s="16" t="s">
        <v>131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86</v>
      </c>
      <c r="BK289" s="231">
        <f>ROUND(I289*H289,2)</f>
        <v>0</v>
      </c>
      <c r="BL289" s="16" t="s">
        <v>137</v>
      </c>
      <c r="BM289" s="230" t="s">
        <v>457</v>
      </c>
    </row>
    <row r="290" spans="1:47" s="2" customFormat="1" ht="12">
      <c r="A290" s="37"/>
      <c r="B290" s="38"/>
      <c r="C290" s="39"/>
      <c r="D290" s="232" t="s">
        <v>139</v>
      </c>
      <c r="E290" s="39"/>
      <c r="F290" s="233" t="s">
        <v>458</v>
      </c>
      <c r="G290" s="39"/>
      <c r="H290" s="39"/>
      <c r="I290" s="234"/>
      <c r="J290" s="39"/>
      <c r="K290" s="39"/>
      <c r="L290" s="43"/>
      <c r="M290" s="235"/>
      <c r="N290" s="236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139</v>
      </c>
      <c r="AU290" s="16" t="s">
        <v>145</v>
      </c>
    </row>
    <row r="291" spans="1:51" s="13" customFormat="1" ht="12">
      <c r="A291" s="13"/>
      <c r="B291" s="237"/>
      <c r="C291" s="238"/>
      <c r="D291" s="239" t="s">
        <v>181</v>
      </c>
      <c r="E291" s="240" t="s">
        <v>1</v>
      </c>
      <c r="F291" s="241" t="s">
        <v>459</v>
      </c>
      <c r="G291" s="238"/>
      <c r="H291" s="242">
        <v>0.3</v>
      </c>
      <c r="I291" s="243"/>
      <c r="J291" s="238"/>
      <c r="K291" s="238"/>
      <c r="L291" s="244"/>
      <c r="M291" s="245"/>
      <c r="N291" s="246"/>
      <c r="O291" s="246"/>
      <c r="P291" s="246"/>
      <c r="Q291" s="246"/>
      <c r="R291" s="246"/>
      <c r="S291" s="246"/>
      <c r="T291" s="24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8" t="s">
        <v>181</v>
      </c>
      <c r="AU291" s="248" t="s">
        <v>145</v>
      </c>
      <c r="AV291" s="13" t="s">
        <v>88</v>
      </c>
      <c r="AW291" s="13" t="s">
        <v>36</v>
      </c>
      <c r="AX291" s="13" t="s">
        <v>86</v>
      </c>
      <c r="AY291" s="248" t="s">
        <v>131</v>
      </c>
    </row>
    <row r="292" spans="1:65" s="2" customFormat="1" ht="24.15" customHeight="1">
      <c r="A292" s="37"/>
      <c r="B292" s="38"/>
      <c r="C292" s="218" t="s">
        <v>460</v>
      </c>
      <c r="D292" s="218" t="s">
        <v>133</v>
      </c>
      <c r="E292" s="219" t="s">
        <v>461</v>
      </c>
      <c r="F292" s="220" t="s">
        <v>462</v>
      </c>
      <c r="G292" s="221" t="s">
        <v>445</v>
      </c>
      <c r="H292" s="222">
        <v>3</v>
      </c>
      <c r="I292" s="223"/>
      <c r="J292" s="224">
        <f>ROUND(I292*H292,2)</f>
        <v>0</v>
      </c>
      <c r="K292" s="225"/>
      <c r="L292" s="43"/>
      <c r="M292" s="226" t="s">
        <v>1</v>
      </c>
      <c r="N292" s="227" t="s">
        <v>44</v>
      </c>
      <c r="O292" s="90"/>
      <c r="P292" s="228">
        <f>O292*H292</f>
        <v>0</v>
      </c>
      <c r="Q292" s="228">
        <v>0.087418</v>
      </c>
      <c r="R292" s="228">
        <f>Q292*H292</f>
        <v>0.262254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137</v>
      </c>
      <c r="AT292" s="230" t="s">
        <v>133</v>
      </c>
      <c r="AU292" s="230" t="s">
        <v>145</v>
      </c>
      <c r="AY292" s="16" t="s">
        <v>131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86</v>
      </c>
      <c r="BK292" s="231">
        <f>ROUND(I292*H292,2)</f>
        <v>0</v>
      </c>
      <c r="BL292" s="16" t="s">
        <v>137</v>
      </c>
      <c r="BM292" s="230" t="s">
        <v>463</v>
      </c>
    </row>
    <row r="293" spans="1:47" s="2" customFormat="1" ht="12">
      <c r="A293" s="37"/>
      <c r="B293" s="38"/>
      <c r="C293" s="39"/>
      <c r="D293" s="232" t="s">
        <v>139</v>
      </c>
      <c r="E293" s="39"/>
      <c r="F293" s="233" t="s">
        <v>464</v>
      </c>
      <c r="G293" s="39"/>
      <c r="H293" s="39"/>
      <c r="I293" s="234"/>
      <c r="J293" s="39"/>
      <c r="K293" s="39"/>
      <c r="L293" s="43"/>
      <c r="M293" s="235"/>
      <c r="N293" s="236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139</v>
      </c>
      <c r="AU293" s="16" t="s">
        <v>145</v>
      </c>
    </row>
    <row r="294" spans="1:65" s="2" customFormat="1" ht="24.15" customHeight="1">
      <c r="A294" s="37"/>
      <c r="B294" s="38"/>
      <c r="C294" s="260" t="s">
        <v>465</v>
      </c>
      <c r="D294" s="260" t="s">
        <v>210</v>
      </c>
      <c r="E294" s="261" t="s">
        <v>466</v>
      </c>
      <c r="F294" s="262" t="s">
        <v>467</v>
      </c>
      <c r="G294" s="263" t="s">
        <v>445</v>
      </c>
      <c r="H294" s="264">
        <v>3</v>
      </c>
      <c r="I294" s="265"/>
      <c r="J294" s="266">
        <f>ROUND(I294*H294,2)</f>
        <v>0</v>
      </c>
      <c r="K294" s="267"/>
      <c r="L294" s="268"/>
      <c r="M294" s="269" t="s">
        <v>1</v>
      </c>
      <c r="N294" s="270" t="s">
        <v>44</v>
      </c>
      <c r="O294" s="90"/>
      <c r="P294" s="228">
        <f>O294*H294</f>
        <v>0</v>
      </c>
      <c r="Q294" s="228">
        <v>0.027</v>
      </c>
      <c r="R294" s="228">
        <f>Q294*H294</f>
        <v>0.081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170</v>
      </c>
      <c r="AT294" s="230" t="s">
        <v>210</v>
      </c>
      <c r="AU294" s="230" t="s">
        <v>145</v>
      </c>
      <c r="AY294" s="16" t="s">
        <v>131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86</v>
      </c>
      <c r="BK294" s="231">
        <f>ROUND(I294*H294,2)</f>
        <v>0</v>
      </c>
      <c r="BL294" s="16" t="s">
        <v>137</v>
      </c>
      <c r="BM294" s="230" t="s">
        <v>468</v>
      </c>
    </row>
    <row r="295" spans="1:65" s="2" customFormat="1" ht="33" customHeight="1">
      <c r="A295" s="37"/>
      <c r="B295" s="38"/>
      <c r="C295" s="218" t="s">
        <v>469</v>
      </c>
      <c r="D295" s="218" t="s">
        <v>133</v>
      </c>
      <c r="E295" s="219" t="s">
        <v>470</v>
      </c>
      <c r="F295" s="220" t="s">
        <v>471</v>
      </c>
      <c r="G295" s="221" t="s">
        <v>173</v>
      </c>
      <c r="H295" s="222">
        <v>0.169</v>
      </c>
      <c r="I295" s="223"/>
      <c r="J295" s="224">
        <f>ROUND(I295*H295,2)</f>
        <v>0</v>
      </c>
      <c r="K295" s="225"/>
      <c r="L295" s="43"/>
      <c r="M295" s="226" t="s">
        <v>1</v>
      </c>
      <c r="N295" s="227" t="s">
        <v>44</v>
      </c>
      <c r="O295" s="90"/>
      <c r="P295" s="228">
        <f>O295*H295</f>
        <v>0</v>
      </c>
      <c r="Q295" s="228">
        <v>2.50187</v>
      </c>
      <c r="R295" s="228">
        <f>Q295*H295</f>
        <v>0.42281603</v>
      </c>
      <c r="S295" s="228">
        <v>0</v>
      </c>
      <c r="T295" s="229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30" t="s">
        <v>137</v>
      </c>
      <c r="AT295" s="230" t="s">
        <v>133</v>
      </c>
      <c r="AU295" s="230" t="s">
        <v>145</v>
      </c>
      <c r="AY295" s="16" t="s">
        <v>131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6" t="s">
        <v>86</v>
      </c>
      <c r="BK295" s="231">
        <f>ROUND(I295*H295,2)</f>
        <v>0</v>
      </c>
      <c r="BL295" s="16" t="s">
        <v>137</v>
      </c>
      <c r="BM295" s="230" t="s">
        <v>472</v>
      </c>
    </row>
    <row r="296" spans="1:47" s="2" customFormat="1" ht="12">
      <c r="A296" s="37"/>
      <c r="B296" s="38"/>
      <c r="C296" s="39"/>
      <c r="D296" s="232" t="s">
        <v>139</v>
      </c>
      <c r="E296" s="39"/>
      <c r="F296" s="233" t="s">
        <v>473</v>
      </c>
      <c r="G296" s="39"/>
      <c r="H296" s="39"/>
      <c r="I296" s="234"/>
      <c r="J296" s="39"/>
      <c r="K296" s="39"/>
      <c r="L296" s="43"/>
      <c r="M296" s="235"/>
      <c r="N296" s="236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139</v>
      </c>
      <c r="AU296" s="16" t="s">
        <v>145</v>
      </c>
    </row>
    <row r="297" spans="1:51" s="13" customFormat="1" ht="12">
      <c r="A297" s="13"/>
      <c r="B297" s="237"/>
      <c r="C297" s="238"/>
      <c r="D297" s="239" t="s">
        <v>181</v>
      </c>
      <c r="E297" s="240" t="s">
        <v>1</v>
      </c>
      <c r="F297" s="241" t="s">
        <v>474</v>
      </c>
      <c r="G297" s="238"/>
      <c r="H297" s="242">
        <v>0.169</v>
      </c>
      <c r="I297" s="243"/>
      <c r="J297" s="238"/>
      <c r="K297" s="238"/>
      <c r="L297" s="244"/>
      <c r="M297" s="245"/>
      <c r="N297" s="246"/>
      <c r="O297" s="246"/>
      <c r="P297" s="246"/>
      <c r="Q297" s="246"/>
      <c r="R297" s="246"/>
      <c r="S297" s="246"/>
      <c r="T297" s="24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8" t="s">
        <v>181</v>
      </c>
      <c r="AU297" s="248" t="s">
        <v>145</v>
      </c>
      <c r="AV297" s="13" t="s">
        <v>88</v>
      </c>
      <c r="AW297" s="13" t="s">
        <v>36</v>
      </c>
      <c r="AX297" s="13" t="s">
        <v>86</v>
      </c>
      <c r="AY297" s="248" t="s">
        <v>131</v>
      </c>
    </row>
    <row r="298" spans="1:65" s="2" customFormat="1" ht="24.15" customHeight="1">
      <c r="A298" s="37"/>
      <c r="B298" s="38"/>
      <c r="C298" s="218" t="s">
        <v>475</v>
      </c>
      <c r="D298" s="218" t="s">
        <v>133</v>
      </c>
      <c r="E298" s="219" t="s">
        <v>476</v>
      </c>
      <c r="F298" s="220" t="s">
        <v>477</v>
      </c>
      <c r="G298" s="221" t="s">
        <v>445</v>
      </c>
      <c r="H298" s="222">
        <v>1</v>
      </c>
      <c r="I298" s="223"/>
      <c r="J298" s="224">
        <f>ROUND(I298*H298,2)</f>
        <v>0</v>
      </c>
      <c r="K298" s="225"/>
      <c r="L298" s="43"/>
      <c r="M298" s="226" t="s">
        <v>1</v>
      </c>
      <c r="N298" s="227" t="s">
        <v>44</v>
      </c>
      <c r="O298" s="90"/>
      <c r="P298" s="228">
        <f>O298*H298</f>
        <v>0</v>
      </c>
      <c r="Q298" s="228">
        <v>0.00012</v>
      </c>
      <c r="R298" s="228">
        <f>Q298*H298</f>
        <v>0.00012</v>
      </c>
      <c r="S298" s="228">
        <v>0</v>
      </c>
      <c r="T298" s="229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0" t="s">
        <v>137</v>
      </c>
      <c r="AT298" s="230" t="s">
        <v>133</v>
      </c>
      <c r="AU298" s="230" t="s">
        <v>145</v>
      </c>
      <c r="AY298" s="16" t="s">
        <v>131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6" t="s">
        <v>86</v>
      </c>
      <c r="BK298" s="231">
        <f>ROUND(I298*H298,2)</f>
        <v>0</v>
      </c>
      <c r="BL298" s="16" t="s">
        <v>137</v>
      </c>
      <c r="BM298" s="230" t="s">
        <v>478</v>
      </c>
    </row>
    <row r="299" spans="1:47" s="2" customFormat="1" ht="12">
      <c r="A299" s="37"/>
      <c r="B299" s="38"/>
      <c r="C299" s="39"/>
      <c r="D299" s="232" t="s">
        <v>139</v>
      </c>
      <c r="E299" s="39"/>
      <c r="F299" s="233" t="s">
        <v>479</v>
      </c>
      <c r="G299" s="39"/>
      <c r="H299" s="39"/>
      <c r="I299" s="234"/>
      <c r="J299" s="39"/>
      <c r="K299" s="39"/>
      <c r="L299" s="43"/>
      <c r="M299" s="235"/>
      <c r="N299" s="236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139</v>
      </c>
      <c r="AU299" s="16" t="s">
        <v>145</v>
      </c>
    </row>
    <row r="300" spans="1:65" s="2" customFormat="1" ht="24.15" customHeight="1">
      <c r="A300" s="37"/>
      <c r="B300" s="38"/>
      <c r="C300" s="260" t="s">
        <v>480</v>
      </c>
      <c r="D300" s="260" t="s">
        <v>210</v>
      </c>
      <c r="E300" s="261" t="s">
        <v>481</v>
      </c>
      <c r="F300" s="262" t="s">
        <v>482</v>
      </c>
      <c r="G300" s="263" t="s">
        <v>445</v>
      </c>
      <c r="H300" s="264">
        <v>1</v>
      </c>
      <c r="I300" s="265"/>
      <c r="J300" s="266">
        <f>ROUND(I300*H300,2)</f>
        <v>0</v>
      </c>
      <c r="K300" s="267"/>
      <c r="L300" s="268"/>
      <c r="M300" s="269" t="s">
        <v>1</v>
      </c>
      <c r="N300" s="270" t="s">
        <v>44</v>
      </c>
      <c r="O300" s="90"/>
      <c r="P300" s="228">
        <f>O300*H300</f>
        <v>0</v>
      </c>
      <c r="Q300" s="228">
        <v>0.0072</v>
      </c>
      <c r="R300" s="228">
        <f>Q300*H300</f>
        <v>0.0072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170</v>
      </c>
      <c r="AT300" s="230" t="s">
        <v>210</v>
      </c>
      <c r="AU300" s="230" t="s">
        <v>145</v>
      </c>
      <c r="AY300" s="16" t="s">
        <v>131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86</v>
      </c>
      <c r="BK300" s="231">
        <f>ROUND(I300*H300,2)</f>
        <v>0</v>
      </c>
      <c r="BL300" s="16" t="s">
        <v>137</v>
      </c>
      <c r="BM300" s="230" t="s">
        <v>483</v>
      </c>
    </row>
    <row r="301" spans="1:65" s="2" customFormat="1" ht="24.15" customHeight="1">
      <c r="A301" s="37"/>
      <c r="B301" s="38"/>
      <c r="C301" s="218" t="s">
        <v>484</v>
      </c>
      <c r="D301" s="218" t="s">
        <v>133</v>
      </c>
      <c r="E301" s="219" t="s">
        <v>485</v>
      </c>
      <c r="F301" s="220" t="s">
        <v>486</v>
      </c>
      <c r="G301" s="221" t="s">
        <v>157</v>
      </c>
      <c r="H301" s="222">
        <v>6</v>
      </c>
      <c r="I301" s="223"/>
      <c r="J301" s="224">
        <f>ROUND(I301*H301,2)</f>
        <v>0</v>
      </c>
      <c r="K301" s="225"/>
      <c r="L301" s="43"/>
      <c r="M301" s="226" t="s">
        <v>1</v>
      </c>
      <c r="N301" s="227" t="s">
        <v>44</v>
      </c>
      <c r="O301" s="90"/>
      <c r="P301" s="228">
        <f>O301*H301</f>
        <v>0</v>
      </c>
      <c r="Q301" s="228">
        <v>0.0027611</v>
      </c>
      <c r="R301" s="228">
        <f>Q301*H301</f>
        <v>0.0165666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137</v>
      </c>
      <c r="AT301" s="230" t="s">
        <v>133</v>
      </c>
      <c r="AU301" s="230" t="s">
        <v>145</v>
      </c>
      <c r="AY301" s="16" t="s">
        <v>131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86</v>
      </c>
      <c r="BK301" s="231">
        <f>ROUND(I301*H301,2)</f>
        <v>0</v>
      </c>
      <c r="BL301" s="16" t="s">
        <v>137</v>
      </c>
      <c r="BM301" s="230" t="s">
        <v>487</v>
      </c>
    </row>
    <row r="302" spans="1:47" s="2" customFormat="1" ht="12">
      <c r="A302" s="37"/>
      <c r="B302" s="38"/>
      <c r="C302" s="39"/>
      <c r="D302" s="232" t="s">
        <v>139</v>
      </c>
      <c r="E302" s="39"/>
      <c r="F302" s="233" t="s">
        <v>488</v>
      </c>
      <c r="G302" s="39"/>
      <c r="H302" s="39"/>
      <c r="I302" s="234"/>
      <c r="J302" s="39"/>
      <c r="K302" s="39"/>
      <c r="L302" s="43"/>
      <c r="M302" s="235"/>
      <c r="N302" s="236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139</v>
      </c>
      <c r="AU302" s="16" t="s">
        <v>145</v>
      </c>
    </row>
    <row r="303" spans="1:65" s="2" customFormat="1" ht="33" customHeight="1">
      <c r="A303" s="37"/>
      <c r="B303" s="38"/>
      <c r="C303" s="218" t="s">
        <v>489</v>
      </c>
      <c r="D303" s="218" t="s">
        <v>133</v>
      </c>
      <c r="E303" s="219" t="s">
        <v>490</v>
      </c>
      <c r="F303" s="220" t="s">
        <v>491</v>
      </c>
      <c r="G303" s="221" t="s">
        <v>445</v>
      </c>
      <c r="H303" s="222">
        <v>6</v>
      </c>
      <c r="I303" s="223"/>
      <c r="J303" s="224">
        <f>ROUND(I303*H303,2)</f>
        <v>0</v>
      </c>
      <c r="K303" s="225"/>
      <c r="L303" s="43"/>
      <c r="M303" s="226" t="s">
        <v>1</v>
      </c>
      <c r="N303" s="227" t="s">
        <v>44</v>
      </c>
      <c r="O303" s="90"/>
      <c r="P303" s="228">
        <f>O303*H303</f>
        <v>0</v>
      </c>
      <c r="Q303" s="228">
        <v>1.25E-06</v>
      </c>
      <c r="R303" s="228">
        <f>Q303*H303</f>
        <v>7.500000000000001E-06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137</v>
      </c>
      <c r="AT303" s="230" t="s">
        <v>133</v>
      </c>
      <c r="AU303" s="230" t="s">
        <v>145</v>
      </c>
      <c r="AY303" s="16" t="s">
        <v>131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86</v>
      </c>
      <c r="BK303" s="231">
        <f>ROUND(I303*H303,2)</f>
        <v>0</v>
      </c>
      <c r="BL303" s="16" t="s">
        <v>137</v>
      </c>
      <c r="BM303" s="230" t="s">
        <v>492</v>
      </c>
    </row>
    <row r="304" spans="1:47" s="2" customFormat="1" ht="12">
      <c r="A304" s="37"/>
      <c r="B304" s="38"/>
      <c r="C304" s="39"/>
      <c r="D304" s="232" t="s">
        <v>139</v>
      </c>
      <c r="E304" s="39"/>
      <c r="F304" s="233" t="s">
        <v>493</v>
      </c>
      <c r="G304" s="39"/>
      <c r="H304" s="39"/>
      <c r="I304" s="234"/>
      <c r="J304" s="39"/>
      <c r="K304" s="39"/>
      <c r="L304" s="43"/>
      <c r="M304" s="235"/>
      <c r="N304" s="236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139</v>
      </c>
      <c r="AU304" s="16" t="s">
        <v>145</v>
      </c>
    </row>
    <row r="305" spans="1:65" s="2" customFormat="1" ht="16.5" customHeight="1">
      <c r="A305" s="37"/>
      <c r="B305" s="38"/>
      <c r="C305" s="260" t="s">
        <v>494</v>
      </c>
      <c r="D305" s="260" t="s">
        <v>210</v>
      </c>
      <c r="E305" s="261" t="s">
        <v>495</v>
      </c>
      <c r="F305" s="262" t="s">
        <v>496</v>
      </c>
      <c r="G305" s="263" t="s">
        <v>445</v>
      </c>
      <c r="H305" s="264">
        <v>6</v>
      </c>
      <c r="I305" s="265"/>
      <c r="J305" s="266">
        <f>ROUND(I305*H305,2)</f>
        <v>0</v>
      </c>
      <c r="K305" s="267"/>
      <c r="L305" s="268"/>
      <c r="M305" s="269" t="s">
        <v>1</v>
      </c>
      <c r="N305" s="270" t="s">
        <v>44</v>
      </c>
      <c r="O305" s="90"/>
      <c r="P305" s="228">
        <f>O305*H305</f>
        <v>0</v>
      </c>
      <c r="Q305" s="228">
        <v>0.00072</v>
      </c>
      <c r="R305" s="228">
        <f>Q305*H305</f>
        <v>0.00432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170</v>
      </c>
      <c r="AT305" s="230" t="s">
        <v>210</v>
      </c>
      <c r="AU305" s="230" t="s">
        <v>145</v>
      </c>
      <c r="AY305" s="16" t="s">
        <v>131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86</v>
      </c>
      <c r="BK305" s="231">
        <f>ROUND(I305*H305,2)</f>
        <v>0</v>
      </c>
      <c r="BL305" s="16" t="s">
        <v>137</v>
      </c>
      <c r="BM305" s="230" t="s">
        <v>497</v>
      </c>
    </row>
    <row r="306" spans="1:65" s="2" customFormat="1" ht="24.15" customHeight="1">
      <c r="A306" s="37"/>
      <c r="B306" s="38"/>
      <c r="C306" s="218" t="s">
        <v>498</v>
      </c>
      <c r="D306" s="218" t="s">
        <v>133</v>
      </c>
      <c r="E306" s="219" t="s">
        <v>499</v>
      </c>
      <c r="F306" s="220" t="s">
        <v>500</v>
      </c>
      <c r="G306" s="221" t="s">
        <v>445</v>
      </c>
      <c r="H306" s="222">
        <v>3</v>
      </c>
      <c r="I306" s="223"/>
      <c r="J306" s="224">
        <f>ROUND(I306*H306,2)</f>
        <v>0</v>
      </c>
      <c r="K306" s="225"/>
      <c r="L306" s="43"/>
      <c r="M306" s="226" t="s">
        <v>1</v>
      </c>
      <c r="N306" s="227" t="s">
        <v>44</v>
      </c>
      <c r="O306" s="90"/>
      <c r="P306" s="228">
        <f>O306*H306</f>
        <v>0</v>
      </c>
      <c r="Q306" s="228">
        <v>0.124223</v>
      </c>
      <c r="R306" s="228">
        <f>Q306*H306</f>
        <v>0.37266900000000003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137</v>
      </c>
      <c r="AT306" s="230" t="s">
        <v>133</v>
      </c>
      <c r="AU306" s="230" t="s">
        <v>145</v>
      </c>
      <c r="AY306" s="16" t="s">
        <v>131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86</v>
      </c>
      <c r="BK306" s="231">
        <f>ROUND(I306*H306,2)</f>
        <v>0</v>
      </c>
      <c r="BL306" s="16" t="s">
        <v>137</v>
      </c>
      <c r="BM306" s="230" t="s">
        <v>501</v>
      </c>
    </row>
    <row r="307" spans="1:47" s="2" customFormat="1" ht="12">
      <c r="A307" s="37"/>
      <c r="B307" s="38"/>
      <c r="C307" s="39"/>
      <c r="D307" s="232" t="s">
        <v>139</v>
      </c>
      <c r="E307" s="39"/>
      <c r="F307" s="233" t="s">
        <v>502</v>
      </c>
      <c r="G307" s="39"/>
      <c r="H307" s="39"/>
      <c r="I307" s="234"/>
      <c r="J307" s="39"/>
      <c r="K307" s="39"/>
      <c r="L307" s="43"/>
      <c r="M307" s="235"/>
      <c r="N307" s="236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139</v>
      </c>
      <c r="AU307" s="16" t="s">
        <v>145</v>
      </c>
    </row>
    <row r="308" spans="1:65" s="2" customFormat="1" ht="21.75" customHeight="1">
      <c r="A308" s="37"/>
      <c r="B308" s="38"/>
      <c r="C308" s="260" t="s">
        <v>503</v>
      </c>
      <c r="D308" s="260" t="s">
        <v>210</v>
      </c>
      <c r="E308" s="261" t="s">
        <v>504</v>
      </c>
      <c r="F308" s="262" t="s">
        <v>505</v>
      </c>
      <c r="G308" s="263" t="s">
        <v>445</v>
      </c>
      <c r="H308" s="264">
        <v>3</v>
      </c>
      <c r="I308" s="265"/>
      <c r="J308" s="266">
        <f>ROUND(I308*H308,2)</f>
        <v>0</v>
      </c>
      <c r="K308" s="267"/>
      <c r="L308" s="268"/>
      <c r="M308" s="269" t="s">
        <v>1</v>
      </c>
      <c r="N308" s="270" t="s">
        <v>44</v>
      </c>
      <c r="O308" s="90"/>
      <c r="P308" s="228">
        <f>O308*H308</f>
        <v>0</v>
      </c>
      <c r="Q308" s="228">
        <v>0.067</v>
      </c>
      <c r="R308" s="228">
        <f>Q308*H308</f>
        <v>0.201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170</v>
      </c>
      <c r="AT308" s="230" t="s">
        <v>210</v>
      </c>
      <c r="AU308" s="230" t="s">
        <v>145</v>
      </c>
      <c r="AY308" s="16" t="s">
        <v>131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86</v>
      </c>
      <c r="BK308" s="231">
        <f>ROUND(I308*H308,2)</f>
        <v>0</v>
      </c>
      <c r="BL308" s="16" t="s">
        <v>137</v>
      </c>
      <c r="BM308" s="230" t="s">
        <v>506</v>
      </c>
    </row>
    <row r="309" spans="1:65" s="2" customFormat="1" ht="24.15" customHeight="1">
      <c r="A309" s="37"/>
      <c r="B309" s="38"/>
      <c r="C309" s="218" t="s">
        <v>507</v>
      </c>
      <c r="D309" s="218" t="s">
        <v>133</v>
      </c>
      <c r="E309" s="219" t="s">
        <v>508</v>
      </c>
      <c r="F309" s="220" t="s">
        <v>509</v>
      </c>
      <c r="G309" s="221" t="s">
        <v>445</v>
      </c>
      <c r="H309" s="222">
        <v>3</v>
      </c>
      <c r="I309" s="223"/>
      <c r="J309" s="224">
        <f>ROUND(I309*H309,2)</f>
        <v>0</v>
      </c>
      <c r="K309" s="225"/>
      <c r="L309" s="43"/>
      <c r="M309" s="226" t="s">
        <v>1</v>
      </c>
      <c r="N309" s="227" t="s">
        <v>44</v>
      </c>
      <c r="O309" s="90"/>
      <c r="P309" s="228">
        <f>O309*H309</f>
        <v>0</v>
      </c>
      <c r="Q309" s="228">
        <v>0.029723</v>
      </c>
      <c r="R309" s="228">
        <f>Q309*H309</f>
        <v>0.089169</v>
      </c>
      <c r="S309" s="228">
        <v>0</v>
      </c>
      <c r="T309" s="229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0" t="s">
        <v>137</v>
      </c>
      <c r="AT309" s="230" t="s">
        <v>133</v>
      </c>
      <c r="AU309" s="230" t="s">
        <v>145</v>
      </c>
      <c r="AY309" s="16" t="s">
        <v>131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6" t="s">
        <v>86</v>
      </c>
      <c r="BK309" s="231">
        <f>ROUND(I309*H309,2)</f>
        <v>0</v>
      </c>
      <c r="BL309" s="16" t="s">
        <v>137</v>
      </c>
      <c r="BM309" s="230" t="s">
        <v>510</v>
      </c>
    </row>
    <row r="310" spans="1:47" s="2" customFormat="1" ht="12">
      <c r="A310" s="37"/>
      <c r="B310" s="38"/>
      <c r="C310" s="39"/>
      <c r="D310" s="232" t="s">
        <v>139</v>
      </c>
      <c r="E310" s="39"/>
      <c r="F310" s="233" t="s">
        <v>511</v>
      </c>
      <c r="G310" s="39"/>
      <c r="H310" s="39"/>
      <c r="I310" s="234"/>
      <c r="J310" s="39"/>
      <c r="K310" s="39"/>
      <c r="L310" s="43"/>
      <c r="M310" s="235"/>
      <c r="N310" s="236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139</v>
      </c>
      <c r="AU310" s="16" t="s">
        <v>145</v>
      </c>
    </row>
    <row r="311" spans="1:65" s="2" customFormat="1" ht="21.75" customHeight="1">
      <c r="A311" s="37"/>
      <c r="B311" s="38"/>
      <c r="C311" s="260" t="s">
        <v>512</v>
      </c>
      <c r="D311" s="260" t="s">
        <v>210</v>
      </c>
      <c r="E311" s="261" t="s">
        <v>513</v>
      </c>
      <c r="F311" s="262" t="s">
        <v>514</v>
      </c>
      <c r="G311" s="263" t="s">
        <v>445</v>
      </c>
      <c r="H311" s="264">
        <v>3</v>
      </c>
      <c r="I311" s="265"/>
      <c r="J311" s="266">
        <f>ROUND(I311*H311,2)</f>
        <v>0</v>
      </c>
      <c r="K311" s="267"/>
      <c r="L311" s="268"/>
      <c r="M311" s="269" t="s">
        <v>1</v>
      </c>
      <c r="N311" s="270" t="s">
        <v>44</v>
      </c>
      <c r="O311" s="90"/>
      <c r="P311" s="228">
        <f>O311*H311</f>
        <v>0</v>
      </c>
      <c r="Q311" s="228">
        <v>0.04</v>
      </c>
      <c r="R311" s="228">
        <f>Q311*H311</f>
        <v>0.12</v>
      </c>
      <c r="S311" s="228">
        <v>0</v>
      </c>
      <c r="T311" s="229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30" t="s">
        <v>170</v>
      </c>
      <c r="AT311" s="230" t="s">
        <v>210</v>
      </c>
      <c r="AU311" s="230" t="s">
        <v>145</v>
      </c>
      <c r="AY311" s="16" t="s">
        <v>131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6" t="s">
        <v>86</v>
      </c>
      <c r="BK311" s="231">
        <f>ROUND(I311*H311,2)</f>
        <v>0</v>
      </c>
      <c r="BL311" s="16" t="s">
        <v>137</v>
      </c>
      <c r="BM311" s="230" t="s">
        <v>515</v>
      </c>
    </row>
    <row r="312" spans="1:65" s="2" customFormat="1" ht="24.15" customHeight="1">
      <c r="A312" s="37"/>
      <c r="B312" s="38"/>
      <c r="C312" s="218" t="s">
        <v>516</v>
      </c>
      <c r="D312" s="218" t="s">
        <v>133</v>
      </c>
      <c r="E312" s="219" t="s">
        <v>517</v>
      </c>
      <c r="F312" s="220" t="s">
        <v>518</v>
      </c>
      <c r="G312" s="221" t="s">
        <v>445</v>
      </c>
      <c r="H312" s="222">
        <v>3</v>
      </c>
      <c r="I312" s="223"/>
      <c r="J312" s="224">
        <f>ROUND(I312*H312,2)</f>
        <v>0</v>
      </c>
      <c r="K312" s="225"/>
      <c r="L312" s="43"/>
      <c r="M312" s="226" t="s">
        <v>1</v>
      </c>
      <c r="N312" s="227" t="s">
        <v>44</v>
      </c>
      <c r="O312" s="90"/>
      <c r="P312" s="228">
        <f>O312*H312</f>
        <v>0</v>
      </c>
      <c r="Q312" s="228">
        <v>0.029723</v>
      </c>
      <c r="R312" s="228">
        <f>Q312*H312</f>
        <v>0.089169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137</v>
      </c>
      <c r="AT312" s="230" t="s">
        <v>133</v>
      </c>
      <c r="AU312" s="230" t="s">
        <v>145</v>
      </c>
      <c r="AY312" s="16" t="s">
        <v>131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86</v>
      </c>
      <c r="BK312" s="231">
        <f>ROUND(I312*H312,2)</f>
        <v>0</v>
      </c>
      <c r="BL312" s="16" t="s">
        <v>137</v>
      </c>
      <c r="BM312" s="230" t="s">
        <v>519</v>
      </c>
    </row>
    <row r="313" spans="1:47" s="2" customFormat="1" ht="12">
      <c r="A313" s="37"/>
      <c r="B313" s="38"/>
      <c r="C313" s="39"/>
      <c r="D313" s="232" t="s">
        <v>139</v>
      </c>
      <c r="E313" s="39"/>
      <c r="F313" s="233" t="s">
        <v>520</v>
      </c>
      <c r="G313" s="39"/>
      <c r="H313" s="39"/>
      <c r="I313" s="234"/>
      <c r="J313" s="39"/>
      <c r="K313" s="39"/>
      <c r="L313" s="43"/>
      <c r="M313" s="235"/>
      <c r="N313" s="236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139</v>
      </c>
      <c r="AU313" s="16" t="s">
        <v>145</v>
      </c>
    </row>
    <row r="314" spans="1:65" s="2" customFormat="1" ht="24.15" customHeight="1">
      <c r="A314" s="37"/>
      <c r="B314" s="38"/>
      <c r="C314" s="260" t="s">
        <v>521</v>
      </c>
      <c r="D314" s="260" t="s">
        <v>210</v>
      </c>
      <c r="E314" s="261" t="s">
        <v>522</v>
      </c>
      <c r="F314" s="262" t="s">
        <v>523</v>
      </c>
      <c r="G314" s="263" t="s">
        <v>445</v>
      </c>
      <c r="H314" s="264">
        <v>3</v>
      </c>
      <c r="I314" s="265"/>
      <c r="J314" s="266">
        <f>ROUND(I314*H314,2)</f>
        <v>0</v>
      </c>
      <c r="K314" s="267"/>
      <c r="L314" s="268"/>
      <c r="M314" s="269" t="s">
        <v>1</v>
      </c>
      <c r="N314" s="270" t="s">
        <v>44</v>
      </c>
      <c r="O314" s="90"/>
      <c r="P314" s="228">
        <f>O314*H314</f>
        <v>0</v>
      </c>
      <c r="Q314" s="228">
        <v>0.09</v>
      </c>
      <c r="R314" s="228">
        <f>Q314*H314</f>
        <v>0.27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170</v>
      </c>
      <c r="AT314" s="230" t="s">
        <v>210</v>
      </c>
      <c r="AU314" s="230" t="s">
        <v>145</v>
      </c>
      <c r="AY314" s="16" t="s">
        <v>131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86</v>
      </c>
      <c r="BK314" s="231">
        <f>ROUND(I314*H314,2)</f>
        <v>0</v>
      </c>
      <c r="BL314" s="16" t="s">
        <v>137</v>
      </c>
      <c r="BM314" s="230" t="s">
        <v>524</v>
      </c>
    </row>
    <row r="315" spans="1:65" s="2" customFormat="1" ht="37.8" customHeight="1">
      <c r="A315" s="37"/>
      <c r="B315" s="38"/>
      <c r="C315" s="218" t="s">
        <v>525</v>
      </c>
      <c r="D315" s="218" t="s">
        <v>133</v>
      </c>
      <c r="E315" s="219" t="s">
        <v>526</v>
      </c>
      <c r="F315" s="220" t="s">
        <v>527</v>
      </c>
      <c r="G315" s="221" t="s">
        <v>445</v>
      </c>
      <c r="H315" s="222">
        <v>3</v>
      </c>
      <c r="I315" s="223"/>
      <c r="J315" s="224">
        <f>ROUND(I315*H315,2)</f>
        <v>0</v>
      </c>
      <c r="K315" s="225"/>
      <c r="L315" s="43"/>
      <c r="M315" s="226" t="s">
        <v>1</v>
      </c>
      <c r="N315" s="227" t="s">
        <v>44</v>
      </c>
      <c r="O315" s="90"/>
      <c r="P315" s="228">
        <f>O315*H315</f>
        <v>0</v>
      </c>
      <c r="Q315" s="228">
        <v>0.09</v>
      </c>
      <c r="R315" s="228">
        <f>Q315*H315</f>
        <v>0.27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137</v>
      </c>
      <c r="AT315" s="230" t="s">
        <v>133</v>
      </c>
      <c r="AU315" s="230" t="s">
        <v>145</v>
      </c>
      <c r="AY315" s="16" t="s">
        <v>131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86</v>
      </c>
      <c r="BK315" s="231">
        <f>ROUND(I315*H315,2)</f>
        <v>0</v>
      </c>
      <c r="BL315" s="16" t="s">
        <v>137</v>
      </c>
      <c r="BM315" s="230" t="s">
        <v>528</v>
      </c>
    </row>
    <row r="316" spans="1:47" s="2" customFormat="1" ht="12">
      <c r="A316" s="37"/>
      <c r="B316" s="38"/>
      <c r="C316" s="39"/>
      <c r="D316" s="232" t="s">
        <v>139</v>
      </c>
      <c r="E316" s="39"/>
      <c r="F316" s="233" t="s">
        <v>529</v>
      </c>
      <c r="G316" s="39"/>
      <c r="H316" s="39"/>
      <c r="I316" s="234"/>
      <c r="J316" s="39"/>
      <c r="K316" s="39"/>
      <c r="L316" s="43"/>
      <c r="M316" s="235"/>
      <c r="N316" s="236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139</v>
      </c>
      <c r="AU316" s="16" t="s">
        <v>145</v>
      </c>
    </row>
    <row r="317" spans="1:65" s="2" customFormat="1" ht="24.15" customHeight="1">
      <c r="A317" s="37"/>
      <c r="B317" s="38"/>
      <c r="C317" s="260" t="s">
        <v>530</v>
      </c>
      <c r="D317" s="260" t="s">
        <v>210</v>
      </c>
      <c r="E317" s="261" t="s">
        <v>531</v>
      </c>
      <c r="F317" s="262" t="s">
        <v>532</v>
      </c>
      <c r="G317" s="263" t="s">
        <v>445</v>
      </c>
      <c r="H317" s="264">
        <v>3</v>
      </c>
      <c r="I317" s="265"/>
      <c r="J317" s="266">
        <f>ROUND(I317*H317,2)</f>
        <v>0</v>
      </c>
      <c r="K317" s="267"/>
      <c r="L317" s="268"/>
      <c r="M317" s="269" t="s">
        <v>1</v>
      </c>
      <c r="N317" s="270" t="s">
        <v>44</v>
      </c>
      <c r="O317" s="90"/>
      <c r="P317" s="228">
        <f>O317*H317</f>
        <v>0</v>
      </c>
      <c r="Q317" s="228">
        <v>0.108</v>
      </c>
      <c r="R317" s="228">
        <f>Q317*H317</f>
        <v>0.324</v>
      </c>
      <c r="S317" s="228">
        <v>0</v>
      </c>
      <c r="T317" s="229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0" t="s">
        <v>170</v>
      </c>
      <c r="AT317" s="230" t="s">
        <v>210</v>
      </c>
      <c r="AU317" s="230" t="s">
        <v>145</v>
      </c>
      <c r="AY317" s="16" t="s">
        <v>131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6" t="s">
        <v>86</v>
      </c>
      <c r="BK317" s="231">
        <f>ROUND(I317*H317,2)</f>
        <v>0</v>
      </c>
      <c r="BL317" s="16" t="s">
        <v>137</v>
      </c>
      <c r="BM317" s="230" t="s">
        <v>533</v>
      </c>
    </row>
    <row r="318" spans="1:65" s="2" customFormat="1" ht="21.75" customHeight="1">
      <c r="A318" s="37"/>
      <c r="B318" s="38"/>
      <c r="C318" s="260" t="s">
        <v>534</v>
      </c>
      <c r="D318" s="260" t="s">
        <v>210</v>
      </c>
      <c r="E318" s="261" t="s">
        <v>535</v>
      </c>
      <c r="F318" s="262" t="s">
        <v>536</v>
      </c>
      <c r="G318" s="263" t="s">
        <v>445</v>
      </c>
      <c r="H318" s="264">
        <v>3</v>
      </c>
      <c r="I318" s="265"/>
      <c r="J318" s="266">
        <f>ROUND(I318*H318,2)</f>
        <v>0</v>
      </c>
      <c r="K318" s="267"/>
      <c r="L318" s="268"/>
      <c r="M318" s="269" t="s">
        <v>1</v>
      </c>
      <c r="N318" s="270" t="s">
        <v>44</v>
      </c>
      <c r="O318" s="90"/>
      <c r="P318" s="228">
        <f>O318*H318</f>
        <v>0</v>
      </c>
      <c r="Q318" s="228">
        <v>0.0085</v>
      </c>
      <c r="R318" s="228">
        <f>Q318*H318</f>
        <v>0.025500000000000002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170</v>
      </c>
      <c r="AT318" s="230" t="s">
        <v>210</v>
      </c>
      <c r="AU318" s="230" t="s">
        <v>145</v>
      </c>
      <c r="AY318" s="16" t="s">
        <v>131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86</v>
      </c>
      <c r="BK318" s="231">
        <f>ROUND(I318*H318,2)</f>
        <v>0</v>
      </c>
      <c r="BL318" s="16" t="s">
        <v>137</v>
      </c>
      <c r="BM318" s="230" t="s">
        <v>537</v>
      </c>
    </row>
    <row r="319" spans="1:65" s="2" customFormat="1" ht="21.75" customHeight="1">
      <c r="A319" s="37"/>
      <c r="B319" s="38"/>
      <c r="C319" s="218" t="s">
        <v>538</v>
      </c>
      <c r="D319" s="218" t="s">
        <v>133</v>
      </c>
      <c r="E319" s="219" t="s">
        <v>539</v>
      </c>
      <c r="F319" s="220" t="s">
        <v>540</v>
      </c>
      <c r="G319" s="221" t="s">
        <v>157</v>
      </c>
      <c r="H319" s="222">
        <v>6</v>
      </c>
      <c r="I319" s="223"/>
      <c r="J319" s="224">
        <f>ROUND(I319*H319,2)</f>
        <v>0</v>
      </c>
      <c r="K319" s="225"/>
      <c r="L319" s="43"/>
      <c r="M319" s="226" t="s">
        <v>1</v>
      </c>
      <c r="N319" s="227" t="s">
        <v>44</v>
      </c>
      <c r="O319" s="90"/>
      <c r="P319" s="228">
        <f>O319*H319</f>
        <v>0</v>
      </c>
      <c r="Q319" s="228">
        <v>6.3E-05</v>
      </c>
      <c r="R319" s="228">
        <f>Q319*H319</f>
        <v>0.00037799999999999997</v>
      </c>
      <c r="S319" s="228">
        <v>0</v>
      </c>
      <c r="T319" s="229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30" t="s">
        <v>137</v>
      </c>
      <c r="AT319" s="230" t="s">
        <v>133</v>
      </c>
      <c r="AU319" s="230" t="s">
        <v>145</v>
      </c>
      <c r="AY319" s="16" t="s">
        <v>131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6" t="s">
        <v>86</v>
      </c>
      <c r="BK319" s="231">
        <f>ROUND(I319*H319,2)</f>
        <v>0</v>
      </c>
      <c r="BL319" s="16" t="s">
        <v>137</v>
      </c>
      <c r="BM319" s="230" t="s">
        <v>541</v>
      </c>
    </row>
    <row r="320" spans="1:47" s="2" customFormat="1" ht="12">
      <c r="A320" s="37"/>
      <c r="B320" s="38"/>
      <c r="C320" s="39"/>
      <c r="D320" s="232" t="s">
        <v>139</v>
      </c>
      <c r="E320" s="39"/>
      <c r="F320" s="233" t="s">
        <v>542</v>
      </c>
      <c r="G320" s="39"/>
      <c r="H320" s="39"/>
      <c r="I320" s="234"/>
      <c r="J320" s="39"/>
      <c r="K320" s="39"/>
      <c r="L320" s="43"/>
      <c r="M320" s="235"/>
      <c r="N320" s="236"/>
      <c r="O320" s="90"/>
      <c r="P320" s="90"/>
      <c r="Q320" s="90"/>
      <c r="R320" s="90"/>
      <c r="S320" s="90"/>
      <c r="T320" s="91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139</v>
      </c>
      <c r="AU320" s="16" t="s">
        <v>145</v>
      </c>
    </row>
    <row r="321" spans="1:63" s="12" customFormat="1" ht="22.8" customHeight="1">
      <c r="A321" s="12"/>
      <c r="B321" s="202"/>
      <c r="C321" s="203"/>
      <c r="D321" s="204" t="s">
        <v>78</v>
      </c>
      <c r="E321" s="216" t="s">
        <v>176</v>
      </c>
      <c r="F321" s="216" t="s">
        <v>543</v>
      </c>
      <c r="G321" s="203"/>
      <c r="H321" s="203"/>
      <c r="I321" s="206"/>
      <c r="J321" s="217">
        <f>BK321</f>
        <v>0</v>
      </c>
      <c r="K321" s="203"/>
      <c r="L321" s="208"/>
      <c r="M321" s="209"/>
      <c r="N321" s="210"/>
      <c r="O321" s="210"/>
      <c r="P321" s="211">
        <f>SUM(P322:P384)</f>
        <v>0</v>
      </c>
      <c r="Q321" s="210"/>
      <c r="R321" s="211">
        <f>SUM(R322:R384)</f>
        <v>74.47525535799998</v>
      </c>
      <c r="S321" s="210"/>
      <c r="T321" s="212">
        <f>SUM(T322:T384)</f>
        <v>0.082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13" t="s">
        <v>86</v>
      </c>
      <c r="AT321" s="214" t="s">
        <v>78</v>
      </c>
      <c r="AU321" s="214" t="s">
        <v>86</v>
      </c>
      <c r="AY321" s="213" t="s">
        <v>131</v>
      </c>
      <c r="BK321" s="215">
        <f>SUM(BK322:BK384)</f>
        <v>0</v>
      </c>
    </row>
    <row r="322" spans="1:65" s="2" customFormat="1" ht="24.15" customHeight="1">
      <c r="A322" s="37"/>
      <c r="B322" s="38"/>
      <c r="C322" s="218" t="s">
        <v>544</v>
      </c>
      <c r="D322" s="218" t="s">
        <v>133</v>
      </c>
      <c r="E322" s="219" t="s">
        <v>545</v>
      </c>
      <c r="F322" s="220" t="s">
        <v>546</v>
      </c>
      <c r="G322" s="221" t="s">
        <v>445</v>
      </c>
      <c r="H322" s="222">
        <v>1</v>
      </c>
      <c r="I322" s="223"/>
      <c r="J322" s="224">
        <f>ROUND(I322*H322,2)</f>
        <v>0</v>
      </c>
      <c r="K322" s="225"/>
      <c r="L322" s="43"/>
      <c r="M322" s="226" t="s">
        <v>1</v>
      </c>
      <c r="N322" s="227" t="s">
        <v>44</v>
      </c>
      <c r="O322" s="90"/>
      <c r="P322" s="228">
        <f>O322*H322</f>
        <v>0</v>
      </c>
      <c r="Q322" s="228">
        <v>0.0007</v>
      </c>
      <c r="R322" s="228">
        <f>Q322*H322</f>
        <v>0.0007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137</v>
      </c>
      <c r="AT322" s="230" t="s">
        <v>133</v>
      </c>
      <c r="AU322" s="230" t="s">
        <v>88</v>
      </c>
      <c r="AY322" s="16" t="s">
        <v>131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86</v>
      </c>
      <c r="BK322" s="231">
        <f>ROUND(I322*H322,2)</f>
        <v>0</v>
      </c>
      <c r="BL322" s="16" t="s">
        <v>137</v>
      </c>
      <c r="BM322" s="230" t="s">
        <v>547</v>
      </c>
    </row>
    <row r="323" spans="1:47" s="2" customFormat="1" ht="12">
      <c r="A323" s="37"/>
      <c r="B323" s="38"/>
      <c r="C323" s="39"/>
      <c r="D323" s="232" t="s">
        <v>139</v>
      </c>
      <c r="E323" s="39"/>
      <c r="F323" s="233" t="s">
        <v>548</v>
      </c>
      <c r="G323" s="39"/>
      <c r="H323" s="39"/>
      <c r="I323" s="234"/>
      <c r="J323" s="39"/>
      <c r="K323" s="39"/>
      <c r="L323" s="43"/>
      <c r="M323" s="235"/>
      <c r="N323" s="236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139</v>
      </c>
      <c r="AU323" s="16" t="s">
        <v>88</v>
      </c>
    </row>
    <row r="324" spans="1:65" s="2" customFormat="1" ht="16.5" customHeight="1">
      <c r="A324" s="37"/>
      <c r="B324" s="38"/>
      <c r="C324" s="260" t="s">
        <v>549</v>
      </c>
      <c r="D324" s="260" t="s">
        <v>210</v>
      </c>
      <c r="E324" s="261" t="s">
        <v>550</v>
      </c>
      <c r="F324" s="262" t="s">
        <v>551</v>
      </c>
      <c r="G324" s="263" t="s">
        <v>445</v>
      </c>
      <c r="H324" s="264">
        <v>1</v>
      </c>
      <c r="I324" s="265"/>
      <c r="J324" s="266">
        <f>ROUND(I324*H324,2)</f>
        <v>0</v>
      </c>
      <c r="K324" s="267"/>
      <c r="L324" s="268"/>
      <c r="M324" s="269" t="s">
        <v>1</v>
      </c>
      <c r="N324" s="270" t="s">
        <v>44</v>
      </c>
      <c r="O324" s="90"/>
      <c r="P324" s="228">
        <f>O324*H324</f>
        <v>0</v>
      </c>
      <c r="Q324" s="228">
        <v>0.005</v>
      </c>
      <c r="R324" s="228">
        <f>Q324*H324</f>
        <v>0.005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170</v>
      </c>
      <c r="AT324" s="230" t="s">
        <v>210</v>
      </c>
      <c r="AU324" s="230" t="s">
        <v>88</v>
      </c>
      <c r="AY324" s="16" t="s">
        <v>131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86</v>
      </c>
      <c r="BK324" s="231">
        <f>ROUND(I324*H324,2)</f>
        <v>0</v>
      </c>
      <c r="BL324" s="16" t="s">
        <v>137</v>
      </c>
      <c r="BM324" s="230" t="s">
        <v>552</v>
      </c>
    </row>
    <row r="325" spans="1:65" s="2" customFormat="1" ht="24.15" customHeight="1">
      <c r="A325" s="37"/>
      <c r="B325" s="38"/>
      <c r="C325" s="218" t="s">
        <v>553</v>
      </c>
      <c r="D325" s="218" t="s">
        <v>133</v>
      </c>
      <c r="E325" s="219" t="s">
        <v>554</v>
      </c>
      <c r="F325" s="220" t="s">
        <v>555</v>
      </c>
      <c r="G325" s="221" t="s">
        <v>445</v>
      </c>
      <c r="H325" s="222">
        <v>1</v>
      </c>
      <c r="I325" s="223"/>
      <c r="J325" s="224">
        <f>ROUND(I325*H325,2)</f>
        <v>0</v>
      </c>
      <c r="K325" s="225"/>
      <c r="L325" s="43"/>
      <c r="M325" s="226" t="s">
        <v>1</v>
      </c>
      <c r="N325" s="227" t="s">
        <v>44</v>
      </c>
      <c r="O325" s="90"/>
      <c r="P325" s="228">
        <f>O325*H325</f>
        <v>0</v>
      </c>
      <c r="Q325" s="228">
        <v>0.109405</v>
      </c>
      <c r="R325" s="228">
        <f>Q325*H325</f>
        <v>0.109405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137</v>
      </c>
      <c r="AT325" s="230" t="s">
        <v>133</v>
      </c>
      <c r="AU325" s="230" t="s">
        <v>88</v>
      </c>
      <c r="AY325" s="16" t="s">
        <v>131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86</v>
      </c>
      <c r="BK325" s="231">
        <f>ROUND(I325*H325,2)</f>
        <v>0</v>
      </c>
      <c r="BL325" s="16" t="s">
        <v>137</v>
      </c>
      <c r="BM325" s="230" t="s">
        <v>556</v>
      </c>
    </row>
    <row r="326" spans="1:47" s="2" customFormat="1" ht="12">
      <c r="A326" s="37"/>
      <c r="B326" s="38"/>
      <c r="C326" s="39"/>
      <c r="D326" s="232" t="s">
        <v>139</v>
      </c>
      <c r="E326" s="39"/>
      <c r="F326" s="233" t="s">
        <v>557</v>
      </c>
      <c r="G326" s="39"/>
      <c r="H326" s="39"/>
      <c r="I326" s="234"/>
      <c r="J326" s="39"/>
      <c r="K326" s="39"/>
      <c r="L326" s="43"/>
      <c r="M326" s="235"/>
      <c r="N326" s="236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139</v>
      </c>
      <c r="AU326" s="16" t="s">
        <v>88</v>
      </c>
    </row>
    <row r="327" spans="1:65" s="2" customFormat="1" ht="21.75" customHeight="1">
      <c r="A327" s="37"/>
      <c r="B327" s="38"/>
      <c r="C327" s="260" t="s">
        <v>558</v>
      </c>
      <c r="D327" s="260" t="s">
        <v>210</v>
      </c>
      <c r="E327" s="261" t="s">
        <v>559</v>
      </c>
      <c r="F327" s="262" t="s">
        <v>560</v>
      </c>
      <c r="G327" s="263" t="s">
        <v>445</v>
      </c>
      <c r="H327" s="264">
        <v>1</v>
      </c>
      <c r="I327" s="265"/>
      <c r="J327" s="266">
        <f>ROUND(I327*H327,2)</f>
        <v>0</v>
      </c>
      <c r="K327" s="267"/>
      <c r="L327" s="268"/>
      <c r="M327" s="269" t="s">
        <v>1</v>
      </c>
      <c r="N327" s="270" t="s">
        <v>44</v>
      </c>
      <c r="O327" s="90"/>
      <c r="P327" s="228">
        <f>O327*H327</f>
        <v>0</v>
      </c>
      <c r="Q327" s="228">
        <v>0.0065</v>
      </c>
      <c r="R327" s="228">
        <f>Q327*H327</f>
        <v>0.0065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170</v>
      </c>
      <c r="AT327" s="230" t="s">
        <v>210</v>
      </c>
      <c r="AU327" s="230" t="s">
        <v>88</v>
      </c>
      <c r="AY327" s="16" t="s">
        <v>131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86</v>
      </c>
      <c r="BK327" s="231">
        <f>ROUND(I327*H327,2)</f>
        <v>0</v>
      </c>
      <c r="BL327" s="16" t="s">
        <v>137</v>
      </c>
      <c r="BM327" s="230" t="s">
        <v>561</v>
      </c>
    </row>
    <row r="328" spans="1:65" s="2" customFormat="1" ht="24.15" customHeight="1">
      <c r="A328" s="37"/>
      <c r="B328" s="38"/>
      <c r="C328" s="218" t="s">
        <v>562</v>
      </c>
      <c r="D328" s="218" t="s">
        <v>133</v>
      </c>
      <c r="E328" s="219" t="s">
        <v>563</v>
      </c>
      <c r="F328" s="220" t="s">
        <v>564</v>
      </c>
      <c r="G328" s="221" t="s">
        <v>445</v>
      </c>
      <c r="H328" s="222">
        <v>1</v>
      </c>
      <c r="I328" s="223"/>
      <c r="J328" s="224">
        <f>ROUND(I328*H328,2)</f>
        <v>0</v>
      </c>
      <c r="K328" s="225"/>
      <c r="L328" s="43"/>
      <c r="M328" s="226" t="s">
        <v>1</v>
      </c>
      <c r="N328" s="227" t="s">
        <v>44</v>
      </c>
      <c r="O328" s="90"/>
      <c r="P328" s="228">
        <f>O328*H328</f>
        <v>0</v>
      </c>
      <c r="Q328" s="228">
        <v>0.112405</v>
      </c>
      <c r="R328" s="228">
        <f>Q328*H328</f>
        <v>0.112405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137</v>
      </c>
      <c r="AT328" s="230" t="s">
        <v>133</v>
      </c>
      <c r="AU328" s="230" t="s">
        <v>88</v>
      </c>
      <c r="AY328" s="16" t="s">
        <v>131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86</v>
      </c>
      <c r="BK328" s="231">
        <f>ROUND(I328*H328,2)</f>
        <v>0</v>
      </c>
      <c r="BL328" s="16" t="s">
        <v>137</v>
      </c>
      <c r="BM328" s="230" t="s">
        <v>565</v>
      </c>
    </row>
    <row r="329" spans="1:47" s="2" customFormat="1" ht="12">
      <c r="A329" s="37"/>
      <c r="B329" s="38"/>
      <c r="C329" s="39"/>
      <c r="D329" s="232" t="s">
        <v>139</v>
      </c>
      <c r="E329" s="39"/>
      <c r="F329" s="233" t="s">
        <v>566</v>
      </c>
      <c r="G329" s="39"/>
      <c r="H329" s="39"/>
      <c r="I329" s="234"/>
      <c r="J329" s="39"/>
      <c r="K329" s="39"/>
      <c r="L329" s="43"/>
      <c r="M329" s="235"/>
      <c r="N329" s="236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139</v>
      </c>
      <c r="AU329" s="16" t="s">
        <v>88</v>
      </c>
    </row>
    <row r="330" spans="1:65" s="2" customFormat="1" ht="16.5" customHeight="1">
      <c r="A330" s="37"/>
      <c r="B330" s="38"/>
      <c r="C330" s="260" t="s">
        <v>567</v>
      </c>
      <c r="D330" s="260" t="s">
        <v>210</v>
      </c>
      <c r="E330" s="261" t="s">
        <v>568</v>
      </c>
      <c r="F330" s="262" t="s">
        <v>569</v>
      </c>
      <c r="G330" s="263" t="s">
        <v>445</v>
      </c>
      <c r="H330" s="264">
        <v>1</v>
      </c>
      <c r="I330" s="265"/>
      <c r="J330" s="266">
        <f>ROUND(I330*H330,2)</f>
        <v>0</v>
      </c>
      <c r="K330" s="267"/>
      <c r="L330" s="268"/>
      <c r="M330" s="269" t="s">
        <v>1</v>
      </c>
      <c r="N330" s="270" t="s">
        <v>44</v>
      </c>
      <c r="O330" s="90"/>
      <c r="P330" s="228">
        <f>O330*H330</f>
        <v>0</v>
      </c>
      <c r="Q330" s="228">
        <v>0.0033</v>
      </c>
      <c r="R330" s="228">
        <f>Q330*H330</f>
        <v>0.0033</v>
      </c>
      <c r="S330" s="228">
        <v>0</v>
      </c>
      <c r="T330" s="229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0" t="s">
        <v>170</v>
      </c>
      <c r="AT330" s="230" t="s">
        <v>210</v>
      </c>
      <c r="AU330" s="230" t="s">
        <v>88</v>
      </c>
      <c r="AY330" s="16" t="s">
        <v>131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6" t="s">
        <v>86</v>
      </c>
      <c r="BK330" s="231">
        <f>ROUND(I330*H330,2)</f>
        <v>0</v>
      </c>
      <c r="BL330" s="16" t="s">
        <v>137</v>
      </c>
      <c r="BM330" s="230" t="s">
        <v>570</v>
      </c>
    </row>
    <row r="331" spans="1:65" s="2" customFormat="1" ht="16.5" customHeight="1">
      <c r="A331" s="37"/>
      <c r="B331" s="38"/>
      <c r="C331" s="260" t="s">
        <v>571</v>
      </c>
      <c r="D331" s="260" t="s">
        <v>210</v>
      </c>
      <c r="E331" s="261" t="s">
        <v>572</v>
      </c>
      <c r="F331" s="262" t="s">
        <v>573</v>
      </c>
      <c r="G331" s="263" t="s">
        <v>445</v>
      </c>
      <c r="H331" s="264">
        <v>1</v>
      </c>
      <c r="I331" s="265"/>
      <c r="J331" s="266">
        <f>ROUND(I331*H331,2)</f>
        <v>0</v>
      </c>
      <c r="K331" s="267"/>
      <c r="L331" s="268"/>
      <c r="M331" s="269" t="s">
        <v>1</v>
      </c>
      <c r="N331" s="270" t="s">
        <v>44</v>
      </c>
      <c r="O331" s="90"/>
      <c r="P331" s="228">
        <f>O331*H331</f>
        <v>0</v>
      </c>
      <c r="Q331" s="228">
        <v>0.00015</v>
      </c>
      <c r="R331" s="228">
        <f>Q331*H331</f>
        <v>0.00015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170</v>
      </c>
      <c r="AT331" s="230" t="s">
        <v>210</v>
      </c>
      <c r="AU331" s="230" t="s">
        <v>88</v>
      </c>
      <c r="AY331" s="16" t="s">
        <v>131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86</v>
      </c>
      <c r="BK331" s="231">
        <f>ROUND(I331*H331,2)</f>
        <v>0</v>
      </c>
      <c r="BL331" s="16" t="s">
        <v>137</v>
      </c>
      <c r="BM331" s="230" t="s">
        <v>574</v>
      </c>
    </row>
    <row r="332" spans="1:65" s="2" customFormat="1" ht="24.15" customHeight="1">
      <c r="A332" s="37"/>
      <c r="B332" s="38"/>
      <c r="C332" s="218" t="s">
        <v>575</v>
      </c>
      <c r="D332" s="218" t="s">
        <v>133</v>
      </c>
      <c r="E332" s="219" t="s">
        <v>576</v>
      </c>
      <c r="F332" s="220" t="s">
        <v>577</v>
      </c>
      <c r="G332" s="221" t="s">
        <v>157</v>
      </c>
      <c r="H332" s="222">
        <v>129</v>
      </c>
      <c r="I332" s="223"/>
      <c r="J332" s="224">
        <f>ROUND(I332*H332,2)</f>
        <v>0</v>
      </c>
      <c r="K332" s="225"/>
      <c r="L332" s="43"/>
      <c r="M332" s="226" t="s">
        <v>1</v>
      </c>
      <c r="N332" s="227" t="s">
        <v>44</v>
      </c>
      <c r="O332" s="90"/>
      <c r="P332" s="228">
        <f>O332*H332</f>
        <v>0</v>
      </c>
      <c r="Q332" s="228">
        <v>0.0001</v>
      </c>
      <c r="R332" s="228">
        <f>Q332*H332</f>
        <v>0.0129</v>
      </c>
      <c r="S332" s="228">
        <v>0</v>
      </c>
      <c r="T332" s="229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137</v>
      </c>
      <c r="AT332" s="230" t="s">
        <v>133</v>
      </c>
      <c r="AU332" s="230" t="s">
        <v>88</v>
      </c>
      <c r="AY332" s="16" t="s">
        <v>131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86</v>
      </c>
      <c r="BK332" s="231">
        <f>ROUND(I332*H332,2)</f>
        <v>0</v>
      </c>
      <c r="BL332" s="16" t="s">
        <v>137</v>
      </c>
      <c r="BM332" s="230" t="s">
        <v>578</v>
      </c>
    </row>
    <row r="333" spans="1:47" s="2" customFormat="1" ht="12">
      <c r="A333" s="37"/>
      <c r="B333" s="38"/>
      <c r="C333" s="39"/>
      <c r="D333" s="232" t="s">
        <v>139</v>
      </c>
      <c r="E333" s="39"/>
      <c r="F333" s="233" t="s">
        <v>579</v>
      </c>
      <c r="G333" s="39"/>
      <c r="H333" s="39"/>
      <c r="I333" s="234"/>
      <c r="J333" s="39"/>
      <c r="K333" s="39"/>
      <c r="L333" s="43"/>
      <c r="M333" s="235"/>
      <c r="N333" s="236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6" t="s">
        <v>139</v>
      </c>
      <c r="AU333" s="16" t="s">
        <v>88</v>
      </c>
    </row>
    <row r="334" spans="1:65" s="2" customFormat="1" ht="24.15" customHeight="1">
      <c r="A334" s="37"/>
      <c r="B334" s="38"/>
      <c r="C334" s="218" t="s">
        <v>580</v>
      </c>
      <c r="D334" s="218" t="s">
        <v>133</v>
      </c>
      <c r="E334" s="219" t="s">
        <v>581</v>
      </c>
      <c r="F334" s="220" t="s">
        <v>582</v>
      </c>
      <c r="G334" s="221" t="s">
        <v>157</v>
      </c>
      <c r="H334" s="222">
        <v>50</v>
      </c>
      <c r="I334" s="223"/>
      <c r="J334" s="224">
        <f>ROUND(I334*H334,2)</f>
        <v>0</v>
      </c>
      <c r="K334" s="225"/>
      <c r="L334" s="43"/>
      <c r="M334" s="226" t="s">
        <v>1</v>
      </c>
      <c r="N334" s="227" t="s">
        <v>44</v>
      </c>
      <c r="O334" s="90"/>
      <c r="P334" s="228">
        <f>O334*H334</f>
        <v>0</v>
      </c>
      <c r="Q334" s="228">
        <v>5E-05</v>
      </c>
      <c r="R334" s="228">
        <f>Q334*H334</f>
        <v>0.0025</v>
      </c>
      <c r="S334" s="228">
        <v>0</v>
      </c>
      <c r="T334" s="229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0" t="s">
        <v>137</v>
      </c>
      <c r="AT334" s="230" t="s">
        <v>133</v>
      </c>
      <c r="AU334" s="230" t="s">
        <v>88</v>
      </c>
      <c r="AY334" s="16" t="s">
        <v>131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6" t="s">
        <v>86</v>
      </c>
      <c r="BK334" s="231">
        <f>ROUND(I334*H334,2)</f>
        <v>0</v>
      </c>
      <c r="BL334" s="16" t="s">
        <v>137</v>
      </c>
      <c r="BM334" s="230" t="s">
        <v>583</v>
      </c>
    </row>
    <row r="335" spans="1:47" s="2" customFormat="1" ht="12">
      <c r="A335" s="37"/>
      <c r="B335" s="38"/>
      <c r="C335" s="39"/>
      <c r="D335" s="232" t="s">
        <v>139</v>
      </c>
      <c r="E335" s="39"/>
      <c r="F335" s="233" t="s">
        <v>584</v>
      </c>
      <c r="G335" s="39"/>
      <c r="H335" s="39"/>
      <c r="I335" s="234"/>
      <c r="J335" s="39"/>
      <c r="K335" s="39"/>
      <c r="L335" s="43"/>
      <c r="M335" s="235"/>
      <c r="N335" s="236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139</v>
      </c>
      <c r="AU335" s="16" t="s">
        <v>88</v>
      </c>
    </row>
    <row r="336" spans="1:65" s="2" customFormat="1" ht="24.15" customHeight="1">
      <c r="A336" s="37"/>
      <c r="B336" s="38"/>
      <c r="C336" s="218" t="s">
        <v>585</v>
      </c>
      <c r="D336" s="218" t="s">
        <v>133</v>
      </c>
      <c r="E336" s="219" t="s">
        <v>586</v>
      </c>
      <c r="F336" s="220" t="s">
        <v>587</v>
      </c>
      <c r="G336" s="221" t="s">
        <v>157</v>
      </c>
      <c r="H336" s="222">
        <v>11</v>
      </c>
      <c r="I336" s="223"/>
      <c r="J336" s="224">
        <f>ROUND(I336*H336,2)</f>
        <v>0</v>
      </c>
      <c r="K336" s="225"/>
      <c r="L336" s="43"/>
      <c r="M336" s="226" t="s">
        <v>1</v>
      </c>
      <c r="N336" s="227" t="s">
        <v>44</v>
      </c>
      <c r="O336" s="90"/>
      <c r="P336" s="228">
        <f>O336*H336</f>
        <v>0</v>
      </c>
      <c r="Q336" s="228">
        <v>0.0001</v>
      </c>
      <c r="R336" s="228">
        <f>Q336*H336</f>
        <v>0.0011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137</v>
      </c>
      <c r="AT336" s="230" t="s">
        <v>133</v>
      </c>
      <c r="AU336" s="230" t="s">
        <v>88</v>
      </c>
      <c r="AY336" s="16" t="s">
        <v>131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86</v>
      </c>
      <c r="BK336" s="231">
        <f>ROUND(I336*H336,2)</f>
        <v>0</v>
      </c>
      <c r="BL336" s="16" t="s">
        <v>137</v>
      </c>
      <c r="BM336" s="230" t="s">
        <v>588</v>
      </c>
    </row>
    <row r="337" spans="1:47" s="2" customFormat="1" ht="12">
      <c r="A337" s="37"/>
      <c r="B337" s="38"/>
      <c r="C337" s="39"/>
      <c r="D337" s="232" t="s">
        <v>139</v>
      </c>
      <c r="E337" s="39"/>
      <c r="F337" s="233" t="s">
        <v>589</v>
      </c>
      <c r="G337" s="39"/>
      <c r="H337" s="39"/>
      <c r="I337" s="234"/>
      <c r="J337" s="39"/>
      <c r="K337" s="39"/>
      <c r="L337" s="43"/>
      <c r="M337" s="235"/>
      <c r="N337" s="236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139</v>
      </c>
      <c r="AU337" s="16" t="s">
        <v>88</v>
      </c>
    </row>
    <row r="338" spans="1:65" s="2" customFormat="1" ht="24.15" customHeight="1">
      <c r="A338" s="37"/>
      <c r="B338" s="38"/>
      <c r="C338" s="218" t="s">
        <v>590</v>
      </c>
      <c r="D338" s="218" t="s">
        <v>133</v>
      </c>
      <c r="E338" s="219" t="s">
        <v>591</v>
      </c>
      <c r="F338" s="220" t="s">
        <v>592</v>
      </c>
      <c r="G338" s="221" t="s">
        <v>136</v>
      </c>
      <c r="H338" s="222">
        <v>26</v>
      </c>
      <c r="I338" s="223"/>
      <c r="J338" s="224">
        <f>ROUND(I338*H338,2)</f>
        <v>0</v>
      </c>
      <c r="K338" s="225"/>
      <c r="L338" s="43"/>
      <c r="M338" s="226" t="s">
        <v>1</v>
      </c>
      <c r="N338" s="227" t="s">
        <v>44</v>
      </c>
      <c r="O338" s="90"/>
      <c r="P338" s="228">
        <f>O338*H338</f>
        <v>0</v>
      </c>
      <c r="Q338" s="228">
        <v>0.0012</v>
      </c>
      <c r="R338" s="228">
        <f>Q338*H338</f>
        <v>0.0312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137</v>
      </c>
      <c r="AT338" s="230" t="s">
        <v>133</v>
      </c>
      <c r="AU338" s="230" t="s">
        <v>88</v>
      </c>
      <c r="AY338" s="16" t="s">
        <v>131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86</v>
      </c>
      <c r="BK338" s="231">
        <f>ROUND(I338*H338,2)</f>
        <v>0</v>
      </c>
      <c r="BL338" s="16" t="s">
        <v>137</v>
      </c>
      <c r="BM338" s="230" t="s">
        <v>593</v>
      </c>
    </row>
    <row r="339" spans="1:47" s="2" customFormat="1" ht="12">
      <c r="A339" s="37"/>
      <c r="B339" s="38"/>
      <c r="C339" s="39"/>
      <c r="D339" s="232" t="s">
        <v>139</v>
      </c>
      <c r="E339" s="39"/>
      <c r="F339" s="233" t="s">
        <v>594</v>
      </c>
      <c r="G339" s="39"/>
      <c r="H339" s="39"/>
      <c r="I339" s="234"/>
      <c r="J339" s="39"/>
      <c r="K339" s="39"/>
      <c r="L339" s="43"/>
      <c r="M339" s="235"/>
      <c r="N339" s="236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139</v>
      </c>
      <c r="AU339" s="16" t="s">
        <v>88</v>
      </c>
    </row>
    <row r="340" spans="1:51" s="13" customFormat="1" ht="12">
      <c r="A340" s="13"/>
      <c r="B340" s="237"/>
      <c r="C340" s="238"/>
      <c r="D340" s="239" t="s">
        <v>181</v>
      </c>
      <c r="E340" s="240" t="s">
        <v>1</v>
      </c>
      <c r="F340" s="241" t="s">
        <v>595</v>
      </c>
      <c r="G340" s="238"/>
      <c r="H340" s="242">
        <v>26</v>
      </c>
      <c r="I340" s="243"/>
      <c r="J340" s="238"/>
      <c r="K340" s="238"/>
      <c r="L340" s="244"/>
      <c r="M340" s="245"/>
      <c r="N340" s="246"/>
      <c r="O340" s="246"/>
      <c r="P340" s="246"/>
      <c r="Q340" s="246"/>
      <c r="R340" s="246"/>
      <c r="S340" s="246"/>
      <c r="T340" s="24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8" t="s">
        <v>181</v>
      </c>
      <c r="AU340" s="248" t="s">
        <v>88</v>
      </c>
      <c r="AV340" s="13" t="s">
        <v>88</v>
      </c>
      <c r="AW340" s="13" t="s">
        <v>36</v>
      </c>
      <c r="AX340" s="13" t="s">
        <v>86</v>
      </c>
      <c r="AY340" s="248" t="s">
        <v>131</v>
      </c>
    </row>
    <row r="341" spans="1:65" s="2" customFormat="1" ht="24.15" customHeight="1">
      <c r="A341" s="37"/>
      <c r="B341" s="38"/>
      <c r="C341" s="218" t="s">
        <v>596</v>
      </c>
      <c r="D341" s="218" t="s">
        <v>133</v>
      </c>
      <c r="E341" s="219" t="s">
        <v>597</v>
      </c>
      <c r="F341" s="220" t="s">
        <v>598</v>
      </c>
      <c r="G341" s="221" t="s">
        <v>157</v>
      </c>
      <c r="H341" s="222">
        <v>129</v>
      </c>
      <c r="I341" s="223"/>
      <c r="J341" s="224">
        <f>ROUND(I341*H341,2)</f>
        <v>0</v>
      </c>
      <c r="K341" s="225"/>
      <c r="L341" s="43"/>
      <c r="M341" s="226" t="s">
        <v>1</v>
      </c>
      <c r="N341" s="227" t="s">
        <v>44</v>
      </c>
      <c r="O341" s="90"/>
      <c r="P341" s="228">
        <f>O341*H341</f>
        <v>0</v>
      </c>
      <c r="Q341" s="228">
        <v>0.0002</v>
      </c>
      <c r="R341" s="228">
        <f>Q341*H341</f>
        <v>0.0258</v>
      </c>
      <c r="S341" s="228">
        <v>0</v>
      </c>
      <c r="T341" s="229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0" t="s">
        <v>137</v>
      </c>
      <c r="AT341" s="230" t="s">
        <v>133</v>
      </c>
      <c r="AU341" s="230" t="s">
        <v>88</v>
      </c>
      <c r="AY341" s="16" t="s">
        <v>131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6" t="s">
        <v>86</v>
      </c>
      <c r="BK341" s="231">
        <f>ROUND(I341*H341,2)</f>
        <v>0</v>
      </c>
      <c r="BL341" s="16" t="s">
        <v>137</v>
      </c>
      <c r="BM341" s="230" t="s">
        <v>599</v>
      </c>
    </row>
    <row r="342" spans="1:47" s="2" customFormat="1" ht="12">
      <c r="A342" s="37"/>
      <c r="B342" s="38"/>
      <c r="C342" s="39"/>
      <c r="D342" s="232" t="s">
        <v>139</v>
      </c>
      <c r="E342" s="39"/>
      <c r="F342" s="233" t="s">
        <v>600</v>
      </c>
      <c r="G342" s="39"/>
      <c r="H342" s="39"/>
      <c r="I342" s="234"/>
      <c r="J342" s="39"/>
      <c r="K342" s="39"/>
      <c r="L342" s="43"/>
      <c r="M342" s="235"/>
      <c r="N342" s="236"/>
      <c r="O342" s="90"/>
      <c r="P342" s="90"/>
      <c r="Q342" s="90"/>
      <c r="R342" s="90"/>
      <c r="S342" s="90"/>
      <c r="T342" s="91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6" t="s">
        <v>139</v>
      </c>
      <c r="AU342" s="16" t="s">
        <v>88</v>
      </c>
    </row>
    <row r="343" spans="1:65" s="2" customFormat="1" ht="24.15" customHeight="1">
      <c r="A343" s="37"/>
      <c r="B343" s="38"/>
      <c r="C343" s="218" t="s">
        <v>601</v>
      </c>
      <c r="D343" s="218" t="s">
        <v>133</v>
      </c>
      <c r="E343" s="219" t="s">
        <v>602</v>
      </c>
      <c r="F343" s="220" t="s">
        <v>603</v>
      </c>
      <c r="G343" s="221" t="s">
        <v>157</v>
      </c>
      <c r="H343" s="222">
        <v>50</v>
      </c>
      <c r="I343" s="223"/>
      <c r="J343" s="224">
        <f>ROUND(I343*H343,2)</f>
        <v>0</v>
      </c>
      <c r="K343" s="225"/>
      <c r="L343" s="43"/>
      <c r="M343" s="226" t="s">
        <v>1</v>
      </c>
      <c r="N343" s="227" t="s">
        <v>44</v>
      </c>
      <c r="O343" s="90"/>
      <c r="P343" s="228">
        <f>O343*H343</f>
        <v>0</v>
      </c>
      <c r="Q343" s="228">
        <v>7E-05</v>
      </c>
      <c r="R343" s="228">
        <f>Q343*H343</f>
        <v>0.0034999999999999996</v>
      </c>
      <c r="S343" s="228">
        <v>0</v>
      </c>
      <c r="T343" s="229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0" t="s">
        <v>137</v>
      </c>
      <c r="AT343" s="230" t="s">
        <v>133</v>
      </c>
      <c r="AU343" s="230" t="s">
        <v>88</v>
      </c>
      <c r="AY343" s="16" t="s">
        <v>131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6" t="s">
        <v>86</v>
      </c>
      <c r="BK343" s="231">
        <f>ROUND(I343*H343,2)</f>
        <v>0</v>
      </c>
      <c r="BL343" s="16" t="s">
        <v>137</v>
      </c>
      <c r="BM343" s="230" t="s">
        <v>604</v>
      </c>
    </row>
    <row r="344" spans="1:47" s="2" customFormat="1" ht="12">
      <c r="A344" s="37"/>
      <c r="B344" s="38"/>
      <c r="C344" s="39"/>
      <c r="D344" s="232" t="s">
        <v>139</v>
      </c>
      <c r="E344" s="39"/>
      <c r="F344" s="233" t="s">
        <v>605</v>
      </c>
      <c r="G344" s="39"/>
      <c r="H344" s="39"/>
      <c r="I344" s="234"/>
      <c r="J344" s="39"/>
      <c r="K344" s="39"/>
      <c r="L344" s="43"/>
      <c r="M344" s="235"/>
      <c r="N344" s="236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139</v>
      </c>
      <c r="AU344" s="16" t="s">
        <v>88</v>
      </c>
    </row>
    <row r="345" spans="1:65" s="2" customFormat="1" ht="24.15" customHeight="1">
      <c r="A345" s="37"/>
      <c r="B345" s="38"/>
      <c r="C345" s="218" t="s">
        <v>606</v>
      </c>
      <c r="D345" s="218" t="s">
        <v>133</v>
      </c>
      <c r="E345" s="219" t="s">
        <v>607</v>
      </c>
      <c r="F345" s="220" t="s">
        <v>608</v>
      </c>
      <c r="G345" s="221" t="s">
        <v>157</v>
      </c>
      <c r="H345" s="222">
        <v>11</v>
      </c>
      <c r="I345" s="223"/>
      <c r="J345" s="224">
        <f>ROUND(I345*H345,2)</f>
        <v>0</v>
      </c>
      <c r="K345" s="225"/>
      <c r="L345" s="43"/>
      <c r="M345" s="226" t="s">
        <v>1</v>
      </c>
      <c r="N345" s="227" t="s">
        <v>44</v>
      </c>
      <c r="O345" s="90"/>
      <c r="P345" s="228">
        <f>O345*H345</f>
        <v>0</v>
      </c>
      <c r="Q345" s="228">
        <v>0.00013</v>
      </c>
      <c r="R345" s="228">
        <f>Q345*H345</f>
        <v>0.0014299999999999998</v>
      </c>
      <c r="S345" s="228">
        <v>0</v>
      </c>
      <c r="T345" s="229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30" t="s">
        <v>137</v>
      </c>
      <c r="AT345" s="230" t="s">
        <v>133</v>
      </c>
      <c r="AU345" s="230" t="s">
        <v>88</v>
      </c>
      <c r="AY345" s="16" t="s">
        <v>131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6" t="s">
        <v>86</v>
      </c>
      <c r="BK345" s="231">
        <f>ROUND(I345*H345,2)</f>
        <v>0</v>
      </c>
      <c r="BL345" s="16" t="s">
        <v>137</v>
      </c>
      <c r="BM345" s="230" t="s">
        <v>609</v>
      </c>
    </row>
    <row r="346" spans="1:47" s="2" customFormat="1" ht="12">
      <c r="A346" s="37"/>
      <c r="B346" s="38"/>
      <c r="C346" s="39"/>
      <c r="D346" s="232" t="s">
        <v>139</v>
      </c>
      <c r="E346" s="39"/>
      <c r="F346" s="233" t="s">
        <v>610</v>
      </c>
      <c r="G346" s="39"/>
      <c r="H346" s="39"/>
      <c r="I346" s="234"/>
      <c r="J346" s="39"/>
      <c r="K346" s="39"/>
      <c r="L346" s="43"/>
      <c r="M346" s="235"/>
      <c r="N346" s="236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139</v>
      </c>
      <c r="AU346" s="16" t="s">
        <v>88</v>
      </c>
    </row>
    <row r="347" spans="1:65" s="2" customFormat="1" ht="24.15" customHeight="1">
      <c r="A347" s="37"/>
      <c r="B347" s="38"/>
      <c r="C347" s="218" t="s">
        <v>611</v>
      </c>
      <c r="D347" s="218" t="s">
        <v>133</v>
      </c>
      <c r="E347" s="219" t="s">
        <v>612</v>
      </c>
      <c r="F347" s="220" t="s">
        <v>613</v>
      </c>
      <c r="G347" s="221" t="s">
        <v>136</v>
      </c>
      <c r="H347" s="222">
        <v>26</v>
      </c>
      <c r="I347" s="223"/>
      <c r="J347" s="224">
        <f>ROUND(I347*H347,2)</f>
        <v>0</v>
      </c>
      <c r="K347" s="225"/>
      <c r="L347" s="43"/>
      <c r="M347" s="226" t="s">
        <v>1</v>
      </c>
      <c r="N347" s="227" t="s">
        <v>44</v>
      </c>
      <c r="O347" s="90"/>
      <c r="P347" s="228">
        <f>O347*H347</f>
        <v>0</v>
      </c>
      <c r="Q347" s="228">
        <v>0.0016</v>
      </c>
      <c r="R347" s="228">
        <f>Q347*H347</f>
        <v>0.041600000000000005</v>
      </c>
      <c r="S347" s="228">
        <v>0</v>
      </c>
      <c r="T347" s="229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30" t="s">
        <v>137</v>
      </c>
      <c r="AT347" s="230" t="s">
        <v>133</v>
      </c>
      <c r="AU347" s="230" t="s">
        <v>88</v>
      </c>
      <c r="AY347" s="16" t="s">
        <v>131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6" t="s">
        <v>86</v>
      </c>
      <c r="BK347" s="231">
        <f>ROUND(I347*H347,2)</f>
        <v>0</v>
      </c>
      <c r="BL347" s="16" t="s">
        <v>137</v>
      </c>
      <c r="BM347" s="230" t="s">
        <v>614</v>
      </c>
    </row>
    <row r="348" spans="1:47" s="2" customFormat="1" ht="12">
      <c r="A348" s="37"/>
      <c r="B348" s="38"/>
      <c r="C348" s="39"/>
      <c r="D348" s="232" t="s">
        <v>139</v>
      </c>
      <c r="E348" s="39"/>
      <c r="F348" s="233" t="s">
        <v>615</v>
      </c>
      <c r="G348" s="39"/>
      <c r="H348" s="39"/>
      <c r="I348" s="234"/>
      <c r="J348" s="39"/>
      <c r="K348" s="39"/>
      <c r="L348" s="43"/>
      <c r="M348" s="235"/>
      <c r="N348" s="236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139</v>
      </c>
      <c r="AU348" s="16" t="s">
        <v>88</v>
      </c>
    </row>
    <row r="349" spans="1:51" s="13" customFormat="1" ht="12">
      <c r="A349" s="13"/>
      <c r="B349" s="237"/>
      <c r="C349" s="238"/>
      <c r="D349" s="239" t="s">
        <v>181</v>
      </c>
      <c r="E349" s="240" t="s">
        <v>1</v>
      </c>
      <c r="F349" s="241" t="s">
        <v>595</v>
      </c>
      <c r="G349" s="238"/>
      <c r="H349" s="242">
        <v>26</v>
      </c>
      <c r="I349" s="243"/>
      <c r="J349" s="238"/>
      <c r="K349" s="238"/>
      <c r="L349" s="244"/>
      <c r="M349" s="245"/>
      <c r="N349" s="246"/>
      <c r="O349" s="246"/>
      <c r="P349" s="246"/>
      <c r="Q349" s="246"/>
      <c r="R349" s="246"/>
      <c r="S349" s="246"/>
      <c r="T349" s="24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8" t="s">
        <v>181</v>
      </c>
      <c r="AU349" s="248" t="s">
        <v>88</v>
      </c>
      <c r="AV349" s="13" t="s">
        <v>88</v>
      </c>
      <c r="AW349" s="13" t="s">
        <v>36</v>
      </c>
      <c r="AX349" s="13" t="s">
        <v>86</v>
      </c>
      <c r="AY349" s="248" t="s">
        <v>131</v>
      </c>
    </row>
    <row r="350" spans="1:65" s="2" customFormat="1" ht="16.5" customHeight="1">
      <c r="A350" s="37"/>
      <c r="B350" s="38"/>
      <c r="C350" s="218" t="s">
        <v>616</v>
      </c>
      <c r="D350" s="218" t="s">
        <v>133</v>
      </c>
      <c r="E350" s="219" t="s">
        <v>617</v>
      </c>
      <c r="F350" s="220" t="s">
        <v>618</v>
      </c>
      <c r="G350" s="221" t="s">
        <v>157</v>
      </c>
      <c r="H350" s="222">
        <v>190</v>
      </c>
      <c r="I350" s="223"/>
      <c r="J350" s="224">
        <f>ROUND(I350*H350,2)</f>
        <v>0</v>
      </c>
      <c r="K350" s="225"/>
      <c r="L350" s="43"/>
      <c r="M350" s="226" t="s">
        <v>1</v>
      </c>
      <c r="N350" s="227" t="s">
        <v>44</v>
      </c>
      <c r="O350" s="90"/>
      <c r="P350" s="228">
        <f>O350*H350</f>
        <v>0</v>
      </c>
      <c r="Q350" s="228">
        <v>4.88E-06</v>
      </c>
      <c r="R350" s="228">
        <f>Q350*H350</f>
        <v>0.0009272</v>
      </c>
      <c r="S350" s="228">
        <v>0</v>
      </c>
      <c r="T350" s="229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30" t="s">
        <v>137</v>
      </c>
      <c r="AT350" s="230" t="s">
        <v>133</v>
      </c>
      <c r="AU350" s="230" t="s">
        <v>88</v>
      </c>
      <c r="AY350" s="16" t="s">
        <v>131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6" t="s">
        <v>86</v>
      </c>
      <c r="BK350" s="231">
        <f>ROUND(I350*H350,2)</f>
        <v>0</v>
      </c>
      <c r="BL350" s="16" t="s">
        <v>137</v>
      </c>
      <c r="BM350" s="230" t="s">
        <v>619</v>
      </c>
    </row>
    <row r="351" spans="1:47" s="2" customFormat="1" ht="12">
      <c r="A351" s="37"/>
      <c r="B351" s="38"/>
      <c r="C351" s="39"/>
      <c r="D351" s="232" t="s">
        <v>139</v>
      </c>
      <c r="E351" s="39"/>
      <c r="F351" s="233" t="s">
        <v>620</v>
      </c>
      <c r="G351" s="39"/>
      <c r="H351" s="39"/>
      <c r="I351" s="234"/>
      <c r="J351" s="39"/>
      <c r="K351" s="39"/>
      <c r="L351" s="43"/>
      <c r="M351" s="235"/>
      <c r="N351" s="236"/>
      <c r="O351" s="90"/>
      <c r="P351" s="90"/>
      <c r="Q351" s="90"/>
      <c r="R351" s="90"/>
      <c r="S351" s="90"/>
      <c r="T351" s="91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139</v>
      </c>
      <c r="AU351" s="16" t="s">
        <v>88</v>
      </c>
    </row>
    <row r="352" spans="1:51" s="13" customFormat="1" ht="12">
      <c r="A352" s="13"/>
      <c r="B352" s="237"/>
      <c r="C352" s="238"/>
      <c r="D352" s="239" t="s">
        <v>181</v>
      </c>
      <c r="E352" s="240" t="s">
        <v>1</v>
      </c>
      <c r="F352" s="241" t="s">
        <v>621</v>
      </c>
      <c r="G352" s="238"/>
      <c r="H352" s="242">
        <v>190</v>
      </c>
      <c r="I352" s="243"/>
      <c r="J352" s="238"/>
      <c r="K352" s="238"/>
      <c r="L352" s="244"/>
      <c r="M352" s="245"/>
      <c r="N352" s="246"/>
      <c r="O352" s="246"/>
      <c r="P352" s="246"/>
      <c r="Q352" s="246"/>
      <c r="R352" s="246"/>
      <c r="S352" s="246"/>
      <c r="T352" s="24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8" t="s">
        <v>181</v>
      </c>
      <c r="AU352" s="248" t="s">
        <v>88</v>
      </c>
      <c r="AV352" s="13" t="s">
        <v>88</v>
      </c>
      <c r="AW352" s="13" t="s">
        <v>36</v>
      </c>
      <c r="AX352" s="13" t="s">
        <v>86</v>
      </c>
      <c r="AY352" s="248" t="s">
        <v>131</v>
      </c>
    </row>
    <row r="353" spans="1:65" s="2" customFormat="1" ht="16.5" customHeight="1">
      <c r="A353" s="37"/>
      <c r="B353" s="38"/>
      <c r="C353" s="218" t="s">
        <v>622</v>
      </c>
      <c r="D353" s="218" t="s">
        <v>133</v>
      </c>
      <c r="E353" s="219" t="s">
        <v>623</v>
      </c>
      <c r="F353" s="220" t="s">
        <v>624</v>
      </c>
      <c r="G353" s="221" t="s">
        <v>136</v>
      </c>
      <c r="H353" s="222">
        <v>26</v>
      </c>
      <c r="I353" s="223"/>
      <c r="J353" s="224">
        <f>ROUND(I353*H353,2)</f>
        <v>0</v>
      </c>
      <c r="K353" s="225"/>
      <c r="L353" s="43"/>
      <c r="M353" s="226" t="s">
        <v>1</v>
      </c>
      <c r="N353" s="227" t="s">
        <v>44</v>
      </c>
      <c r="O353" s="90"/>
      <c r="P353" s="228">
        <f>O353*H353</f>
        <v>0</v>
      </c>
      <c r="Q353" s="228">
        <v>1.22E-05</v>
      </c>
      <c r="R353" s="228">
        <f>Q353*H353</f>
        <v>0.0003172</v>
      </c>
      <c r="S353" s="228">
        <v>0</v>
      </c>
      <c r="T353" s="229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30" t="s">
        <v>137</v>
      </c>
      <c r="AT353" s="230" t="s">
        <v>133</v>
      </c>
      <c r="AU353" s="230" t="s">
        <v>88</v>
      </c>
      <c r="AY353" s="16" t="s">
        <v>131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6" t="s">
        <v>86</v>
      </c>
      <c r="BK353" s="231">
        <f>ROUND(I353*H353,2)</f>
        <v>0</v>
      </c>
      <c r="BL353" s="16" t="s">
        <v>137</v>
      </c>
      <c r="BM353" s="230" t="s">
        <v>625</v>
      </c>
    </row>
    <row r="354" spans="1:47" s="2" customFormat="1" ht="12">
      <c r="A354" s="37"/>
      <c r="B354" s="38"/>
      <c r="C354" s="39"/>
      <c r="D354" s="232" t="s">
        <v>139</v>
      </c>
      <c r="E354" s="39"/>
      <c r="F354" s="233" t="s">
        <v>626</v>
      </c>
      <c r="G354" s="39"/>
      <c r="H354" s="39"/>
      <c r="I354" s="234"/>
      <c r="J354" s="39"/>
      <c r="K354" s="39"/>
      <c r="L354" s="43"/>
      <c r="M354" s="235"/>
      <c r="N354" s="236"/>
      <c r="O354" s="90"/>
      <c r="P354" s="90"/>
      <c r="Q354" s="90"/>
      <c r="R354" s="90"/>
      <c r="S354" s="90"/>
      <c r="T354" s="91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6" t="s">
        <v>139</v>
      </c>
      <c r="AU354" s="16" t="s">
        <v>88</v>
      </c>
    </row>
    <row r="355" spans="1:51" s="13" customFormat="1" ht="12">
      <c r="A355" s="13"/>
      <c r="B355" s="237"/>
      <c r="C355" s="238"/>
      <c r="D355" s="239" t="s">
        <v>181</v>
      </c>
      <c r="E355" s="240" t="s">
        <v>1</v>
      </c>
      <c r="F355" s="241" t="s">
        <v>595</v>
      </c>
      <c r="G355" s="238"/>
      <c r="H355" s="242">
        <v>26</v>
      </c>
      <c r="I355" s="243"/>
      <c r="J355" s="238"/>
      <c r="K355" s="238"/>
      <c r="L355" s="244"/>
      <c r="M355" s="245"/>
      <c r="N355" s="246"/>
      <c r="O355" s="246"/>
      <c r="P355" s="246"/>
      <c r="Q355" s="246"/>
      <c r="R355" s="246"/>
      <c r="S355" s="246"/>
      <c r="T355" s="24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8" t="s">
        <v>181</v>
      </c>
      <c r="AU355" s="248" t="s">
        <v>88</v>
      </c>
      <c r="AV355" s="13" t="s">
        <v>88</v>
      </c>
      <c r="AW355" s="13" t="s">
        <v>36</v>
      </c>
      <c r="AX355" s="13" t="s">
        <v>86</v>
      </c>
      <c r="AY355" s="248" t="s">
        <v>131</v>
      </c>
    </row>
    <row r="356" spans="1:65" s="2" customFormat="1" ht="33" customHeight="1">
      <c r="A356" s="37"/>
      <c r="B356" s="38"/>
      <c r="C356" s="218" t="s">
        <v>627</v>
      </c>
      <c r="D356" s="218" t="s">
        <v>133</v>
      </c>
      <c r="E356" s="219" t="s">
        <v>628</v>
      </c>
      <c r="F356" s="220" t="s">
        <v>629</v>
      </c>
      <c r="G356" s="221" t="s">
        <v>157</v>
      </c>
      <c r="H356" s="222">
        <v>187</v>
      </c>
      <c r="I356" s="223"/>
      <c r="J356" s="224">
        <f>ROUND(I356*H356,2)</f>
        <v>0</v>
      </c>
      <c r="K356" s="225"/>
      <c r="L356" s="43"/>
      <c r="M356" s="226" t="s">
        <v>1</v>
      </c>
      <c r="N356" s="227" t="s">
        <v>44</v>
      </c>
      <c r="O356" s="90"/>
      <c r="P356" s="228">
        <f>O356*H356</f>
        <v>0</v>
      </c>
      <c r="Q356" s="228">
        <v>0.15539952</v>
      </c>
      <c r="R356" s="228">
        <f>Q356*H356</f>
        <v>29.05971024</v>
      </c>
      <c r="S356" s="228">
        <v>0</v>
      </c>
      <c r="T356" s="229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30" t="s">
        <v>137</v>
      </c>
      <c r="AT356" s="230" t="s">
        <v>133</v>
      </c>
      <c r="AU356" s="230" t="s">
        <v>88</v>
      </c>
      <c r="AY356" s="16" t="s">
        <v>131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6" t="s">
        <v>86</v>
      </c>
      <c r="BK356" s="231">
        <f>ROUND(I356*H356,2)</f>
        <v>0</v>
      </c>
      <c r="BL356" s="16" t="s">
        <v>137</v>
      </c>
      <c r="BM356" s="230" t="s">
        <v>630</v>
      </c>
    </row>
    <row r="357" spans="1:47" s="2" customFormat="1" ht="12">
      <c r="A357" s="37"/>
      <c r="B357" s="38"/>
      <c r="C357" s="39"/>
      <c r="D357" s="232" t="s">
        <v>139</v>
      </c>
      <c r="E357" s="39"/>
      <c r="F357" s="233" t="s">
        <v>631</v>
      </c>
      <c r="G357" s="39"/>
      <c r="H357" s="39"/>
      <c r="I357" s="234"/>
      <c r="J357" s="39"/>
      <c r="K357" s="39"/>
      <c r="L357" s="43"/>
      <c r="M357" s="235"/>
      <c r="N357" s="236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139</v>
      </c>
      <c r="AU357" s="16" t="s">
        <v>88</v>
      </c>
    </row>
    <row r="358" spans="1:65" s="2" customFormat="1" ht="16.5" customHeight="1">
      <c r="A358" s="37"/>
      <c r="B358" s="38"/>
      <c r="C358" s="260" t="s">
        <v>632</v>
      </c>
      <c r="D358" s="260" t="s">
        <v>210</v>
      </c>
      <c r="E358" s="261" t="s">
        <v>633</v>
      </c>
      <c r="F358" s="262" t="s">
        <v>634</v>
      </c>
      <c r="G358" s="263" t="s">
        <v>157</v>
      </c>
      <c r="H358" s="264">
        <v>162.18</v>
      </c>
      <c r="I358" s="265"/>
      <c r="J358" s="266">
        <f>ROUND(I358*H358,2)</f>
        <v>0</v>
      </c>
      <c r="K358" s="267"/>
      <c r="L358" s="268"/>
      <c r="M358" s="269" t="s">
        <v>1</v>
      </c>
      <c r="N358" s="270" t="s">
        <v>44</v>
      </c>
      <c r="O358" s="90"/>
      <c r="P358" s="228">
        <f>O358*H358</f>
        <v>0</v>
      </c>
      <c r="Q358" s="228">
        <v>0.08</v>
      </c>
      <c r="R358" s="228">
        <f>Q358*H358</f>
        <v>12.974400000000001</v>
      </c>
      <c r="S358" s="228">
        <v>0</v>
      </c>
      <c r="T358" s="229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0" t="s">
        <v>170</v>
      </c>
      <c r="AT358" s="230" t="s">
        <v>210</v>
      </c>
      <c r="AU358" s="230" t="s">
        <v>88</v>
      </c>
      <c r="AY358" s="16" t="s">
        <v>131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6" t="s">
        <v>86</v>
      </c>
      <c r="BK358" s="231">
        <f>ROUND(I358*H358,2)</f>
        <v>0</v>
      </c>
      <c r="BL358" s="16" t="s">
        <v>137</v>
      </c>
      <c r="BM358" s="230" t="s">
        <v>635</v>
      </c>
    </row>
    <row r="359" spans="1:51" s="13" customFormat="1" ht="12">
      <c r="A359" s="13"/>
      <c r="B359" s="237"/>
      <c r="C359" s="238"/>
      <c r="D359" s="239" t="s">
        <v>181</v>
      </c>
      <c r="E359" s="238"/>
      <c r="F359" s="241" t="s">
        <v>636</v>
      </c>
      <c r="G359" s="238"/>
      <c r="H359" s="242">
        <v>162.18</v>
      </c>
      <c r="I359" s="243"/>
      <c r="J359" s="238"/>
      <c r="K359" s="238"/>
      <c r="L359" s="244"/>
      <c r="M359" s="245"/>
      <c r="N359" s="246"/>
      <c r="O359" s="246"/>
      <c r="P359" s="246"/>
      <c r="Q359" s="246"/>
      <c r="R359" s="246"/>
      <c r="S359" s="246"/>
      <c r="T359" s="24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8" t="s">
        <v>181</v>
      </c>
      <c r="AU359" s="248" t="s">
        <v>88</v>
      </c>
      <c r="AV359" s="13" t="s">
        <v>88</v>
      </c>
      <c r="AW359" s="13" t="s">
        <v>4</v>
      </c>
      <c r="AX359" s="13" t="s">
        <v>86</v>
      </c>
      <c r="AY359" s="248" t="s">
        <v>131</v>
      </c>
    </row>
    <row r="360" spans="1:65" s="2" customFormat="1" ht="16.5" customHeight="1">
      <c r="A360" s="37"/>
      <c r="B360" s="38"/>
      <c r="C360" s="260" t="s">
        <v>637</v>
      </c>
      <c r="D360" s="260" t="s">
        <v>210</v>
      </c>
      <c r="E360" s="261" t="s">
        <v>638</v>
      </c>
      <c r="F360" s="262" t="s">
        <v>639</v>
      </c>
      <c r="G360" s="263" t="s">
        <v>157</v>
      </c>
      <c r="H360" s="264">
        <v>10.2</v>
      </c>
      <c r="I360" s="265"/>
      <c r="J360" s="266">
        <f>ROUND(I360*H360,2)</f>
        <v>0</v>
      </c>
      <c r="K360" s="267"/>
      <c r="L360" s="268"/>
      <c r="M360" s="269" t="s">
        <v>1</v>
      </c>
      <c r="N360" s="270" t="s">
        <v>44</v>
      </c>
      <c r="O360" s="90"/>
      <c r="P360" s="228">
        <f>O360*H360</f>
        <v>0</v>
      </c>
      <c r="Q360" s="228">
        <v>0.04</v>
      </c>
      <c r="R360" s="228">
        <f>Q360*H360</f>
        <v>0.408</v>
      </c>
      <c r="S360" s="228">
        <v>0</v>
      </c>
      <c r="T360" s="229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30" t="s">
        <v>170</v>
      </c>
      <c r="AT360" s="230" t="s">
        <v>210</v>
      </c>
      <c r="AU360" s="230" t="s">
        <v>88</v>
      </c>
      <c r="AY360" s="16" t="s">
        <v>131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6" t="s">
        <v>86</v>
      </c>
      <c r="BK360" s="231">
        <f>ROUND(I360*H360,2)</f>
        <v>0</v>
      </c>
      <c r="BL360" s="16" t="s">
        <v>137</v>
      </c>
      <c r="BM360" s="230" t="s">
        <v>640</v>
      </c>
    </row>
    <row r="361" spans="1:51" s="13" customFormat="1" ht="12">
      <c r="A361" s="13"/>
      <c r="B361" s="237"/>
      <c r="C361" s="238"/>
      <c r="D361" s="239" t="s">
        <v>181</v>
      </c>
      <c r="E361" s="238"/>
      <c r="F361" s="241" t="s">
        <v>641</v>
      </c>
      <c r="G361" s="238"/>
      <c r="H361" s="242">
        <v>10.2</v>
      </c>
      <c r="I361" s="243"/>
      <c r="J361" s="238"/>
      <c r="K361" s="238"/>
      <c r="L361" s="244"/>
      <c r="M361" s="245"/>
      <c r="N361" s="246"/>
      <c r="O361" s="246"/>
      <c r="P361" s="246"/>
      <c r="Q361" s="246"/>
      <c r="R361" s="246"/>
      <c r="S361" s="246"/>
      <c r="T361" s="24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8" t="s">
        <v>181</v>
      </c>
      <c r="AU361" s="248" t="s">
        <v>88</v>
      </c>
      <c r="AV361" s="13" t="s">
        <v>88</v>
      </c>
      <c r="AW361" s="13" t="s">
        <v>4</v>
      </c>
      <c r="AX361" s="13" t="s">
        <v>86</v>
      </c>
      <c r="AY361" s="248" t="s">
        <v>131</v>
      </c>
    </row>
    <row r="362" spans="1:65" s="2" customFormat="1" ht="24.15" customHeight="1">
      <c r="A362" s="37"/>
      <c r="B362" s="38"/>
      <c r="C362" s="260" t="s">
        <v>642</v>
      </c>
      <c r="D362" s="260" t="s">
        <v>210</v>
      </c>
      <c r="E362" s="261" t="s">
        <v>643</v>
      </c>
      <c r="F362" s="262" t="s">
        <v>644</v>
      </c>
      <c r="G362" s="263" t="s">
        <v>157</v>
      </c>
      <c r="H362" s="264">
        <v>14.28</v>
      </c>
      <c r="I362" s="265"/>
      <c r="J362" s="266">
        <f>ROUND(I362*H362,2)</f>
        <v>0</v>
      </c>
      <c r="K362" s="267"/>
      <c r="L362" s="268"/>
      <c r="M362" s="269" t="s">
        <v>1</v>
      </c>
      <c r="N362" s="270" t="s">
        <v>44</v>
      </c>
      <c r="O362" s="90"/>
      <c r="P362" s="228">
        <f>O362*H362</f>
        <v>0</v>
      </c>
      <c r="Q362" s="228">
        <v>0.0483</v>
      </c>
      <c r="R362" s="228">
        <f>Q362*H362</f>
        <v>0.689724</v>
      </c>
      <c r="S362" s="228">
        <v>0</v>
      </c>
      <c r="T362" s="229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0" t="s">
        <v>170</v>
      </c>
      <c r="AT362" s="230" t="s">
        <v>210</v>
      </c>
      <c r="AU362" s="230" t="s">
        <v>88</v>
      </c>
      <c r="AY362" s="16" t="s">
        <v>131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6" t="s">
        <v>86</v>
      </c>
      <c r="BK362" s="231">
        <f>ROUND(I362*H362,2)</f>
        <v>0</v>
      </c>
      <c r="BL362" s="16" t="s">
        <v>137</v>
      </c>
      <c r="BM362" s="230" t="s">
        <v>645</v>
      </c>
    </row>
    <row r="363" spans="1:51" s="13" customFormat="1" ht="12">
      <c r="A363" s="13"/>
      <c r="B363" s="237"/>
      <c r="C363" s="238"/>
      <c r="D363" s="239" t="s">
        <v>181</v>
      </c>
      <c r="E363" s="238"/>
      <c r="F363" s="241" t="s">
        <v>646</v>
      </c>
      <c r="G363" s="238"/>
      <c r="H363" s="242">
        <v>14.28</v>
      </c>
      <c r="I363" s="243"/>
      <c r="J363" s="238"/>
      <c r="K363" s="238"/>
      <c r="L363" s="244"/>
      <c r="M363" s="245"/>
      <c r="N363" s="246"/>
      <c r="O363" s="246"/>
      <c r="P363" s="246"/>
      <c r="Q363" s="246"/>
      <c r="R363" s="246"/>
      <c r="S363" s="246"/>
      <c r="T363" s="24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8" t="s">
        <v>181</v>
      </c>
      <c r="AU363" s="248" t="s">
        <v>88</v>
      </c>
      <c r="AV363" s="13" t="s">
        <v>88</v>
      </c>
      <c r="AW363" s="13" t="s">
        <v>4</v>
      </c>
      <c r="AX363" s="13" t="s">
        <v>86</v>
      </c>
      <c r="AY363" s="248" t="s">
        <v>131</v>
      </c>
    </row>
    <row r="364" spans="1:65" s="2" customFormat="1" ht="24.15" customHeight="1">
      <c r="A364" s="37"/>
      <c r="B364" s="38"/>
      <c r="C364" s="260" t="s">
        <v>647</v>
      </c>
      <c r="D364" s="260" t="s">
        <v>210</v>
      </c>
      <c r="E364" s="261" t="s">
        <v>648</v>
      </c>
      <c r="F364" s="262" t="s">
        <v>649</v>
      </c>
      <c r="G364" s="263" t="s">
        <v>157</v>
      </c>
      <c r="H364" s="264">
        <v>4</v>
      </c>
      <c r="I364" s="265"/>
      <c r="J364" s="266">
        <f>ROUND(I364*H364,2)</f>
        <v>0</v>
      </c>
      <c r="K364" s="267"/>
      <c r="L364" s="268"/>
      <c r="M364" s="269" t="s">
        <v>1</v>
      </c>
      <c r="N364" s="270" t="s">
        <v>44</v>
      </c>
      <c r="O364" s="90"/>
      <c r="P364" s="228">
        <f>O364*H364</f>
        <v>0</v>
      </c>
      <c r="Q364" s="228">
        <v>0.06567</v>
      </c>
      <c r="R364" s="228">
        <f>Q364*H364</f>
        <v>0.26268</v>
      </c>
      <c r="S364" s="228">
        <v>0</v>
      </c>
      <c r="T364" s="229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0" t="s">
        <v>170</v>
      </c>
      <c r="AT364" s="230" t="s">
        <v>210</v>
      </c>
      <c r="AU364" s="230" t="s">
        <v>88</v>
      </c>
      <c r="AY364" s="16" t="s">
        <v>131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6" t="s">
        <v>86</v>
      </c>
      <c r="BK364" s="231">
        <f>ROUND(I364*H364,2)</f>
        <v>0</v>
      </c>
      <c r="BL364" s="16" t="s">
        <v>137</v>
      </c>
      <c r="BM364" s="230" t="s">
        <v>650</v>
      </c>
    </row>
    <row r="365" spans="1:65" s="2" customFormat="1" ht="21.75" customHeight="1">
      <c r="A365" s="37"/>
      <c r="B365" s="38"/>
      <c r="C365" s="260" t="s">
        <v>651</v>
      </c>
      <c r="D365" s="260" t="s">
        <v>210</v>
      </c>
      <c r="E365" s="261" t="s">
        <v>652</v>
      </c>
      <c r="F365" s="262" t="s">
        <v>653</v>
      </c>
      <c r="G365" s="263" t="s">
        <v>157</v>
      </c>
      <c r="H365" s="264">
        <v>13</v>
      </c>
      <c r="I365" s="265"/>
      <c r="J365" s="266">
        <f>ROUND(I365*H365,2)</f>
        <v>0</v>
      </c>
      <c r="K365" s="267"/>
      <c r="L365" s="268"/>
      <c r="M365" s="269" t="s">
        <v>1</v>
      </c>
      <c r="N365" s="270" t="s">
        <v>44</v>
      </c>
      <c r="O365" s="90"/>
      <c r="P365" s="228">
        <f>O365*H365</f>
        <v>0</v>
      </c>
      <c r="Q365" s="228">
        <v>0.061</v>
      </c>
      <c r="R365" s="228">
        <f>Q365*H365</f>
        <v>0.7929999999999999</v>
      </c>
      <c r="S365" s="228">
        <v>0</v>
      </c>
      <c r="T365" s="229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30" t="s">
        <v>170</v>
      </c>
      <c r="AT365" s="230" t="s">
        <v>210</v>
      </c>
      <c r="AU365" s="230" t="s">
        <v>88</v>
      </c>
      <c r="AY365" s="16" t="s">
        <v>131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6" t="s">
        <v>86</v>
      </c>
      <c r="BK365" s="231">
        <f>ROUND(I365*H365,2)</f>
        <v>0</v>
      </c>
      <c r="BL365" s="16" t="s">
        <v>137</v>
      </c>
      <c r="BM365" s="230" t="s">
        <v>654</v>
      </c>
    </row>
    <row r="366" spans="1:47" s="2" customFormat="1" ht="12">
      <c r="A366" s="37"/>
      <c r="B366" s="38"/>
      <c r="C366" s="39"/>
      <c r="D366" s="239" t="s">
        <v>283</v>
      </c>
      <c r="E366" s="39"/>
      <c r="F366" s="271" t="s">
        <v>655</v>
      </c>
      <c r="G366" s="39"/>
      <c r="H366" s="39"/>
      <c r="I366" s="234"/>
      <c r="J366" s="39"/>
      <c r="K366" s="39"/>
      <c r="L366" s="43"/>
      <c r="M366" s="235"/>
      <c r="N366" s="236"/>
      <c r="O366" s="90"/>
      <c r="P366" s="90"/>
      <c r="Q366" s="90"/>
      <c r="R366" s="90"/>
      <c r="S366" s="90"/>
      <c r="T366" s="91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283</v>
      </c>
      <c r="AU366" s="16" t="s">
        <v>88</v>
      </c>
    </row>
    <row r="367" spans="1:65" s="2" customFormat="1" ht="21.75" customHeight="1">
      <c r="A367" s="37"/>
      <c r="B367" s="38"/>
      <c r="C367" s="260" t="s">
        <v>656</v>
      </c>
      <c r="D367" s="260" t="s">
        <v>210</v>
      </c>
      <c r="E367" s="261" t="s">
        <v>657</v>
      </c>
      <c r="F367" s="262" t="s">
        <v>658</v>
      </c>
      <c r="G367" s="263" t="s">
        <v>659</v>
      </c>
      <c r="H367" s="264">
        <v>2</v>
      </c>
      <c r="I367" s="265"/>
      <c r="J367" s="266">
        <f>ROUND(I367*H367,2)</f>
        <v>0</v>
      </c>
      <c r="K367" s="267"/>
      <c r="L367" s="268"/>
      <c r="M367" s="269" t="s">
        <v>1</v>
      </c>
      <c r="N367" s="270" t="s">
        <v>44</v>
      </c>
      <c r="O367" s="90"/>
      <c r="P367" s="228">
        <f>O367*H367</f>
        <v>0</v>
      </c>
      <c r="Q367" s="228">
        <v>0.061</v>
      </c>
      <c r="R367" s="228">
        <f>Q367*H367</f>
        <v>0.122</v>
      </c>
      <c r="S367" s="228">
        <v>0</v>
      </c>
      <c r="T367" s="229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30" t="s">
        <v>170</v>
      </c>
      <c r="AT367" s="230" t="s">
        <v>210</v>
      </c>
      <c r="AU367" s="230" t="s">
        <v>88</v>
      </c>
      <c r="AY367" s="16" t="s">
        <v>131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6" t="s">
        <v>86</v>
      </c>
      <c r="BK367" s="231">
        <f>ROUND(I367*H367,2)</f>
        <v>0</v>
      </c>
      <c r="BL367" s="16" t="s">
        <v>137</v>
      </c>
      <c r="BM367" s="230" t="s">
        <v>660</v>
      </c>
    </row>
    <row r="368" spans="1:65" s="2" customFormat="1" ht="33" customHeight="1">
      <c r="A368" s="37"/>
      <c r="B368" s="38"/>
      <c r="C368" s="218" t="s">
        <v>661</v>
      </c>
      <c r="D368" s="218" t="s">
        <v>133</v>
      </c>
      <c r="E368" s="219" t="s">
        <v>662</v>
      </c>
      <c r="F368" s="220" t="s">
        <v>663</v>
      </c>
      <c r="G368" s="221" t="s">
        <v>157</v>
      </c>
      <c r="H368" s="222">
        <v>167</v>
      </c>
      <c r="I368" s="223"/>
      <c r="J368" s="224">
        <f>ROUND(I368*H368,2)</f>
        <v>0</v>
      </c>
      <c r="K368" s="225"/>
      <c r="L368" s="43"/>
      <c r="M368" s="226" t="s">
        <v>1</v>
      </c>
      <c r="N368" s="227" t="s">
        <v>44</v>
      </c>
      <c r="O368" s="90"/>
      <c r="P368" s="228">
        <f>O368*H368</f>
        <v>0</v>
      </c>
      <c r="Q368" s="228">
        <v>0.1294996</v>
      </c>
      <c r="R368" s="228">
        <f>Q368*H368</f>
        <v>21.626433199999997</v>
      </c>
      <c r="S368" s="228">
        <v>0</v>
      </c>
      <c r="T368" s="229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30" t="s">
        <v>137</v>
      </c>
      <c r="AT368" s="230" t="s">
        <v>133</v>
      </c>
      <c r="AU368" s="230" t="s">
        <v>88</v>
      </c>
      <c r="AY368" s="16" t="s">
        <v>131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6" t="s">
        <v>86</v>
      </c>
      <c r="BK368" s="231">
        <f>ROUND(I368*H368,2)</f>
        <v>0</v>
      </c>
      <c r="BL368" s="16" t="s">
        <v>137</v>
      </c>
      <c r="BM368" s="230" t="s">
        <v>664</v>
      </c>
    </row>
    <row r="369" spans="1:47" s="2" customFormat="1" ht="12">
      <c r="A369" s="37"/>
      <c r="B369" s="38"/>
      <c r="C369" s="39"/>
      <c r="D369" s="232" t="s">
        <v>139</v>
      </c>
      <c r="E369" s="39"/>
      <c r="F369" s="233" t="s">
        <v>665</v>
      </c>
      <c r="G369" s="39"/>
      <c r="H369" s="39"/>
      <c r="I369" s="234"/>
      <c r="J369" s="39"/>
      <c r="K369" s="39"/>
      <c r="L369" s="43"/>
      <c r="M369" s="235"/>
      <c r="N369" s="236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139</v>
      </c>
      <c r="AU369" s="16" t="s">
        <v>88</v>
      </c>
    </row>
    <row r="370" spans="1:65" s="2" customFormat="1" ht="16.5" customHeight="1">
      <c r="A370" s="37"/>
      <c r="B370" s="38"/>
      <c r="C370" s="260" t="s">
        <v>666</v>
      </c>
      <c r="D370" s="260" t="s">
        <v>210</v>
      </c>
      <c r="E370" s="261" t="s">
        <v>667</v>
      </c>
      <c r="F370" s="262" t="s">
        <v>668</v>
      </c>
      <c r="G370" s="263" t="s">
        <v>157</v>
      </c>
      <c r="H370" s="264">
        <v>146.88</v>
      </c>
      <c r="I370" s="265"/>
      <c r="J370" s="266">
        <f>ROUND(I370*H370,2)</f>
        <v>0</v>
      </c>
      <c r="K370" s="267"/>
      <c r="L370" s="268"/>
      <c r="M370" s="269" t="s">
        <v>1</v>
      </c>
      <c r="N370" s="270" t="s">
        <v>44</v>
      </c>
      <c r="O370" s="90"/>
      <c r="P370" s="228">
        <f>O370*H370</f>
        <v>0</v>
      </c>
      <c r="Q370" s="228">
        <v>0.045</v>
      </c>
      <c r="R370" s="228">
        <f>Q370*H370</f>
        <v>6.6095999999999995</v>
      </c>
      <c r="S370" s="228">
        <v>0</v>
      </c>
      <c r="T370" s="229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30" t="s">
        <v>170</v>
      </c>
      <c r="AT370" s="230" t="s">
        <v>210</v>
      </c>
      <c r="AU370" s="230" t="s">
        <v>88</v>
      </c>
      <c r="AY370" s="16" t="s">
        <v>131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6" t="s">
        <v>86</v>
      </c>
      <c r="BK370" s="231">
        <f>ROUND(I370*H370,2)</f>
        <v>0</v>
      </c>
      <c r="BL370" s="16" t="s">
        <v>137</v>
      </c>
      <c r="BM370" s="230" t="s">
        <v>669</v>
      </c>
    </row>
    <row r="371" spans="1:51" s="13" customFormat="1" ht="12">
      <c r="A371" s="13"/>
      <c r="B371" s="237"/>
      <c r="C371" s="238"/>
      <c r="D371" s="239" t="s">
        <v>181</v>
      </c>
      <c r="E371" s="238"/>
      <c r="F371" s="241" t="s">
        <v>670</v>
      </c>
      <c r="G371" s="238"/>
      <c r="H371" s="242">
        <v>146.88</v>
      </c>
      <c r="I371" s="243"/>
      <c r="J371" s="238"/>
      <c r="K371" s="238"/>
      <c r="L371" s="244"/>
      <c r="M371" s="245"/>
      <c r="N371" s="246"/>
      <c r="O371" s="246"/>
      <c r="P371" s="246"/>
      <c r="Q371" s="246"/>
      <c r="R371" s="246"/>
      <c r="S371" s="246"/>
      <c r="T371" s="24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8" t="s">
        <v>181</v>
      </c>
      <c r="AU371" s="248" t="s">
        <v>88</v>
      </c>
      <c r="AV371" s="13" t="s">
        <v>88</v>
      </c>
      <c r="AW371" s="13" t="s">
        <v>4</v>
      </c>
      <c r="AX371" s="13" t="s">
        <v>86</v>
      </c>
      <c r="AY371" s="248" t="s">
        <v>131</v>
      </c>
    </row>
    <row r="372" spans="1:65" s="2" customFormat="1" ht="21.75" customHeight="1">
      <c r="A372" s="37"/>
      <c r="B372" s="38"/>
      <c r="C372" s="260" t="s">
        <v>671</v>
      </c>
      <c r="D372" s="260" t="s">
        <v>210</v>
      </c>
      <c r="E372" s="261" t="s">
        <v>672</v>
      </c>
      <c r="F372" s="262" t="s">
        <v>673</v>
      </c>
      <c r="G372" s="263" t="s">
        <v>157</v>
      </c>
      <c r="H372" s="264">
        <v>19.38</v>
      </c>
      <c r="I372" s="265"/>
      <c r="J372" s="266">
        <f>ROUND(I372*H372,2)</f>
        <v>0</v>
      </c>
      <c r="K372" s="267"/>
      <c r="L372" s="268"/>
      <c r="M372" s="269" t="s">
        <v>1</v>
      </c>
      <c r="N372" s="270" t="s">
        <v>44</v>
      </c>
      <c r="O372" s="90"/>
      <c r="P372" s="228">
        <f>O372*H372</f>
        <v>0</v>
      </c>
      <c r="Q372" s="228">
        <v>0.048</v>
      </c>
      <c r="R372" s="228">
        <f>Q372*H372</f>
        <v>0.93024</v>
      </c>
      <c r="S372" s="228">
        <v>0</v>
      </c>
      <c r="T372" s="229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30" t="s">
        <v>170</v>
      </c>
      <c r="AT372" s="230" t="s">
        <v>210</v>
      </c>
      <c r="AU372" s="230" t="s">
        <v>88</v>
      </c>
      <c r="AY372" s="16" t="s">
        <v>131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6" t="s">
        <v>86</v>
      </c>
      <c r="BK372" s="231">
        <f>ROUND(I372*H372,2)</f>
        <v>0</v>
      </c>
      <c r="BL372" s="16" t="s">
        <v>137</v>
      </c>
      <c r="BM372" s="230" t="s">
        <v>674</v>
      </c>
    </row>
    <row r="373" spans="1:51" s="13" customFormat="1" ht="12">
      <c r="A373" s="13"/>
      <c r="B373" s="237"/>
      <c r="C373" s="238"/>
      <c r="D373" s="239" t="s">
        <v>181</v>
      </c>
      <c r="E373" s="238"/>
      <c r="F373" s="241" t="s">
        <v>675</v>
      </c>
      <c r="G373" s="238"/>
      <c r="H373" s="242">
        <v>19.38</v>
      </c>
      <c r="I373" s="243"/>
      <c r="J373" s="238"/>
      <c r="K373" s="238"/>
      <c r="L373" s="244"/>
      <c r="M373" s="245"/>
      <c r="N373" s="246"/>
      <c r="O373" s="246"/>
      <c r="P373" s="246"/>
      <c r="Q373" s="246"/>
      <c r="R373" s="246"/>
      <c r="S373" s="246"/>
      <c r="T373" s="24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8" t="s">
        <v>181</v>
      </c>
      <c r="AU373" s="248" t="s">
        <v>88</v>
      </c>
      <c r="AV373" s="13" t="s">
        <v>88</v>
      </c>
      <c r="AW373" s="13" t="s">
        <v>4</v>
      </c>
      <c r="AX373" s="13" t="s">
        <v>86</v>
      </c>
      <c r="AY373" s="248" t="s">
        <v>131</v>
      </c>
    </row>
    <row r="374" spans="1:65" s="2" customFormat="1" ht="21.75" customHeight="1">
      <c r="A374" s="37"/>
      <c r="B374" s="38"/>
      <c r="C374" s="260" t="s">
        <v>676</v>
      </c>
      <c r="D374" s="260" t="s">
        <v>210</v>
      </c>
      <c r="E374" s="261" t="s">
        <v>677</v>
      </c>
      <c r="F374" s="262" t="s">
        <v>678</v>
      </c>
      <c r="G374" s="263" t="s">
        <v>157</v>
      </c>
      <c r="H374" s="264">
        <v>4</v>
      </c>
      <c r="I374" s="265"/>
      <c r="J374" s="266">
        <f>ROUND(I374*H374,2)</f>
        <v>0</v>
      </c>
      <c r="K374" s="267"/>
      <c r="L374" s="268"/>
      <c r="M374" s="269" t="s">
        <v>1</v>
      </c>
      <c r="N374" s="270" t="s">
        <v>44</v>
      </c>
      <c r="O374" s="90"/>
      <c r="P374" s="228">
        <f>O374*H374</f>
        <v>0</v>
      </c>
      <c r="Q374" s="228">
        <v>0.048</v>
      </c>
      <c r="R374" s="228">
        <f>Q374*H374</f>
        <v>0.192</v>
      </c>
      <c r="S374" s="228">
        <v>0</v>
      </c>
      <c r="T374" s="229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30" t="s">
        <v>170</v>
      </c>
      <c r="AT374" s="230" t="s">
        <v>210</v>
      </c>
      <c r="AU374" s="230" t="s">
        <v>88</v>
      </c>
      <c r="AY374" s="16" t="s">
        <v>131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6" t="s">
        <v>86</v>
      </c>
      <c r="BK374" s="231">
        <f>ROUND(I374*H374,2)</f>
        <v>0</v>
      </c>
      <c r="BL374" s="16" t="s">
        <v>137</v>
      </c>
      <c r="BM374" s="230" t="s">
        <v>679</v>
      </c>
    </row>
    <row r="375" spans="1:65" s="2" customFormat="1" ht="16.5" customHeight="1">
      <c r="A375" s="37"/>
      <c r="B375" s="38"/>
      <c r="C375" s="260" t="s">
        <v>680</v>
      </c>
      <c r="D375" s="260" t="s">
        <v>210</v>
      </c>
      <c r="E375" s="261" t="s">
        <v>681</v>
      </c>
      <c r="F375" s="262" t="s">
        <v>682</v>
      </c>
      <c r="G375" s="263" t="s">
        <v>659</v>
      </c>
      <c r="H375" s="264">
        <v>4</v>
      </c>
      <c r="I375" s="265"/>
      <c r="J375" s="266">
        <f>ROUND(I375*H375,2)</f>
        <v>0</v>
      </c>
      <c r="K375" s="267"/>
      <c r="L375" s="268"/>
      <c r="M375" s="269" t="s">
        <v>1</v>
      </c>
      <c r="N375" s="270" t="s">
        <v>44</v>
      </c>
      <c r="O375" s="90"/>
      <c r="P375" s="228">
        <f>O375*H375</f>
        <v>0</v>
      </c>
      <c r="Q375" s="228">
        <v>0.061</v>
      </c>
      <c r="R375" s="228">
        <f>Q375*H375</f>
        <v>0.244</v>
      </c>
      <c r="S375" s="228">
        <v>0</v>
      </c>
      <c r="T375" s="229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30" t="s">
        <v>170</v>
      </c>
      <c r="AT375" s="230" t="s">
        <v>210</v>
      </c>
      <c r="AU375" s="230" t="s">
        <v>88</v>
      </c>
      <c r="AY375" s="16" t="s">
        <v>131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6" t="s">
        <v>86</v>
      </c>
      <c r="BK375" s="231">
        <f>ROUND(I375*H375,2)</f>
        <v>0</v>
      </c>
      <c r="BL375" s="16" t="s">
        <v>137</v>
      </c>
      <c r="BM375" s="230" t="s">
        <v>683</v>
      </c>
    </row>
    <row r="376" spans="1:65" s="2" customFormat="1" ht="21.75" customHeight="1">
      <c r="A376" s="37"/>
      <c r="B376" s="38"/>
      <c r="C376" s="260" t="s">
        <v>684</v>
      </c>
      <c r="D376" s="260" t="s">
        <v>210</v>
      </c>
      <c r="E376" s="261" t="s">
        <v>677</v>
      </c>
      <c r="F376" s="262" t="s">
        <v>678</v>
      </c>
      <c r="G376" s="263" t="s">
        <v>157</v>
      </c>
      <c r="H376" s="264">
        <v>4</v>
      </c>
      <c r="I376" s="265"/>
      <c r="J376" s="266">
        <f>ROUND(I376*H376,2)</f>
        <v>0</v>
      </c>
      <c r="K376" s="267"/>
      <c r="L376" s="268"/>
      <c r="M376" s="269" t="s">
        <v>1</v>
      </c>
      <c r="N376" s="270" t="s">
        <v>44</v>
      </c>
      <c r="O376" s="90"/>
      <c r="P376" s="228">
        <f>O376*H376</f>
        <v>0</v>
      </c>
      <c r="Q376" s="228">
        <v>0.048</v>
      </c>
      <c r="R376" s="228">
        <f>Q376*H376</f>
        <v>0.192</v>
      </c>
      <c r="S376" s="228">
        <v>0</v>
      </c>
      <c r="T376" s="229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30" t="s">
        <v>170</v>
      </c>
      <c r="AT376" s="230" t="s">
        <v>210</v>
      </c>
      <c r="AU376" s="230" t="s">
        <v>88</v>
      </c>
      <c r="AY376" s="16" t="s">
        <v>131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6" t="s">
        <v>86</v>
      </c>
      <c r="BK376" s="231">
        <f>ROUND(I376*H376,2)</f>
        <v>0</v>
      </c>
      <c r="BL376" s="16" t="s">
        <v>137</v>
      </c>
      <c r="BM376" s="230" t="s">
        <v>685</v>
      </c>
    </row>
    <row r="377" spans="1:65" s="2" customFormat="1" ht="33" customHeight="1">
      <c r="A377" s="37"/>
      <c r="B377" s="38"/>
      <c r="C377" s="218" t="s">
        <v>686</v>
      </c>
      <c r="D377" s="218" t="s">
        <v>133</v>
      </c>
      <c r="E377" s="219" t="s">
        <v>687</v>
      </c>
      <c r="F377" s="220" t="s">
        <v>688</v>
      </c>
      <c r="G377" s="221" t="s">
        <v>157</v>
      </c>
      <c r="H377" s="222">
        <v>21</v>
      </c>
      <c r="I377" s="223"/>
      <c r="J377" s="224">
        <f>ROUND(I377*H377,2)</f>
        <v>0</v>
      </c>
      <c r="K377" s="225"/>
      <c r="L377" s="43"/>
      <c r="M377" s="226" t="s">
        <v>1</v>
      </c>
      <c r="N377" s="227" t="s">
        <v>44</v>
      </c>
      <c r="O377" s="90"/>
      <c r="P377" s="228">
        <f>O377*H377</f>
        <v>0</v>
      </c>
      <c r="Q377" s="228">
        <v>0.000605063</v>
      </c>
      <c r="R377" s="228">
        <f>Q377*H377</f>
        <v>0.012706323</v>
      </c>
      <c r="S377" s="228">
        <v>0</v>
      </c>
      <c r="T377" s="229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30" t="s">
        <v>137</v>
      </c>
      <c r="AT377" s="230" t="s">
        <v>133</v>
      </c>
      <c r="AU377" s="230" t="s">
        <v>88</v>
      </c>
      <c r="AY377" s="16" t="s">
        <v>131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6" t="s">
        <v>86</v>
      </c>
      <c r="BK377" s="231">
        <f>ROUND(I377*H377,2)</f>
        <v>0</v>
      </c>
      <c r="BL377" s="16" t="s">
        <v>137</v>
      </c>
      <c r="BM377" s="230" t="s">
        <v>689</v>
      </c>
    </row>
    <row r="378" spans="1:47" s="2" customFormat="1" ht="12">
      <c r="A378" s="37"/>
      <c r="B378" s="38"/>
      <c r="C378" s="39"/>
      <c r="D378" s="232" t="s">
        <v>139</v>
      </c>
      <c r="E378" s="39"/>
      <c r="F378" s="233" t="s">
        <v>690</v>
      </c>
      <c r="G378" s="39"/>
      <c r="H378" s="39"/>
      <c r="I378" s="234"/>
      <c r="J378" s="39"/>
      <c r="K378" s="39"/>
      <c r="L378" s="43"/>
      <c r="M378" s="235"/>
      <c r="N378" s="236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139</v>
      </c>
      <c r="AU378" s="16" t="s">
        <v>88</v>
      </c>
    </row>
    <row r="379" spans="1:65" s="2" customFormat="1" ht="16.5" customHeight="1">
      <c r="A379" s="37"/>
      <c r="B379" s="38"/>
      <c r="C379" s="218" t="s">
        <v>691</v>
      </c>
      <c r="D379" s="218" t="s">
        <v>133</v>
      </c>
      <c r="E379" s="219" t="s">
        <v>692</v>
      </c>
      <c r="F379" s="220" t="s">
        <v>693</v>
      </c>
      <c r="G379" s="221" t="s">
        <v>157</v>
      </c>
      <c r="H379" s="222">
        <v>21</v>
      </c>
      <c r="I379" s="223"/>
      <c r="J379" s="224">
        <f>ROUND(I379*H379,2)</f>
        <v>0</v>
      </c>
      <c r="K379" s="225"/>
      <c r="L379" s="43"/>
      <c r="M379" s="226" t="s">
        <v>1</v>
      </c>
      <c r="N379" s="227" t="s">
        <v>44</v>
      </c>
      <c r="O379" s="90"/>
      <c r="P379" s="228">
        <f>O379*H379</f>
        <v>0</v>
      </c>
      <c r="Q379" s="228">
        <v>1.295E-06</v>
      </c>
      <c r="R379" s="228">
        <f>Q379*H379</f>
        <v>2.7195000000000003E-05</v>
      </c>
      <c r="S379" s="228">
        <v>0</v>
      </c>
      <c r="T379" s="229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30" t="s">
        <v>137</v>
      </c>
      <c r="AT379" s="230" t="s">
        <v>133</v>
      </c>
      <c r="AU379" s="230" t="s">
        <v>88</v>
      </c>
      <c r="AY379" s="16" t="s">
        <v>131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6" t="s">
        <v>86</v>
      </c>
      <c r="BK379" s="231">
        <f>ROUND(I379*H379,2)</f>
        <v>0</v>
      </c>
      <c r="BL379" s="16" t="s">
        <v>137</v>
      </c>
      <c r="BM379" s="230" t="s">
        <v>694</v>
      </c>
    </row>
    <row r="380" spans="1:47" s="2" customFormat="1" ht="12">
      <c r="A380" s="37"/>
      <c r="B380" s="38"/>
      <c r="C380" s="39"/>
      <c r="D380" s="232" t="s">
        <v>139</v>
      </c>
      <c r="E380" s="39"/>
      <c r="F380" s="233" t="s">
        <v>695</v>
      </c>
      <c r="G380" s="39"/>
      <c r="H380" s="39"/>
      <c r="I380" s="234"/>
      <c r="J380" s="39"/>
      <c r="K380" s="39"/>
      <c r="L380" s="43"/>
      <c r="M380" s="235"/>
      <c r="N380" s="236"/>
      <c r="O380" s="90"/>
      <c r="P380" s="90"/>
      <c r="Q380" s="90"/>
      <c r="R380" s="90"/>
      <c r="S380" s="90"/>
      <c r="T380" s="91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16" t="s">
        <v>139</v>
      </c>
      <c r="AU380" s="16" t="s">
        <v>88</v>
      </c>
    </row>
    <row r="381" spans="1:65" s="2" customFormat="1" ht="24.15" customHeight="1">
      <c r="A381" s="37"/>
      <c r="B381" s="38"/>
      <c r="C381" s="218" t="s">
        <v>696</v>
      </c>
      <c r="D381" s="218" t="s">
        <v>133</v>
      </c>
      <c r="E381" s="219" t="s">
        <v>697</v>
      </c>
      <c r="F381" s="220" t="s">
        <v>698</v>
      </c>
      <c r="G381" s="221" t="s">
        <v>445</v>
      </c>
      <c r="H381" s="222">
        <v>1</v>
      </c>
      <c r="I381" s="223"/>
      <c r="J381" s="224">
        <f>ROUND(I381*H381,2)</f>
        <v>0</v>
      </c>
      <c r="K381" s="225"/>
      <c r="L381" s="43"/>
      <c r="M381" s="226" t="s">
        <v>1</v>
      </c>
      <c r="N381" s="227" t="s">
        <v>44</v>
      </c>
      <c r="O381" s="90"/>
      <c r="P381" s="228">
        <f>O381*H381</f>
        <v>0</v>
      </c>
      <c r="Q381" s="228">
        <v>0</v>
      </c>
      <c r="R381" s="228">
        <f>Q381*H381</f>
        <v>0</v>
      </c>
      <c r="S381" s="228">
        <v>0.082</v>
      </c>
      <c r="T381" s="229">
        <f>S381*H381</f>
        <v>0.082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30" t="s">
        <v>137</v>
      </c>
      <c r="AT381" s="230" t="s">
        <v>133</v>
      </c>
      <c r="AU381" s="230" t="s">
        <v>88</v>
      </c>
      <c r="AY381" s="16" t="s">
        <v>131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6" t="s">
        <v>86</v>
      </c>
      <c r="BK381" s="231">
        <f>ROUND(I381*H381,2)</f>
        <v>0</v>
      </c>
      <c r="BL381" s="16" t="s">
        <v>137</v>
      </c>
      <c r="BM381" s="230" t="s">
        <v>699</v>
      </c>
    </row>
    <row r="382" spans="1:47" s="2" customFormat="1" ht="12">
      <c r="A382" s="37"/>
      <c r="B382" s="38"/>
      <c r="C382" s="39"/>
      <c r="D382" s="232" t="s">
        <v>139</v>
      </c>
      <c r="E382" s="39"/>
      <c r="F382" s="233" t="s">
        <v>700</v>
      </c>
      <c r="G382" s="39"/>
      <c r="H382" s="39"/>
      <c r="I382" s="234"/>
      <c r="J382" s="39"/>
      <c r="K382" s="39"/>
      <c r="L382" s="43"/>
      <c r="M382" s="235"/>
      <c r="N382" s="236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139</v>
      </c>
      <c r="AU382" s="16" t="s">
        <v>88</v>
      </c>
    </row>
    <row r="383" spans="1:65" s="2" customFormat="1" ht="24.15" customHeight="1">
      <c r="A383" s="37"/>
      <c r="B383" s="38"/>
      <c r="C383" s="218" t="s">
        <v>701</v>
      </c>
      <c r="D383" s="218" t="s">
        <v>133</v>
      </c>
      <c r="E383" s="219" t="s">
        <v>702</v>
      </c>
      <c r="F383" s="220" t="s">
        <v>703</v>
      </c>
      <c r="G383" s="221" t="s">
        <v>136</v>
      </c>
      <c r="H383" s="222">
        <v>245</v>
      </c>
      <c r="I383" s="223"/>
      <c r="J383" s="224">
        <f>ROUND(I383*H383,2)</f>
        <v>0</v>
      </c>
      <c r="K383" s="225"/>
      <c r="L383" s="43"/>
      <c r="M383" s="226" t="s">
        <v>1</v>
      </c>
      <c r="N383" s="227" t="s">
        <v>44</v>
      </c>
      <c r="O383" s="90"/>
      <c r="P383" s="228">
        <f>O383*H383</f>
        <v>0</v>
      </c>
      <c r="Q383" s="228">
        <v>0</v>
      </c>
      <c r="R383" s="228">
        <f>Q383*H383</f>
        <v>0</v>
      </c>
      <c r="S383" s="228">
        <v>0</v>
      </c>
      <c r="T383" s="229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30" t="s">
        <v>137</v>
      </c>
      <c r="AT383" s="230" t="s">
        <v>133</v>
      </c>
      <c r="AU383" s="230" t="s">
        <v>88</v>
      </c>
      <c r="AY383" s="16" t="s">
        <v>131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6" t="s">
        <v>86</v>
      </c>
      <c r="BK383" s="231">
        <f>ROUND(I383*H383,2)</f>
        <v>0</v>
      </c>
      <c r="BL383" s="16" t="s">
        <v>137</v>
      </c>
      <c r="BM383" s="230" t="s">
        <v>704</v>
      </c>
    </row>
    <row r="384" spans="1:47" s="2" customFormat="1" ht="12">
      <c r="A384" s="37"/>
      <c r="B384" s="38"/>
      <c r="C384" s="39"/>
      <c r="D384" s="232" t="s">
        <v>139</v>
      </c>
      <c r="E384" s="39"/>
      <c r="F384" s="233" t="s">
        <v>705</v>
      </c>
      <c r="G384" s="39"/>
      <c r="H384" s="39"/>
      <c r="I384" s="234"/>
      <c r="J384" s="39"/>
      <c r="K384" s="39"/>
      <c r="L384" s="43"/>
      <c r="M384" s="235"/>
      <c r="N384" s="236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139</v>
      </c>
      <c r="AU384" s="16" t="s">
        <v>88</v>
      </c>
    </row>
    <row r="385" spans="1:63" s="12" customFormat="1" ht="22.8" customHeight="1">
      <c r="A385" s="12"/>
      <c r="B385" s="202"/>
      <c r="C385" s="203"/>
      <c r="D385" s="204" t="s">
        <v>78</v>
      </c>
      <c r="E385" s="216" t="s">
        <v>706</v>
      </c>
      <c r="F385" s="216" t="s">
        <v>707</v>
      </c>
      <c r="G385" s="203"/>
      <c r="H385" s="203"/>
      <c r="I385" s="206"/>
      <c r="J385" s="217">
        <f>BK385</f>
        <v>0</v>
      </c>
      <c r="K385" s="203"/>
      <c r="L385" s="208"/>
      <c r="M385" s="209"/>
      <c r="N385" s="210"/>
      <c r="O385" s="210"/>
      <c r="P385" s="211">
        <f>SUM(P386:P398)</f>
        <v>0</v>
      </c>
      <c r="Q385" s="210"/>
      <c r="R385" s="211">
        <f>SUM(R386:R398)</f>
        <v>0</v>
      </c>
      <c r="S385" s="210"/>
      <c r="T385" s="212">
        <f>SUM(T386:T398)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13" t="s">
        <v>86</v>
      </c>
      <c r="AT385" s="214" t="s">
        <v>78</v>
      </c>
      <c r="AU385" s="214" t="s">
        <v>86</v>
      </c>
      <c r="AY385" s="213" t="s">
        <v>131</v>
      </c>
      <c r="BK385" s="215">
        <f>SUM(BK386:BK398)</f>
        <v>0</v>
      </c>
    </row>
    <row r="386" spans="1:65" s="2" customFormat="1" ht="21.75" customHeight="1">
      <c r="A386" s="37"/>
      <c r="B386" s="38"/>
      <c r="C386" s="218" t="s">
        <v>708</v>
      </c>
      <c r="D386" s="218" t="s">
        <v>133</v>
      </c>
      <c r="E386" s="219" t="s">
        <v>709</v>
      </c>
      <c r="F386" s="220" t="s">
        <v>710</v>
      </c>
      <c r="G386" s="221" t="s">
        <v>213</v>
      </c>
      <c r="H386" s="222">
        <v>239.487</v>
      </c>
      <c r="I386" s="223"/>
      <c r="J386" s="224">
        <f>ROUND(I386*H386,2)</f>
        <v>0</v>
      </c>
      <c r="K386" s="225"/>
      <c r="L386" s="43"/>
      <c r="M386" s="226" t="s">
        <v>1</v>
      </c>
      <c r="N386" s="227" t="s">
        <v>44</v>
      </c>
      <c r="O386" s="90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30" t="s">
        <v>137</v>
      </c>
      <c r="AT386" s="230" t="s">
        <v>133</v>
      </c>
      <c r="AU386" s="230" t="s">
        <v>88</v>
      </c>
      <c r="AY386" s="16" t="s">
        <v>131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6" t="s">
        <v>86</v>
      </c>
      <c r="BK386" s="231">
        <f>ROUND(I386*H386,2)</f>
        <v>0</v>
      </c>
      <c r="BL386" s="16" t="s">
        <v>137</v>
      </c>
      <c r="BM386" s="230" t="s">
        <v>711</v>
      </c>
    </row>
    <row r="387" spans="1:47" s="2" customFormat="1" ht="12">
      <c r="A387" s="37"/>
      <c r="B387" s="38"/>
      <c r="C387" s="39"/>
      <c r="D387" s="232" t="s">
        <v>139</v>
      </c>
      <c r="E387" s="39"/>
      <c r="F387" s="233" t="s">
        <v>712</v>
      </c>
      <c r="G387" s="39"/>
      <c r="H387" s="39"/>
      <c r="I387" s="234"/>
      <c r="J387" s="39"/>
      <c r="K387" s="39"/>
      <c r="L387" s="43"/>
      <c r="M387" s="235"/>
      <c r="N387" s="236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6" t="s">
        <v>139</v>
      </c>
      <c r="AU387" s="16" t="s">
        <v>88</v>
      </c>
    </row>
    <row r="388" spans="1:65" s="2" customFormat="1" ht="24.15" customHeight="1">
      <c r="A388" s="37"/>
      <c r="B388" s="38"/>
      <c r="C388" s="218" t="s">
        <v>713</v>
      </c>
      <c r="D388" s="218" t="s">
        <v>133</v>
      </c>
      <c r="E388" s="219" t="s">
        <v>714</v>
      </c>
      <c r="F388" s="220" t="s">
        <v>715</v>
      </c>
      <c r="G388" s="221" t="s">
        <v>213</v>
      </c>
      <c r="H388" s="222">
        <v>5747.688</v>
      </c>
      <c r="I388" s="223"/>
      <c r="J388" s="224">
        <f>ROUND(I388*H388,2)</f>
        <v>0</v>
      </c>
      <c r="K388" s="225"/>
      <c r="L388" s="43"/>
      <c r="M388" s="226" t="s">
        <v>1</v>
      </c>
      <c r="N388" s="227" t="s">
        <v>44</v>
      </c>
      <c r="O388" s="90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30" t="s">
        <v>137</v>
      </c>
      <c r="AT388" s="230" t="s">
        <v>133</v>
      </c>
      <c r="AU388" s="230" t="s">
        <v>88</v>
      </c>
      <c r="AY388" s="16" t="s">
        <v>131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6" t="s">
        <v>86</v>
      </c>
      <c r="BK388" s="231">
        <f>ROUND(I388*H388,2)</f>
        <v>0</v>
      </c>
      <c r="BL388" s="16" t="s">
        <v>137</v>
      </c>
      <c r="BM388" s="230" t="s">
        <v>716</v>
      </c>
    </row>
    <row r="389" spans="1:47" s="2" customFormat="1" ht="12">
      <c r="A389" s="37"/>
      <c r="B389" s="38"/>
      <c r="C389" s="39"/>
      <c r="D389" s="232" t="s">
        <v>139</v>
      </c>
      <c r="E389" s="39"/>
      <c r="F389" s="233" t="s">
        <v>717</v>
      </c>
      <c r="G389" s="39"/>
      <c r="H389" s="39"/>
      <c r="I389" s="234"/>
      <c r="J389" s="39"/>
      <c r="K389" s="39"/>
      <c r="L389" s="43"/>
      <c r="M389" s="235"/>
      <c r="N389" s="236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139</v>
      </c>
      <c r="AU389" s="16" t="s">
        <v>88</v>
      </c>
    </row>
    <row r="390" spans="1:51" s="13" customFormat="1" ht="12">
      <c r="A390" s="13"/>
      <c r="B390" s="237"/>
      <c r="C390" s="238"/>
      <c r="D390" s="239" t="s">
        <v>181</v>
      </c>
      <c r="E390" s="238"/>
      <c r="F390" s="241" t="s">
        <v>718</v>
      </c>
      <c r="G390" s="238"/>
      <c r="H390" s="242">
        <v>5747.688</v>
      </c>
      <c r="I390" s="243"/>
      <c r="J390" s="238"/>
      <c r="K390" s="238"/>
      <c r="L390" s="244"/>
      <c r="M390" s="245"/>
      <c r="N390" s="246"/>
      <c r="O390" s="246"/>
      <c r="P390" s="246"/>
      <c r="Q390" s="246"/>
      <c r="R390" s="246"/>
      <c r="S390" s="246"/>
      <c r="T390" s="24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8" t="s">
        <v>181</v>
      </c>
      <c r="AU390" s="248" t="s">
        <v>88</v>
      </c>
      <c r="AV390" s="13" t="s">
        <v>88</v>
      </c>
      <c r="AW390" s="13" t="s">
        <v>4</v>
      </c>
      <c r="AX390" s="13" t="s">
        <v>86</v>
      </c>
      <c r="AY390" s="248" t="s">
        <v>131</v>
      </c>
    </row>
    <row r="391" spans="1:65" s="2" customFormat="1" ht="33" customHeight="1">
      <c r="A391" s="37"/>
      <c r="B391" s="38"/>
      <c r="C391" s="218" t="s">
        <v>719</v>
      </c>
      <c r="D391" s="218" t="s">
        <v>133</v>
      </c>
      <c r="E391" s="219" t="s">
        <v>720</v>
      </c>
      <c r="F391" s="220" t="s">
        <v>721</v>
      </c>
      <c r="G391" s="221" t="s">
        <v>213</v>
      </c>
      <c r="H391" s="222">
        <v>44.78</v>
      </c>
      <c r="I391" s="223"/>
      <c r="J391" s="224">
        <f>ROUND(I391*H391,2)</f>
        <v>0</v>
      </c>
      <c r="K391" s="225"/>
      <c r="L391" s="43"/>
      <c r="M391" s="226" t="s">
        <v>1</v>
      </c>
      <c r="N391" s="227" t="s">
        <v>44</v>
      </c>
      <c r="O391" s="90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30" t="s">
        <v>137</v>
      </c>
      <c r="AT391" s="230" t="s">
        <v>133</v>
      </c>
      <c r="AU391" s="230" t="s">
        <v>88</v>
      </c>
      <c r="AY391" s="16" t="s">
        <v>131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6" t="s">
        <v>86</v>
      </c>
      <c r="BK391" s="231">
        <f>ROUND(I391*H391,2)</f>
        <v>0</v>
      </c>
      <c r="BL391" s="16" t="s">
        <v>137</v>
      </c>
      <c r="BM391" s="230" t="s">
        <v>722</v>
      </c>
    </row>
    <row r="392" spans="1:47" s="2" customFormat="1" ht="12">
      <c r="A392" s="37"/>
      <c r="B392" s="38"/>
      <c r="C392" s="39"/>
      <c r="D392" s="232" t="s">
        <v>139</v>
      </c>
      <c r="E392" s="39"/>
      <c r="F392" s="233" t="s">
        <v>723</v>
      </c>
      <c r="G392" s="39"/>
      <c r="H392" s="39"/>
      <c r="I392" s="234"/>
      <c r="J392" s="39"/>
      <c r="K392" s="39"/>
      <c r="L392" s="43"/>
      <c r="M392" s="235"/>
      <c r="N392" s="236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139</v>
      </c>
      <c r="AU392" s="16" t="s">
        <v>88</v>
      </c>
    </row>
    <row r="393" spans="1:51" s="13" customFormat="1" ht="12">
      <c r="A393" s="13"/>
      <c r="B393" s="237"/>
      <c r="C393" s="238"/>
      <c r="D393" s="239" t="s">
        <v>181</v>
      </c>
      <c r="E393" s="240" t="s">
        <v>1</v>
      </c>
      <c r="F393" s="241" t="s">
        <v>724</v>
      </c>
      <c r="G393" s="238"/>
      <c r="H393" s="242">
        <v>44.78</v>
      </c>
      <c r="I393" s="243"/>
      <c r="J393" s="238"/>
      <c r="K393" s="238"/>
      <c r="L393" s="244"/>
      <c r="M393" s="245"/>
      <c r="N393" s="246"/>
      <c r="O393" s="246"/>
      <c r="P393" s="246"/>
      <c r="Q393" s="246"/>
      <c r="R393" s="246"/>
      <c r="S393" s="246"/>
      <c r="T393" s="24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8" t="s">
        <v>181</v>
      </c>
      <c r="AU393" s="248" t="s">
        <v>88</v>
      </c>
      <c r="AV393" s="13" t="s">
        <v>88</v>
      </c>
      <c r="AW393" s="13" t="s">
        <v>36</v>
      </c>
      <c r="AX393" s="13" t="s">
        <v>86</v>
      </c>
      <c r="AY393" s="248" t="s">
        <v>131</v>
      </c>
    </row>
    <row r="394" spans="1:65" s="2" customFormat="1" ht="33" customHeight="1">
      <c r="A394" s="37"/>
      <c r="B394" s="38"/>
      <c r="C394" s="218" t="s">
        <v>725</v>
      </c>
      <c r="D394" s="218" t="s">
        <v>133</v>
      </c>
      <c r="E394" s="219" t="s">
        <v>726</v>
      </c>
      <c r="F394" s="220" t="s">
        <v>727</v>
      </c>
      <c r="G394" s="221" t="s">
        <v>213</v>
      </c>
      <c r="H394" s="222">
        <v>44.16</v>
      </c>
      <c r="I394" s="223"/>
      <c r="J394" s="224">
        <f>ROUND(I394*H394,2)</f>
        <v>0</v>
      </c>
      <c r="K394" s="225"/>
      <c r="L394" s="43"/>
      <c r="M394" s="226" t="s">
        <v>1</v>
      </c>
      <c r="N394" s="227" t="s">
        <v>44</v>
      </c>
      <c r="O394" s="90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30" t="s">
        <v>137</v>
      </c>
      <c r="AT394" s="230" t="s">
        <v>133</v>
      </c>
      <c r="AU394" s="230" t="s">
        <v>88</v>
      </c>
      <c r="AY394" s="16" t="s">
        <v>131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6" t="s">
        <v>86</v>
      </c>
      <c r="BK394" s="231">
        <f>ROUND(I394*H394,2)</f>
        <v>0</v>
      </c>
      <c r="BL394" s="16" t="s">
        <v>137</v>
      </c>
      <c r="BM394" s="230" t="s">
        <v>728</v>
      </c>
    </row>
    <row r="395" spans="1:47" s="2" customFormat="1" ht="12">
      <c r="A395" s="37"/>
      <c r="B395" s="38"/>
      <c r="C395" s="39"/>
      <c r="D395" s="232" t="s">
        <v>139</v>
      </c>
      <c r="E395" s="39"/>
      <c r="F395" s="233" t="s">
        <v>729</v>
      </c>
      <c r="G395" s="39"/>
      <c r="H395" s="39"/>
      <c r="I395" s="234"/>
      <c r="J395" s="39"/>
      <c r="K395" s="39"/>
      <c r="L395" s="43"/>
      <c r="M395" s="235"/>
      <c r="N395" s="236"/>
      <c r="O395" s="90"/>
      <c r="P395" s="90"/>
      <c r="Q395" s="90"/>
      <c r="R395" s="90"/>
      <c r="S395" s="90"/>
      <c r="T395" s="91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6" t="s">
        <v>139</v>
      </c>
      <c r="AU395" s="16" t="s">
        <v>88</v>
      </c>
    </row>
    <row r="396" spans="1:65" s="2" customFormat="1" ht="24.15" customHeight="1">
      <c r="A396" s="37"/>
      <c r="B396" s="38"/>
      <c r="C396" s="218" t="s">
        <v>730</v>
      </c>
      <c r="D396" s="218" t="s">
        <v>133</v>
      </c>
      <c r="E396" s="219" t="s">
        <v>731</v>
      </c>
      <c r="F396" s="220" t="s">
        <v>217</v>
      </c>
      <c r="G396" s="221" t="s">
        <v>213</v>
      </c>
      <c r="H396" s="222">
        <v>78.19</v>
      </c>
      <c r="I396" s="223"/>
      <c r="J396" s="224">
        <f>ROUND(I396*H396,2)</f>
        <v>0</v>
      </c>
      <c r="K396" s="225"/>
      <c r="L396" s="43"/>
      <c r="M396" s="226" t="s">
        <v>1</v>
      </c>
      <c r="N396" s="227" t="s">
        <v>44</v>
      </c>
      <c r="O396" s="90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30" t="s">
        <v>137</v>
      </c>
      <c r="AT396" s="230" t="s">
        <v>133</v>
      </c>
      <c r="AU396" s="230" t="s">
        <v>88</v>
      </c>
      <c r="AY396" s="16" t="s">
        <v>131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6" t="s">
        <v>86</v>
      </c>
      <c r="BK396" s="231">
        <f>ROUND(I396*H396,2)</f>
        <v>0</v>
      </c>
      <c r="BL396" s="16" t="s">
        <v>137</v>
      </c>
      <c r="BM396" s="230" t="s">
        <v>732</v>
      </c>
    </row>
    <row r="397" spans="1:47" s="2" customFormat="1" ht="12">
      <c r="A397" s="37"/>
      <c r="B397" s="38"/>
      <c r="C397" s="39"/>
      <c r="D397" s="232" t="s">
        <v>139</v>
      </c>
      <c r="E397" s="39"/>
      <c r="F397" s="233" t="s">
        <v>733</v>
      </c>
      <c r="G397" s="39"/>
      <c r="H397" s="39"/>
      <c r="I397" s="234"/>
      <c r="J397" s="39"/>
      <c r="K397" s="39"/>
      <c r="L397" s="43"/>
      <c r="M397" s="235"/>
      <c r="N397" s="236"/>
      <c r="O397" s="90"/>
      <c r="P397" s="90"/>
      <c r="Q397" s="90"/>
      <c r="R397" s="90"/>
      <c r="S397" s="90"/>
      <c r="T397" s="91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16" t="s">
        <v>139</v>
      </c>
      <c r="AU397" s="16" t="s">
        <v>88</v>
      </c>
    </row>
    <row r="398" spans="1:51" s="13" customFormat="1" ht="12">
      <c r="A398" s="13"/>
      <c r="B398" s="237"/>
      <c r="C398" s="238"/>
      <c r="D398" s="239" t="s">
        <v>181</v>
      </c>
      <c r="E398" s="240" t="s">
        <v>1</v>
      </c>
      <c r="F398" s="241" t="s">
        <v>734</v>
      </c>
      <c r="G398" s="238"/>
      <c r="H398" s="242">
        <v>78.19</v>
      </c>
      <c r="I398" s="243"/>
      <c r="J398" s="238"/>
      <c r="K398" s="238"/>
      <c r="L398" s="244"/>
      <c r="M398" s="245"/>
      <c r="N398" s="246"/>
      <c r="O398" s="246"/>
      <c r="P398" s="246"/>
      <c r="Q398" s="246"/>
      <c r="R398" s="246"/>
      <c r="S398" s="246"/>
      <c r="T398" s="24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8" t="s">
        <v>181</v>
      </c>
      <c r="AU398" s="248" t="s">
        <v>88</v>
      </c>
      <c r="AV398" s="13" t="s">
        <v>88</v>
      </c>
      <c r="AW398" s="13" t="s">
        <v>36</v>
      </c>
      <c r="AX398" s="13" t="s">
        <v>86</v>
      </c>
      <c r="AY398" s="248" t="s">
        <v>131</v>
      </c>
    </row>
    <row r="399" spans="1:63" s="12" customFormat="1" ht="22.8" customHeight="1">
      <c r="A399" s="12"/>
      <c r="B399" s="202"/>
      <c r="C399" s="203"/>
      <c r="D399" s="204" t="s">
        <v>78</v>
      </c>
      <c r="E399" s="216" t="s">
        <v>735</v>
      </c>
      <c r="F399" s="216" t="s">
        <v>736</v>
      </c>
      <c r="G399" s="203"/>
      <c r="H399" s="203"/>
      <c r="I399" s="206"/>
      <c r="J399" s="217">
        <f>BK399</f>
        <v>0</v>
      </c>
      <c r="K399" s="203"/>
      <c r="L399" s="208"/>
      <c r="M399" s="209"/>
      <c r="N399" s="210"/>
      <c r="O399" s="210"/>
      <c r="P399" s="211">
        <f>SUM(P400:P401)</f>
        <v>0</v>
      </c>
      <c r="Q399" s="210"/>
      <c r="R399" s="211">
        <f>SUM(R400:R401)</f>
        <v>0</v>
      </c>
      <c r="S399" s="210"/>
      <c r="T399" s="212">
        <f>SUM(T400:T401)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3" t="s">
        <v>86</v>
      </c>
      <c r="AT399" s="214" t="s">
        <v>78</v>
      </c>
      <c r="AU399" s="214" t="s">
        <v>86</v>
      </c>
      <c r="AY399" s="213" t="s">
        <v>131</v>
      </c>
      <c r="BK399" s="215">
        <f>SUM(BK400:BK401)</f>
        <v>0</v>
      </c>
    </row>
    <row r="400" spans="1:65" s="2" customFormat="1" ht="33" customHeight="1">
      <c r="A400" s="37"/>
      <c r="B400" s="38"/>
      <c r="C400" s="218" t="s">
        <v>737</v>
      </c>
      <c r="D400" s="218" t="s">
        <v>133</v>
      </c>
      <c r="E400" s="219" t="s">
        <v>738</v>
      </c>
      <c r="F400" s="220" t="s">
        <v>739</v>
      </c>
      <c r="G400" s="221" t="s">
        <v>213</v>
      </c>
      <c r="H400" s="222">
        <v>712.37</v>
      </c>
      <c r="I400" s="223"/>
      <c r="J400" s="224">
        <f>ROUND(I400*H400,2)</f>
        <v>0</v>
      </c>
      <c r="K400" s="225"/>
      <c r="L400" s="43"/>
      <c r="M400" s="226" t="s">
        <v>1</v>
      </c>
      <c r="N400" s="227" t="s">
        <v>44</v>
      </c>
      <c r="O400" s="90"/>
      <c r="P400" s="228">
        <f>O400*H400</f>
        <v>0</v>
      </c>
      <c r="Q400" s="228">
        <v>0</v>
      </c>
      <c r="R400" s="228">
        <f>Q400*H400</f>
        <v>0</v>
      </c>
      <c r="S400" s="228">
        <v>0</v>
      </c>
      <c r="T400" s="229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30" t="s">
        <v>137</v>
      </c>
      <c r="AT400" s="230" t="s">
        <v>133</v>
      </c>
      <c r="AU400" s="230" t="s">
        <v>88</v>
      </c>
      <c r="AY400" s="16" t="s">
        <v>131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6" t="s">
        <v>86</v>
      </c>
      <c r="BK400" s="231">
        <f>ROUND(I400*H400,2)</f>
        <v>0</v>
      </c>
      <c r="BL400" s="16" t="s">
        <v>137</v>
      </c>
      <c r="BM400" s="230" t="s">
        <v>740</v>
      </c>
    </row>
    <row r="401" spans="1:47" s="2" customFormat="1" ht="12">
      <c r="A401" s="37"/>
      <c r="B401" s="38"/>
      <c r="C401" s="39"/>
      <c r="D401" s="232" t="s">
        <v>139</v>
      </c>
      <c r="E401" s="39"/>
      <c r="F401" s="233" t="s">
        <v>741</v>
      </c>
      <c r="G401" s="39"/>
      <c r="H401" s="39"/>
      <c r="I401" s="234"/>
      <c r="J401" s="39"/>
      <c r="K401" s="39"/>
      <c r="L401" s="43"/>
      <c r="M401" s="235"/>
      <c r="N401" s="236"/>
      <c r="O401" s="90"/>
      <c r="P401" s="90"/>
      <c r="Q401" s="90"/>
      <c r="R401" s="90"/>
      <c r="S401" s="90"/>
      <c r="T401" s="91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6" t="s">
        <v>139</v>
      </c>
      <c r="AU401" s="16" t="s">
        <v>88</v>
      </c>
    </row>
    <row r="402" spans="1:63" s="12" customFormat="1" ht="25.9" customHeight="1">
      <c r="A402" s="12"/>
      <c r="B402" s="202"/>
      <c r="C402" s="203"/>
      <c r="D402" s="204" t="s">
        <v>78</v>
      </c>
      <c r="E402" s="205" t="s">
        <v>210</v>
      </c>
      <c r="F402" s="205" t="s">
        <v>742</v>
      </c>
      <c r="G402" s="203"/>
      <c r="H402" s="203"/>
      <c r="I402" s="206"/>
      <c r="J402" s="207">
        <f>BK402</f>
        <v>0</v>
      </c>
      <c r="K402" s="203"/>
      <c r="L402" s="208"/>
      <c r="M402" s="209"/>
      <c r="N402" s="210"/>
      <c r="O402" s="210"/>
      <c r="P402" s="211">
        <f>P403</f>
        <v>0</v>
      </c>
      <c r="Q402" s="210"/>
      <c r="R402" s="211">
        <f>R403</f>
        <v>0.24376799999999998</v>
      </c>
      <c r="S402" s="210"/>
      <c r="T402" s="212">
        <f>T403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13" t="s">
        <v>145</v>
      </c>
      <c r="AT402" s="214" t="s">
        <v>78</v>
      </c>
      <c r="AU402" s="214" t="s">
        <v>79</v>
      </c>
      <c r="AY402" s="213" t="s">
        <v>131</v>
      </c>
      <c r="BK402" s="215">
        <f>BK403</f>
        <v>0</v>
      </c>
    </row>
    <row r="403" spans="1:63" s="12" customFormat="1" ht="22.8" customHeight="1">
      <c r="A403" s="12"/>
      <c r="B403" s="202"/>
      <c r="C403" s="203"/>
      <c r="D403" s="204" t="s">
        <v>78</v>
      </c>
      <c r="E403" s="216" t="s">
        <v>743</v>
      </c>
      <c r="F403" s="216" t="s">
        <v>744</v>
      </c>
      <c r="G403" s="203"/>
      <c r="H403" s="203"/>
      <c r="I403" s="206"/>
      <c r="J403" s="217">
        <f>BK403</f>
        <v>0</v>
      </c>
      <c r="K403" s="203"/>
      <c r="L403" s="208"/>
      <c r="M403" s="209"/>
      <c r="N403" s="210"/>
      <c r="O403" s="210"/>
      <c r="P403" s="211">
        <f>SUM(P404:P423)</f>
        <v>0</v>
      </c>
      <c r="Q403" s="210"/>
      <c r="R403" s="211">
        <f>SUM(R404:R423)</f>
        <v>0.24376799999999998</v>
      </c>
      <c r="S403" s="210"/>
      <c r="T403" s="212">
        <f>SUM(T404:T423)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13" t="s">
        <v>145</v>
      </c>
      <c r="AT403" s="214" t="s">
        <v>78</v>
      </c>
      <c r="AU403" s="214" t="s">
        <v>86</v>
      </c>
      <c r="AY403" s="213" t="s">
        <v>131</v>
      </c>
      <c r="BK403" s="215">
        <f>SUM(BK404:BK423)</f>
        <v>0</v>
      </c>
    </row>
    <row r="404" spans="1:65" s="2" customFormat="1" ht="24.15" customHeight="1">
      <c r="A404" s="37"/>
      <c r="B404" s="38"/>
      <c r="C404" s="218" t="s">
        <v>745</v>
      </c>
      <c r="D404" s="218" t="s">
        <v>133</v>
      </c>
      <c r="E404" s="219" t="s">
        <v>746</v>
      </c>
      <c r="F404" s="220" t="s">
        <v>747</v>
      </c>
      <c r="G404" s="221" t="s">
        <v>157</v>
      </c>
      <c r="H404" s="222">
        <v>13</v>
      </c>
      <c r="I404" s="223"/>
      <c r="J404" s="224">
        <f>ROUND(I404*H404,2)</f>
        <v>0</v>
      </c>
      <c r="K404" s="225"/>
      <c r="L404" s="43"/>
      <c r="M404" s="226" t="s">
        <v>1</v>
      </c>
      <c r="N404" s="227" t="s">
        <v>44</v>
      </c>
      <c r="O404" s="90"/>
      <c r="P404" s="228">
        <f>O404*H404</f>
        <v>0</v>
      </c>
      <c r="Q404" s="228">
        <v>0</v>
      </c>
      <c r="R404" s="228">
        <f>Q404*H404</f>
        <v>0</v>
      </c>
      <c r="S404" s="228">
        <v>0</v>
      </c>
      <c r="T404" s="229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30" t="s">
        <v>448</v>
      </c>
      <c r="AT404" s="230" t="s">
        <v>133</v>
      </c>
      <c r="AU404" s="230" t="s">
        <v>88</v>
      </c>
      <c r="AY404" s="16" t="s">
        <v>131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6" t="s">
        <v>86</v>
      </c>
      <c r="BK404" s="231">
        <f>ROUND(I404*H404,2)</f>
        <v>0</v>
      </c>
      <c r="BL404" s="16" t="s">
        <v>448</v>
      </c>
      <c r="BM404" s="230" t="s">
        <v>748</v>
      </c>
    </row>
    <row r="405" spans="1:47" s="2" customFormat="1" ht="12">
      <c r="A405" s="37"/>
      <c r="B405" s="38"/>
      <c r="C405" s="39"/>
      <c r="D405" s="232" t="s">
        <v>139</v>
      </c>
      <c r="E405" s="39"/>
      <c r="F405" s="233" t="s">
        <v>749</v>
      </c>
      <c r="G405" s="39"/>
      <c r="H405" s="39"/>
      <c r="I405" s="234"/>
      <c r="J405" s="39"/>
      <c r="K405" s="39"/>
      <c r="L405" s="43"/>
      <c r="M405" s="235"/>
      <c r="N405" s="236"/>
      <c r="O405" s="90"/>
      <c r="P405" s="90"/>
      <c r="Q405" s="90"/>
      <c r="R405" s="90"/>
      <c r="S405" s="90"/>
      <c r="T405" s="91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6" t="s">
        <v>139</v>
      </c>
      <c r="AU405" s="16" t="s">
        <v>88</v>
      </c>
    </row>
    <row r="406" spans="1:51" s="13" customFormat="1" ht="12">
      <c r="A406" s="13"/>
      <c r="B406" s="237"/>
      <c r="C406" s="238"/>
      <c r="D406" s="239" t="s">
        <v>181</v>
      </c>
      <c r="E406" s="240" t="s">
        <v>1</v>
      </c>
      <c r="F406" s="241" t="s">
        <v>750</v>
      </c>
      <c r="G406" s="238"/>
      <c r="H406" s="242">
        <v>13</v>
      </c>
      <c r="I406" s="243"/>
      <c r="J406" s="238"/>
      <c r="K406" s="238"/>
      <c r="L406" s="244"/>
      <c r="M406" s="245"/>
      <c r="N406" s="246"/>
      <c r="O406" s="246"/>
      <c r="P406" s="246"/>
      <c r="Q406" s="246"/>
      <c r="R406" s="246"/>
      <c r="S406" s="246"/>
      <c r="T406" s="24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8" t="s">
        <v>181</v>
      </c>
      <c r="AU406" s="248" t="s">
        <v>88</v>
      </c>
      <c r="AV406" s="13" t="s">
        <v>88</v>
      </c>
      <c r="AW406" s="13" t="s">
        <v>36</v>
      </c>
      <c r="AX406" s="13" t="s">
        <v>86</v>
      </c>
      <c r="AY406" s="248" t="s">
        <v>131</v>
      </c>
    </row>
    <row r="407" spans="1:65" s="2" customFormat="1" ht="24.15" customHeight="1">
      <c r="A407" s="37"/>
      <c r="B407" s="38"/>
      <c r="C407" s="218" t="s">
        <v>751</v>
      </c>
      <c r="D407" s="218" t="s">
        <v>133</v>
      </c>
      <c r="E407" s="219" t="s">
        <v>752</v>
      </c>
      <c r="F407" s="220" t="s">
        <v>753</v>
      </c>
      <c r="G407" s="221" t="s">
        <v>157</v>
      </c>
      <c r="H407" s="222">
        <v>13</v>
      </c>
      <c r="I407" s="223"/>
      <c r="J407" s="224">
        <f>ROUND(I407*H407,2)</f>
        <v>0</v>
      </c>
      <c r="K407" s="225"/>
      <c r="L407" s="43"/>
      <c r="M407" s="226" t="s">
        <v>1</v>
      </c>
      <c r="N407" s="227" t="s">
        <v>44</v>
      </c>
      <c r="O407" s="90"/>
      <c r="P407" s="228">
        <f>O407*H407</f>
        <v>0</v>
      </c>
      <c r="Q407" s="228">
        <v>0</v>
      </c>
      <c r="R407" s="228">
        <f>Q407*H407</f>
        <v>0</v>
      </c>
      <c r="S407" s="228">
        <v>0</v>
      </c>
      <c r="T407" s="229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30" t="s">
        <v>448</v>
      </c>
      <c r="AT407" s="230" t="s">
        <v>133</v>
      </c>
      <c r="AU407" s="230" t="s">
        <v>88</v>
      </c>
      <c r="AY407" s="16" t="s">
        <v>131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6" t="s">
        <v>86</v>
      </c>
      <c r="BK407" s="231">
        <f>ROUND(I407*H407,2)</f>
        <v>0</v>
      </c>
      <c r="BL407" s="16" t="s">
        <v>448</v>
      </c>
      <c r="BM407" s="230" t="s">
        <v>754</v>
      </c>
    </row>
    <row r="408" spans="1:47" s="2" customFormat="1" ht="12">
      <c r="A408" s="37"/>
      <c r="B408" s="38"/>
      <c r="C408" s="39"/>
      <c r="D408" s="232" t="s">
        <v>139</v>
      </c>
      <c r="E408" s="39"/>
      <c r="F408" s="233" t="s">
        <v>755</v>
      </c>
      <c r="G408" s="39"/>
      <c r="H408" s="39"/>
      <c r="I408" s="234"/>
      <c r="J408" s="39"/>
      <c r="K408" s="39"/>
      <c r="L408" s="43"/>
      <c r="M408" s="235"/>
      <c r="N408" s="236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6" t="s">
        <v>139</v>
      </c>
      <c r="AU408" s="16" t="s">
        <v>88</v>
      </c>
    </row>
    <row r="409" spans="1:51" s="13" customFormat="1" ht="12">
      <c r="A409" s="13"/>
      <c r="B409" s="237"/>
      <c r="C409" s="238"/>
      <c r="D409" s="239" t="s">
        <v>181</v>
      </c>
      <c r="E409" s="240" t="s">
        <v>1</v>
      </c>
      <c r="F409" s="241" t="s">
        <v>750</v>
      </c>
      <c r="G409" s="238"/>
      <c r="H409" s="242">
        <v>13</v>
      </c>
      <c r="I409" s="243"/>
      <c r="J409" s="238"/>
      <c r="K409" s="238"/>
      <c r="L409" s="244"/>
      <c r="M409" s="245"/>
      <c r="N409" s="246"/>
      <c r="O409" s="246"/>
      <c r="P409" s="246"/>
      <c r="Q409" s="246"/>
      <c r="R409" s="246"/>
      <c r="S409" s="246"/>
      <c r="T409" s="24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8" t="s">
        <v>181</v>
      </c>
      <c r="AU409" s="248" t="s">
        <v>88</v>
      </c>
      <c r="AV409" s="13" t="s">
        <v>88</v>
      </c>
      <c r="AW409" s="13" t="s">
        <v>36</v>
      </c>
      <c r="AX409" s="13" t="s">
        <v>86</v>
      </c>
      <c r="AY409" s="248" t="s">
        <v>131</v>
      </c>
    </row>
    <row r="410" spans="1:65" s="2" customFormat="1" ht="24.15" customHeight="1">
      <c r="A410" s="37"/>
      <c r="B410" s="38"/>
      <c r="C410" s="218" t="s">
        <v>756</v>
      </c>
      <c r="D410" s="218" t="s">
        <v>133</v>
      </c>
      <c r="E410" s="219" t="s">
        <v>757</v>
      </c>
      <c r="F410" s="220" t="s">
        <v>758</v>
      </c>
      <c r="G410" s="221" t="s">
        <v>157</v>
      </c>
      <c r="H410" s="222">
        <v>15</v>
      </c>
      <c r="I410" s="223"/>
      <c r="J410" s="224">
        <f>ROUND(I410*H410,2)</f>
        <v>0</v>
      </c>
      <c r="K410" s="225"/>
      <c r="L410" s="43"/>
      <c r="M410" s="226" t="s">
        <v>1</v>
      </c>
      <c r="N410" s="227" t="s">
        <v>44</v>
      </c>
      <c r="O410" s="90"/>
      <c r="P410" s="228">
        <f>O410*H410</f>
        <v>0</v>
      </c>
      <c r="Q410" s="228">
        <v>0.014</v>
      </c>
      <c r="R410" s="228">
        <f>Q410*H410</f>
        <v>0.21</v>
      </c>
      <c r="S410" s="228">
        <v>0</v>
      </c>
      <c r="T410" s="229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30" t="s">
        <v>448</v>
      </c>
      <c r="AT410" s="230" t="s">
        <v>133</v>
      </c>
      <c r="AU410" s="230" t="s">
        <v>88</v>
      </c>
      <c r="AY410" s="16" t="s">
        <v>131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6" t="s">
        <v>86</v>
      </c>
      <c r="BK410" s="231">
        <f>ROUND(I410*H410,2)</f>
        <v>0</v>
      </c>
      <c r="BL410" s="16" t="s">
        <v>448</v>
      </c>
      <c r="BM410" s="230" t="s">
        <v>759</v>
      </c>
    </row>
    <row r="411" spans="1:47" s="2" customFormat="1" ht="12">
      <c r="A411" s="37"/>
      <c r="B411" s="38"/>
      <c r="C411" s="39"/>
      <c r="D411" s="232" t="s">
        <v>139</v>
      </c>
      <c r="E411" s="39"/>
      <c r="F411" s="233" t="s">
        <v>760</v>
      </c>
      <c r="G411" s="39"/>
      <c r="H411" s="39"/>
      <c r="I411" s="234"/>
      <c r="J411" s="39"/>
      <c r="K411" s="39"/>
      <c r="L411" s="43"/>
      <c r="M411" s="235"/>
      <c r="N411" s="236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139</v>
      </c>
      <c r="AU411" s="16" t="s">
        <v>88</v>
      </c>
    </row>
    <row r="412" spans="1:47" s="2" customFormat="1" ht="12">
      <c r="A412" s="37"/>
      <c r="B412" s="38"/>
      <c r="C412" s="39"/>
      <c r="D412" s="239" t="s">
        <v>283</v>
      </c>
      <c r="E412" s="39"/>
      <c r="F412" s="271" t="s">
        <v>761</v>
      </c>
      <c r="G412" s="39"/>
      <c r="H412" s="39"/>
      <c r="I412" s="234"/>
      <c r="J412" s="39"/>
      <c r="K412" s="39"/>
      <c r="L412" s="43"/>
      <c r="M412" s="235"/>
      <c r="N412" s="236"/>
      <c r="O412" s="90"/>
      <c r="P412" s="90"/>
      <c r="Q412" s="90"/>
      <c r="R412" s="90"/>
      <c r="S412" s="90"/>
      <c r="T412" s="91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16" t="s">
        <v>283</v>
      </c>
      <c r="AU412" s="16" t="s">
        <v>88</v>
      </c>
    </row>
    <row r="413" spans="1:65" s="2" customFormat="1" ht="24.15" customHeight="1">
      <c r="A413" s="37"/>
      <c r="B413" s="38"/>
      <c r="C413" s="218" t="s">
        <v>762</v>
      </c>
      <c r="D413" s="218" t="s">
        <v>133</v>
      </c>
      <c r="E413" s="219" t="s">
        <v>763</v>
      </c>
      <c r="F413" s="220" t="s">
        <v>764</v>
      </c>
      <c r="G413" s="221" t="s">
        <v>157</v>
      </c>
      <c r="H413" s="222">
        <v>16</v>
      </c>
      <c r="I413" s="223"/>
      <c r="J413" s="224">
        <f>ROUND(I413*H413,2)</f>
        <v>0</v>
      </c>
      <c r="K413" s="225"/>
      <c r="L413" s="43"/>
      <c r="M413" s="226" t="s">
        <v>1</v>
      </c>
      <c r="N413" s="227" t="s">
        <v>44</v>
      </c>
      <c r="O413" s="90"/>
      <c r="P413" s="228">
        <f>O413*H413</f>
        <v>0</v>
      </c>
      <c r="Q413" s="228">
        <v>0</v>
      </c>
      <c r="R413" s="228">
        <f>Q413*H413</f>
        <v>0</v>
      </c>
      <c r="S413" s="228">
        <v>0</v>
      </c>
      <c r="T413" s="229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30" t="s">
        <v>448</v>
      </c>
      <c r="AT413" s="230" t="s">
        <v>133</v>
      </c>
      <c r="AU413" s="230" t="s">
        <v>88</v>
      </c>
      <c r="AY413" s="16" t="s">
        <v>131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6" t="s">
        <v>86</v>
      </c>
      <c r="BK413" s="231">
        <f>ROUND(I413*H413,2)</f>
        <v>0</v>
      </c>
      <c r="BL413" s="16" t="s">
        <v>448</v>
      </c>
      <c r="BM413" s="230" t="s">
        <v>765</v>
      </c>
    </row>
    <row r="414" spans="1:47" s="2" customFormat="1" ht="12">
      <c r="A414" s="37"/>
      <c r="B414" s="38"/>
      <c r="C414" s="39"/>
      <c r="D414" s="232" t="s">
        <v>139</v>
      </c>
      <c r="E414" s="39"/>
      <c r="F414" s="233" t="s">
        <v>766</v>
      </c>
      <c r="G414" s="39"/>
      <c r="H414" s="39"/>
      <c r="I414" s="234"/>
      <c r="J414" s="39"/>
      <c r="K414" s="39"/>
      <c r="L414" s="43"/>
      <c r="M414" s="235"/>
      <c r="N414" s="236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6" t="s">
        <v>139</v>
      </c>
      <c r="AU414" s="16" t="s">
        <v>88</v>
      </c>
    </row>
    <row r="415" spans="1:65" s="2" customFormat="1" ht="24.15" customHeight="1">
      <c r="A415" s="37"/>
      <c r="B415" s="38"/>
      <c r="C415" s="260" t="s">
        <v>767</v>
      </c>
      <c r="D415" s="260" t="s">
        <v>210</v>
      </c>
      <c r="E415" s="261" t="s">
        <v>768</v>
      </c>
      <c r="F415" s="262" t="s">
        <v>769</v>
      </c>
      <c r="G415" s="263" t="s">
        <v>157</v>
      </c>
      <c r="H415" s="264">
        <v>16.8</v>
      </c>
      <c r="I415" s="265"/>
      <c r="J415" s="266">
        <f>ROUND(I415*H415,2)</f>
        <v>0</v>
      </c>
      <c r="K415" s="267"/>
      <c r="L415" s="268"/>
      <c r="M415" s="269" t="s">
        <v>1</v>
      </c>
      <c r="N415" s="270" t="s">
        <v>44</v>
      </c>
      <c r="O415" s="90"/>
      <c r="P415" s="228">
        <f>O415*H415</f>
        <v>0</v>
      </c>
      <c r="Q415" s="228">
        <v>0.00069</v>
      </c>
      <c r="R415" s="228">
        <f>Q415*H415</f>
        <v>0.011592</v>
      </c>
      <c r="S415" s="228">
        <v>0</v>
      </c>
      <c r="T415" s="229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30" t="s">
        <v>767</v>
      </c>
      <c r="AT415" s="230" t="s">
        <v>210</v>
      </c>
      <c r="AU415" s="230" t="s">
        <v>88</v>
      </c>
      <c r="AY415" s="16" t="s">
        <v>131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6" t="s">
        <v>86</v>
      </c>
      <c r="BK415" s="231">
        <f>ROUND(I415*H415,2)</f>
        <v>0</v>
      </c>
      <c r="BL415" s="16" t="s">
        <v>767</v>
      </c>
      <c r="BM415" s="230" t="s">
        <v>770</v>
      </c>
    </row>
    <row r="416" spans="1:51" s="13" customFormat="1" ht="12">
      <c r="A416" s="13"/>
      <c r="B416" s="237"/>
      <c r="C416" s="238"/>
      <c r="D416" s="239" t="s">
        <v>181</v>
      </c>
      <c r="E416" s="238"/>
      <c r="F416" s="241" t="s">
        <v>771</v>
      </c>
      <c r="G416" s="238"/>
      <c r="H416" s="242">
        <v>16.8</v>
      </c>
      <c r="I416" s="243"/>
      <c r="J416" s="238"/>
      <c r="K416" s="238"/>
      <c r="L416" s="244"/>
      <c r="M416" s="245"/>
      <c r="N416" s="246"/>
      <c r="O416" s="246"/>
      <c r="P416" s="246"/>
      <c r="Q416" s="246"/>
      <c r="R416" s="246"/>
      <c r="S416" s="246"/>
      <c r="T416" s="24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8" t="s">
        <v>181</v>
      </c>
      <c r="AU416" s="248" t="s">
        <v>88</v>
      </c>
      <c r="AV416" s="13" t="s">
        <v>88</v>
      </c>
      <c r="AW416" s="13" t="s">
        <v>4</v>
      </c>
      <c r="AX416" s="13" t="s">
        <v>86</v>
      </c>
      <c r="AY416" s="248" t="s">
        <v>131</v>
      </c>
    </row>
    <row r="417" spans="1:65" s="2" customFormat="1" ht="24.15" customHeight="1">
      <c r="A417" s="37"/>
      <c r="B417" s="38"/>
      <c r="C417" s="218" t="s">
        <v>772</v>
      </c>
      <c r="D417" s="218" t="s">
        <v>133</v>
      </c>
      <c r="E417" s="219" t="s">
        <v>773</v>
      </c>
      <c r="F417" s="220" t="s">
        <v>774</v>
      </c>
      <c r="G417" s="221" t="s">
        <v>157</v>
      </c>
      <c r="H417" s="222">
        <v>21</v>
      </c>
      <c r="I417" s="223"/>
      <c r="J417" s="224">
        <f>ROUND(I417*H417,2)</f>
        <v>0</v>
      </c>
      <c r="K417" s="225"/>
      <c r="L417" s="43"/>
      <c r="M417" s="226" t="s">
        <v>1</v>
      </c>
      <c r="N417" s="227" t="s">
        <v>44</v>
      </c>
      <c r="O417" s="90"/>
      <c r="P417" s="228">
        <f>O417*H417</f>
        <v>0</v>
      </c>
      <c r="Q417" s="228">
        <v>0</v>
      </c>
      <c r="R417" s="228">
        <f>Q417*H417</f>
        <v>0</v>
      </c>
      <c r="S417" s="228">
        <v>0</v>
      </c>
      <c r="T417" s="229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30" t="s">
        <v>448</v>
      </c>
      <c r="AT417" s="230" t="s">
        <v>133</v>
      </c>
      <c r="AU417" s="230" t="s">
        <v>88</v>
      </c>
      <c r="AY417" s="16" t="s">
        <v>131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6" t="s">
        <v>86</v>
      </c>
      <c r="BK417" s="231">
        <f>ROUND(I417*H417,2)</f>
        <v>0</v>
      </c>
      <c r="BL417" s="16" t="s">
        <v>448</v>
      </c>
      <c r="BM417" s="230" t="s">
        <v>775</v>
      </c>
    </row>
    <row r="418" spans="1:47" s="2" customFormat="1" ht="12">
      <c r="A418" s="37"/>
      <c r="B418" s="38"/>
      <c r="C418" s="39"/>
      <c r="D418" s="232" t="s">
        <v>139</v>
      </c>
      <c r="E418" s="39"/>
      <c r="F418" s="233" t="s">
        <v>776</v>
      </c>
      <c r="G418" s="39"/>
      <c r="H418" s="39"/>
      <c r="I418" s="234"/>
      <c r="J418" s="39"/>
      <c r="K418" s="39"/>
      <c r="L418" s="43"/>
      <c r="M418" s="235"/>
      <c r="N418" s="236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139</v>
      </c>
      <c r="AU418" s="16" t="s">
        <v>88</v>
      </c>
    </row>
    <row r="419" spans="1:65" s="2" customFormat="1" ht="24.15" customHeight="1">
      <c r="A419" s="37"/>
      <c r="B419" s="38"/>
      <c r="C419" s="260" t="s">
        <v>777</v>
      </c>
      <c r="D419" s="260" t="s">
        <v>210</v>
      </c>
      <c r="E419" s="261" t="s">
        <v>778</v>
      </c>
      <c r="F419" s="262" t="s">
        <v>779</v>
      </c>
      <c r="G419" s="263" t="s">
        <v>157</v>
      </c>
      <c r="H419" s="264">
        <v>5.25</v>
      </c>
      <c r="I419" s="265"/>
      <c r="J419" s="266">
        <f>ROUND(I419*H419,2)</f>
        <v>0</v>
      </c>
      <c r="K419" s="267"/>
      <c r="L419" s="268"/>
      <c r="M419" s="269" t="s">
        <v>1</v>
      </c>
      <c r="N419" s="270" t="s">
        <v>44</v>
      </c>
      <c r="O419" s="90"/>
      <c r="P419" s="228">
        <f>O419*H419</f>
        <v>0</v>
      </c>
      <c r="Q419" s="228">
        <v>0.00128</v>
      </c>
      <c r="R419" s="228">
        <f>Q419*H419</f>
        <v>0.00672</v>
      </c>
      <c r="S419" s="228">
        <v>0</v>
      </c>
      <c r="T419" s="229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30" t="s">
        <v>767</v>
      </c>
      <c r="AT419" s="230" t="s">
        <v>210</v>
      </c>
      <c r="AU419" s="230" t="s">
        <v>88</v>
      </c>
      <c r="AY419" s="16" t="s">
        <v>131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6" t="s">
        <v>86</v>
      </c>
      <c r="BK419" s="231">
        <f>ROUND(I419*H419,2)</f>
        <v>0</v>
      </c>
      <c r="BL419" s="16" t="s">
        <v>767</v>
      </c>
      <c r="BM419" s="230" t="s">
        <v>780</v>
      </c>
    </row>
    <row r="420" spans="1:47" s="2" customFormat="1" ht="12">
      <c r="A420" s="37"/>
      <c r="B420" s="38"/>
      <c r="C420" s="39"/>
      <c r="D420" s="239" t="s">
        <v>283</v>
      </c>
      <c r="E420" s="39"/>
      <c r="F420" s="271" t="s">
        <v>761</v>
      </c>
      <c r="G420" s="39"/>
      <c r="H420" s="39"/>
      <c r="I420" s="234"/>
      <c r="J420" s="39"/>
      <c r="K420" s="39"/>
      <c r="L420" s="43"/>
      <c r="M420" s="235"/>
      <c r="N420" s="236"/>
      <c r="O420" s="90"/>
      <c r="P420" s="90"/>
      <c r="Q420" s="90"/>
      <c r="R420" s="90"/>
      <c r="S420" s="90"/>
      <c r="T420" s="91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16" t="s">
        <v>283</v>
      </c>
      <c r="AU420" s="16" t="s">
        <v>88</v>
      </c>
    </row>
    <row r="421" spans="1:51" s="13" customFormat="1" ht="12">
      <c r="A421" s="13"/>
      <c r="B421" s="237"/>
      <c r="C421" s="238"/>
      <c r="D421" s="239" t="s">
        <v>181</v>
      </c>
      <c r="E421" s="238"/>
      <c r="F421" s="241" t="s">
        <v>781</v>
      </c>
      <c r="G421" s="238"/>
      <c r="H421" s="242">
        <v>5.25</v>
      </c>
      <c r="I421" s="243"/>
      <c r="J421" s="238"/>
      <c r="K421" s="238"/>
      <c r="L421" s="244"/>
      <c r="M421" s="245"/>
      <c r="N421" s="246"/>
      <c r="O421" s="246"/>
      <c r="P421" s="246"/>
      <c r="Q421" s="246"/>
      <c r="R421" s="246"/>
      <c r="S421" s="246"/>
      <c r="T421" s="24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8" t="s">
        <v>181</v>
      </c>
      <c r="AU421" s="248" t="s">
        <v>88</v>
      </c>
      <c r="AV421" s="13" t="s">
        <v>88</v>
      </c>
      <c r="AW421" s="13" t="s">
        <v>4</v>
      </c>
      <c r="AX421" s="13" t="s">
        <v>86</v>
      </c>
      <c r="AY421" s="248" t="s">
        <v>131</v>
      </c>
    </row>
    <row r="422" spans="1:65" s="2" customFormat="1" ht="24.15" customHeight="1">
      <c r="A422" s="37"/>
      <c r="B422" s="38"/>
      <c r="C422" s="260" t="s">
        <v>782</v>
      </c>
      <c r="D422" s="260" t="s">
        <v>210</v>
      </c>
      <c r="E422" s="261" t="s">
        <v>783</v>
      </c>
      <c r="F422" s="262" t="s">
        <v>784</v>
      </c>
      <c r="G422" s="263" t="s">
        <v>157</v>
      </c>
      <c r="H422" s="264">
        <v>16.8</v>
      </c>
      <c r="I422" s="265"/>
      <c r="J422" s="266">
        <f>ROUND(I422*H422,2)</f>
        <v>0</v>
      </c>
      <c r="K422" s="267"/>
      <c r="L422" s="268"/>
      <c r="M422" s="269" t="s">
        <v>1</v>
      </c>
      <c r="N422" s="270" t="s">
        <v>44</v>
      </c>
      <c r="O422" s="90"/>
      <c r="P422" s="228">
        <f>O422*H422</f>
        <v>0</v>
      </c>
      <c r="Q422" s="228">
        <v>0.00092</v>
      </c>
      <c r="R422" s="228">
        <f>Q422*H422</f>
        <v>0.015456000000000001</v>
      </c>
      <c r="S422" s="228">
        <v>0</v>
      </c>
      <c r="T422" s="229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30" t="s">
        <v>767</v>
      </c>
      <c r="AT422" s="230" t="s">
        <v>210</v>
      </c>
      <c r="AU422" s="230" t="s">
        <v>88</v>
      </c>
      <c r="AY422" s="16" t="s">
        <v>131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6" t="s">
        <v>86</v>
      </c>
      <c r="BK422" s="231">
        <f>ROUND(I422*H422,2)</f>
        <v>0</v>
      </c>
      <c r="BL422" s="16" t="s">
        <v>767</v>
      </c>
      <c r="BM422" s="230" t="s">
        <v>785</v>
      </c>
    </row>
    <row r="423" spans="1:51" s="13" customFormat="1" ht="12">
      <c r="A423" s="13"/>
      <c r="B423" s="237"/>
      <c r="C423" s="238"/>
      <c r="D423" s="239" t="s">
        <v>181</v>
      </c>
      <c r="E423" s="238"/>
      <c r="F423" s="241" t="s">
        <v>771</v>
      </c>
      <c r="G423" s="238"/>
      <c r="H423" s="242">
        <v>16.8</v>
      </c>
      <c r="I423" s="243"/>
      <c r="J423" s="238"/>
      <c r="K423" s="238"/>
      <c r="L423" s="244"/>
      <c r="M423" s="272"/>
      <c r="N423" s="273"/>
      <c r="O423" s="273"/>
      <c r="P423" s="273"/>
      <c r="Q423" s="273"/>
      <c r="R423" s="273"/>
      <c r="S423" s="273"/>
      <c r="T423" s="27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8" t="s">
        <v>181</v>
      </c>
      <c r="AU423" s="248" t="s">
        <v>88</v>
      </c>
      <c r="AV423" s="13" t="s">
        <v>88</v>
      </c>
      <c r="AW423" s="13" t="s">
        <v>4</v>
      </c>
      <c r="AX423" s="13" t="s">
        <v>86</v>
      </c>
      <c r="AY423" s="248" t="s">
        <v>131</v>
      </c>
    </row>
    <row r="424" spans="1:31" s="2" customFormat="1" ht="6.95" customHeight="1">
      <c r="A424" s="37"/>
      <c r="B424" s="65"/>
      <c r="C424" s="66"/>
      <c r="D424" s="66"/>
      <c r="E424" s="66"/>
      <c r="F424" s="66"/>
      <c r="G424" s="66"/>
      <c r="H424" s="66"/>
      <c r="I424" s="66"/>
      <c r="J424" s="66"/>
      <c r="K424" s="66"/>
      <c r="L424" s="43"/>
      <c r="M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</row>
  </sheetData>
  <sheetProtection password="CDAA" sheet="1" objects="1" scenarios="1" formatColumns="0" formatRows="0" autoFilter="0"/>
  <autoFilter ref="C131:K423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hyperlinks>
    <hyperlink ref="F136" r:id="rId1" display="https://podminky.urs.cz/item/CS_URS_2023_02/113106171"/>
    <hyperlink ref="F138" r:id="rId2" display="https://podminky.urs.cz/item/CS_URS_2023_02/113107222"/>
    <hyperlink ref="F140" r:id="rId3" display="https://podminky.urs.cz/item/CS_URS_2023_02/113107321"/>
    <hyperlink ref="F142" r:id="rId4" display="https://podminky.urs.cz/item/CS_URS_2023_02/113154122"/>
    <hyperlink ref="F144" r:id="rId5" display="https://podminky.urs.cz/item/CS_URS_2023_02/113202111"/>
    <hyperlink ref="F146" r:id="rId6" display="https://podminky.urs.cz/item/CS_URS_2023_02/113204111"/>
    <hyperlink ref="F148" r:id="rId7" display="https://podminky.urs.cz/item/CS_URS_2023_02/121151123"/>
    <hyperlink ref="F150" r:id="rId8" display="https://podminky.urs.cz/item/CS_URS_2023_02/122252204"/>
    <hyperlink ref="F152" r:id="rId9" display="https://podminky.urs.cz/item/CS_URS_2023_02/131151100"/>
    <hyperlink ref="F155" r:id="rId10" display="https://podminky.urs.cz/item/CS_URS_2023_02/132151101"/>
    <hyperlink ref="F158" r:id="rId11" display="https://podminky.urs.cz/item/CS_URS_2023_02/162751117"/>
    <hyperlink ref="F164" r:id="rId12" display="https://podminky.urs.cz/item/CS_URS_2023_02/162751119"/>
    <hyperlink ref="F167" r:id="rId13" display="https://podminky.urs.cz/item/CS_URS_2023_02/171152101"/>
    <hyperlink ref="F171" r:id="rId14" display="https://podminky.urs.cz/item/CS_URS_2023_02/171201221"/>
    <hyperlink ref="F174" r:id="rId15" display="https://podminky.urs.cz/item/CS_URS_2023_02/174111101"/>
    <hyperlink ref="F181" r:id="rId16" display="https://podminky.urs.cz/item/CS_URS_2023_02/181152302"/>
    <hyperlink ref="F184" r:id="rId17" display="https://podminky.urs.cz/item/CS_URS_2023_02/181351113"/>
    <hyperlink ref="F188" r:id="rId18" display="https://podminky.urs.cz/item/CS_URS_2023_02/181411121"/>
    <hyperlink ref="F194" r:id="rId19" display="https://podminky.urs.cz/item/CS_URS_2023_02/122252203"/>
    <hyperlink ref="F201" r:id="rId20" display="https://podminky.urs.cz/item/CS_URS_2023_01/171201231"/>
    <hyperlink ref="F208" r:id="rId21" display="https://podminky.urs.cz/item/CS_URS_2023_02/919726203"/>
    <hyperlink ref="F212" r:id="rId22" display="https://podminky.urs.cz/item/CS_URS_2023_02/564861111"/>
    <hyperlink ref="F214" r:id="rId23" display="https://podminky.urs.cz/item/CS_URS_2023_02/573111111"/>
    <hyperlink ref="F216" r:id="rId24" display="https://podminky.urs.cz/item/CS_URS_2023_02/565166112"/>
    <hyperlink ref="F219" r:id="rId25" display="https://podminky.urs.cz/item/CS_URS_2023_02/573211111"/>
    <hyperlink ref="F221" r:id="rId26" display="https://podminky.urs.cz/item/CS_URS_2023_02/577155112"/>
    <hyperlink ref="F223" r:id="rId27" display="https://podminky.urs.cz/item/CS_URS_2023_02/573211111"/>
    <hyperlink ref="F225" r:id="rId28" display="https://podminky.urs.cz/item/CS_URS_2023_02/577134111"/>
    <hyperlink ref="F230" r:id="rId29" display="https://podminky.urs.cz/item/CS_URS_2023_02/565155111"/>
    <hyperlink ref="F232" r:id="rId30" display="https://podminky.urs.cz/item/CS_URS_2023_02/573111111"/>
    <hyperlink ref="F234" r:id="rId31" display="https://podminky.urs.cz/item/CS_URS_2023_02/573211111"/>
    <hyperlink ref="F236" r:id="rId32" display="https://podminky.urs.cz/item/CS_URS_2023_02/577134111"/>
    <hyperlink ref="F240" r:id="rId33" display="https://podminky.urs.cz/item/CS_URS_2023_02/564841113"/>
    <hyperlink ref="F244" r:id="rId34" display="https://podminky.urs.cz/item/CS_URS_2023_02/596212211"/>
    <hyperlink ref="F256" r:id="rId35" display="https://podminky.urs.cz/item/CS_URS_2023_02/591211111"/>
    <hyperlink ref="F260" r:id="rId36" display="https://podminky.urs.cz/item/CS_URS_2023_02/596211123"/>
    <hyperlink ref="F270" r:id="rId37" display="https://podminky.urs.cz/item/CS_URS_2023_02/564841113"/>
    <hyperlink ref="F274" r:id="rId38" display="https://podminky.urs.cz/item/CS_URS_2023_02/596412210"/>
    <hyperlink ref="F281" r:id="rId39" display="https://podminky.urs.cz/item/CS_URS_2023_02/890411851"/>
    <hyperlink ref="F286" r:id="rId40" display="https://podminky.urs.cz/item/CS_URS_2023_02/899132111"/>
    <hyperlink ref="F290" r:id="rId41" display="https://podminky.urs.cz/item/CS_URS_2023_02/451541111"/>
    <hyperlink ref="F293" r:id="rId42" display="https://podminky.urs.cz/item/CS_URS_2023_02/452112112"/>
    <hyperlink ref="F296" r:id="rId43" display="https://podminky.urs.cz/item/CS_URS_2023_02/452311151"/>
    <hyperlink ref="F299" r:id="rId44" display="https://podminky.urs.cz/item/CS_URS_2023_02/877375121"/>
    <hyperlink ref="F302" r:id="rId45" display="https://podminky.urs.cz/item/CS_URS_2023_02/871315221"/>
    <hyperlink ref="F304" r:id="rId46" display="https://podminky.urs.cz/item/CS_URS_2023_02/877315211"/>
    <hyperlink ref="F307" r:id="rId47" display="https://podminky.urs.cz/item/CS_URS_2023_02/895941302"/>
    <hyperlink ref="F310" r:id="rId48" display="https://podminky.urs.cz/item/CS_URS_2023_02/895941312"/>
    <hyperlink ref="F313" r:id="rId49" display="https://podminky.urs.cz/item/CS_URS_2023_02/895941331"/>
    <hyperlink ref="F316" r:id="rId50" display="https://podminky.urs.cz/item/CS_URS_2023_02/899104112"/>
    <hyperlink ref="F320" r:id="rId51" display="https://podminky.urs.cz/item/CS_URS_2023_02/899722111"/>
    <hyperlink ref="F323" r:id="rId52" display="https://podminky.urs.cz/item/CS_URS_2023_02/914111111"/>
    <hyperlink ref="F326" r:id="rId53" display="https://podminky.urs.cz/item/CS_URS_2023_02/914511111"/>
    <hyperlink ref="F329" r:id="rId54" display="https://podminky.urs.cz/item/CS_URS_2023_02/914511112"/>
    <hyperlink ref="F333" r:id="rId55" display="https://podminky.urs.cz/item/CS_URS_2023_02/915111111"/>
    <hyperlink ref="F335" r:id="rId56" display="https://podminky.urs.cz/item/CS_URS_2023_02/915111121"/>
    <hyperlink ref="F337" r:id="rId57" display="https://podminky.urs.cz/item/CS_URS_2023_02/915121121"/>
    <hyperlink ref="F339" r:id="rId58" display="https://podminky.urs.cz/item/CS_URS_2023_02/915131111"/>
    <hyperlink ref="F342" r:id="rId59" display="https://podminky.urs.cz/item/CS_URS_2023_02/915211111"/>
    <hyperlink ref="F344" r:id="rId60" display="https://podminky.urs.cz/item/CS_URS_2023_02/915211121"/>
    <hyperlink ref="F346" r:id="rId61" display="https://podminky.urs.cz/item/CS_URS_2023_02/915221121"/>
    <hyperlink ref="F348" r:id="rId62" display="https://podminky.urs.cz/item/CS_URS_2023_02/915231111"/>
    <hyperlink ref="F351" r:id="rId63" display="https://podminky.urs.cz/item/CS_URS_2023_02/915611111"/>
    <hyperlink ref="F354" r:id="rId64" display="https://podminky.urs.cz/item/CS_URS_2023_02/915621111"/>
    <hyperlink ref="F357" r:id="rId65" display="https://podminky.urs.cz/item/CS_URS_2023_02/916131213"/>
    <hyperlink ref="F369" r:id="rId66" display="https://podminky.urs.cz/item/CS_URS_2023_02/916231213"/>
    <hyperlink ref="F378" r:id="rId67" display="https://podminky.urs.cz/item/CS_URS_2023_02/919732211"/>
    <hyperlink ref="F380" r:id="rId68" display="https://podminky.urs.cz/item/CS_URS_2023_02/919735111"/>
    <hyperlink ref="F382" r:id="rId69" display="https://podminky.urs.cz/item/CS_URS_2023_02/966006132"/>
    <hyperlink ref="F384" r:id="rId70" display="https://podminky.urs.cz/item/CS_URS_2023_02/979054451"/>
    <hyperlink ref="F387" r:id="rId71" display="https://podminky.urs.cz/item/CS_URS_2023_02/997221561"/>
    <hyperlink ref="F389" r:id="rId72" display="https://podminky.urs.cz/item/CS_URS_2023_02/997221569"/>
    <hyperlink ref="F392" r:id="rId73" display="https://podminky.urs.cz/item/CS_URS_2023_02/997221615"/>
    <hyperlink ref="F395" r:id="rId74" display="https://podminky.urs.cz/item/CS_URS_2023_02/997221645"/>
    <hyperlink ref="F397" r:id="rId75" display="https://podminky.urs.cz/item/CS_URS_2023_02/997221655"/>
    <hyperlink ref="F401" r:id="rId76" display="https://podminky.urs.cz/item/CS_URS_2023_02/998225111"/>
    <hyperlink ref="F405" r:id="rId77" display="https://podminky.urs.cz/item/CS_URS_2023_02/460161291"/>
    <hyperlink ref="F408" r:id="rId78" display="https://podminky.urs.cz/item/CS_URS_2023_02/460451311"/>
    <hyperlink ref="F411" r:id="rId79" display="https://podminky.urs.cz/item/CS_URS_2023_02/460731121"/>
    <hyperlink ref="F414" r:id="rId80" display="https://podminky.urs.cz/item/CS_URS_2023_01/460791114"/>
    <hyperlink ref="F418" r:id="rId81" display="https://podminky.urs.cz/item/CS_URS_2023_02/460791116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92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Plocha pro parkovací stání, ulice Nádražní, Sokolov I.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93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786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11. 12. 2023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ROUND((SUM(BE120:BE133)),2)</f>
        <v>0</v>
      </c>
      <c r="G33" s="37"/>
      <c r="H33" s="37"/>
      <c r="I33" s="154">
        <v>0.21</v>
      </c>
      <c r="J33" s="153">
        <f>ROUND(((SUM(BE120:BE133))*I33),2)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ROUND((SUM(BF120:BF133)),2)</f>
        <v>0</v>
      </c>
      <c r="G34" s="37"/>
      <c r="H34" s="37"/>
      <c r="I34" s="154">
        <v>0.15</v>
      </c>
      <c r="J34" s="153">
        <f>ROUND(((SUM(BF120:BF133))*I34),2)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ROUND((SUM(BG120:BG133)),2)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ROUND((SUM(BH120:BH133)),2)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ROUND((SUM(BI120:BI133)),2)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Plocha pro parkovací stání, ulice Nádražní, Sokolov I.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93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Sokolov</v>
      </c>
      <c r="G89" s="39"/>
      <c r="H89" s="39"/>
      <c r="I89" s="31" t="s">
        <v>22</v>
      </c>
      <c r="J89" s="78" t="str">
        <f>IF(J12="","",J12)</f>
        <v>11. 12. 2023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Sokolov</v>
      </c>
      <c r="G91" s="39"/>
      <c r="H91" s="39"/>
      <c r="I91" s="31" t="s">
        <v>32</v>
      </c>
      <c r="J91" s="35" t="str">
        <f>E21</f>
        <v>GEOprojectKV,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GEOprojectKV,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96</v>
      </c>
      <c r="D94" s="175"/>
      <c r="E94" s="175"/>
      <c r="F94" s="175"/>
      <c r="G94" s="175"/>
      <c r="H94" s="175"/>
      <c r="I94" s="175"/>
      <c r="J94" s="176" t="s">
        <v>97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98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pans="1:31" s="9" customFormat="1" ht="24.95" customHeight="1">
      <c r="A97" s="9"/>
      <c r="B97" s="178"/>
      <c r="C97" s="179"/>
      <c r="D97" s="180" t="s">
        <v>786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787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788</v>
      </c>
      <c r="E99" s="187"/>
      <c r="F99" s="187"/>
      <c r="G99" s="187"/>
      <c r="H99" s="187"/>
      <c r="I99" s="187"/>
      <c r="J99" s="188">
        <f>J126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789</v>
      </c>
      <c r="E100" s="187"/>
      <c r="F100" s="187"/>
      <c r="G100" s="187"/>
      <c r="H100" s="187"/>
      <c r="I100" s="187"/>
      <c r="J100" s="188">
        <f>J130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Plocha pro parkovací stání, ulice Nádražní, Sokolov I.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93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VRN - Vedlejší rozpočtové náklady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Sokolov</v>
      </c>
      <c r="G114" s="39"/>
      <c r="H114" s="39"/>
      <c r="I114" s="31" t="s">
        <v>22</v>
      </c>
      <c r="J114" s="78" t="str">
        <f>IF(J12="","",J12)</f>
        <v>11. 12. 2023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Město Sokolov</v>
      </c>
      <c r="G116" s="39"/>
      <c r="H116" s="39"/>
      <c r="I116" s="31" t="s">
        <v>32</v>
      </c>
      <c r="J116" s="35" t="str">
        <f>E21</f>
        <v>GEOprojectKV, s.r.o.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30</v>
      </c>
      <c r="D117" s="39"/>
      <c r="E117" s="39"/>
      <c r="F117" s="26" t="str">
        <f>IF(E18="","",E18)</f>
        <v>Vyplň údaj</v>
      </c>
      <c r="G117" s="39"/>
      <c r="H117" s="39"/>
      <c r="I117" s="31" t="s">
        <v>37</v>
      </c>
      <c r="J117" s="35" t="str">
        <f>E24</f>
        <v>GEOprojectKV,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117</v>
      </c>
      <c r="D119" s="193" t="s">
        <v>64</v>
      </c>
      <c r="E119" s="193" t="s">
        <v>60</v>
      </c>
      <c r="F119" s="193" t="s">
        <v>61</v>
      </c>
      <c r="G119" s="193" t="s">
        <v>118</v>
      </c>
      <c r="H119" s="193" t="s">
        <v>119</v>
      </c>
      <c r="I119" s="193" t="s">
        <v>120</v>
      </c>
      <c r="J119" s="194" t="s">
        <v>97</v>
      </c>
      <c r="K119" s="195" t="s">
        <v>121</v>
      </c>
      <c r="L119" s="196"/>
      <c r="M119" s="99" t="s">
        <v>1</v>
      </c>
      <c r="N119" s="100" t="s">
        <v>43</v>
      </c>
      <c r="O119" s="100" t="s">
        <v>122</v>
      </c>
      <c r="P119" s="100" t="s">
        <v>123</v>
      </c>
      <c r="Q119" s="100" t="s">
        <v>124</v>
      </c>
      <c r="R119" s="100" t="s">
        <v>125</v>
      </c>
      <c r="S119" s="100" t="s">
        <v>126</v>
      </c>
      <c r="T119" s="101" t="s">
        <v>127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128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</f>
        <v>0</v>
      </c>
      <c r="Q120" s="103"/>
      <c r="R120" s="199">
        <f>R121</f>
        <v>0</v>
      </c>
      <c r="S120" s="103"/>
      <c r="T120" s="200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78</v>
      </c>
      <c r="AU120" s="16" t="s">
        <v>99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78</v>
      </c>
      <c r="E121" s="205" t="s">
        <v>89</v>
      </c>
      <c r="F121" s="205" t="s">
        <v>90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P122+P126+P130</f>
        <v>0</v>
      </c>
      <c r="Q121" s="210"/>
      <c r="R121" s="211">
        <f>R122+R126+R130</f>
        <v>0</v>
      </c>
      <c r="S121" s="210"/>
      <c r="T121" s="212">
        <f>T122+T126+T130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154</v>
      </c>
      <c r="AT121" s="214" t="s">
        <v>78</v>
      </c>
      <c r="AU121" s="214" t="s">
        <v>79</v>
      </c>
      <c r="AY121" s="213" t="s">
        <v>131</v>
      </c>
      <c r="BK121" s="215">
        <f>BK122+BK126+BK130</f>
        <v>0</v>
      </c>
    </row>
    <row r="122" spans="1:63" s="12" customFormat="1" ht="22.8" customHeight="1">
      <c r="A122" s="12"/>
      <c r="B122" s="202"/>
      <c r="C122" s="203"/>
      <c r="D122" s="204" t="s">
        <v>78</v>
      </c>
      <c r="E122" s="216" t="s">
        <v>790</v>
      </c>
      <c r="F122" s="216" t="s">
        <v>791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SUM(P123:P125)</f>
        <v>0</v>
      </c>
      <c r="Q122" s="210"/>
      <c r="R122" s="211">
        <f>SUM(R123:R125)</f>
        <v>0</v>
      </c>
      <c r="S122" s="210"/>
      <c r="T122" s="212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154</v>
      </c>
      <c r="AT122" s="214" t="s">
        <v>78</v>
      </c>
      <c r="AU122" s="214" t="s">
        <v>86</v>
      </c>
      <c r="AY122" s="213" t="s">
        <v>131</v>
      </c>
      <c r="BK122" s="215">
        <f>SUM(BK123:BK125)</f>
        <v>0</v>
      </c>
    </row>
    <row r="123" spans="1:65" s="2" customFormat="1" ht="16.5" customHeight="1">
      <c r="A123" s="37"/>
      <c r="B123" s="38"/>
      <c r="C123" s="218" t="s">
        <v>86</v>
      </c>
      <c r="D123" s="218" t="s">
        <v>133</v>
      </c>
      <c r="E123" s="219" t="s">
        <v>792</v>
      </c>
      <c r="F123" s="220" t="s">
        <v>791</v>
      </c>
      <c r="G123" s="221" t="s">
        <v>793</v>
      </c>
      <c r="H123" s="222">
        <v>1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44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794</v>
      </c>
      <c r="AT123" s="230" t="s">
        <v>133</v>
      </c>
      <c r="AU123" s="230" t="s">
        <v>88</v>
      </c>
      <c r="AY123" s="16" t="s">
        <v>131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86</v>
      </c>
      <c r="BK123" s="231">
        <f>ROUND(I123*H123,2)</f>
        <v>0</v>
      </c>
      <c r="BL123" s="16" t="s">
        <v>794</v>
      </c>
      <c r="BM123" s="230" t="s">
        <v>795</v>
      </c>
    </row>
    <row r="124" spans="1:47" s="2" customFormat="1" ht="12">
      <c r="A124" s="37"/>
      <c r="B124" s="38"/>
      <c r="C124" s="39"/>
      <c r="D124" s="232" t="s">
        <v>139</v>
      </c>
      <c r="E124" s="39"/>
      <c r="F124" s="233" t="s">
        <v>796</v>
      </c>
      <c r="G124" s="39"/>
      <c r="H124" s="39"/>
      <c r="I124" s="234"/>
      <c r="J124" s="39"/>
      <c r="K124" s="39"/>
      <c r="L124" s="43"/>
      <c r="M124" s="235"/>
      <c r="N124" s="236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139</v>
      </c>
      <c r="AU124" s="16" t="s">
        <v>88</v>
      </c>
    </row>
    <row r="125" spans="1:47" s="2" customFormat="1" ht="12">
      <c r="A125" s="37"/>
      <c r="B125" s="38"/>
      <c r="C125" s="39"/>
      <c r="D125" s="239" t="s">
        <v>283</v>
      </c>
      <c r="E125" s="39"/>
      <c r="F125" s="271" t="s">
        <v>797</v>
      </c>
      <c r="G125" s="39"/>
      <c r="H125" s="39"/>
      <c r="I125" s="234"/>
      <c r="J125" s="39"/>
      <c r="K125" s="39"/>
      <c r="L125" s="43"/>
      <c r="M125" s="235"/>
      <c r="N125" s="236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283</v>
      </c>
      <c r="AU125" s="16" t="s">
        <v>88</v>
      </c>
    </row>
    <row r="126" spans="1:63" s="12" customFormat="1" ht="22.8" customHeight="1">
      <c r="A126" s="12"/>
      <c r="B126" s="202"/>
      <c r="C126" s="203"/>
      <c r="D126" s="204" t="s">
        <v>78</v>
      </c>
      <c r="E126" s="216" t="s">
        <v>798</v>
      </c>
      <c r="F126" s="216" t="s">
        <v>799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SUM(P127:P129)</f>
        <v>0</v>
      </c>
      <c r="Q126" s="210"/>
      <c r="R126" s="211">
        <f>SUM(R127:R129)</f>
        <v>0</v>
      </c>
      <c r="S126" s="210"/>
      <c r="T126" s="212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154</v>
      </c>
      <c r="AT126" s="214" t="s">
        <v>78</v>
      </c>
      <c r="AU126" s="214" t="s">
        <v>86</v>
      </c>
      <c r="AY126" s="213" t="s">
        <v>131</v>
      </c>
      <c r="BK126" s="215">
        <f>SUM(BK127:BK129)</f>
        <v>0</v>
      </c>
    </row>
    <row r="127" spans="1:65" s="2" customFormat="1" ht="16.5" customHeight="1">
      <c r="A127" s="37"/>
      <c r="B127" s="38"/>
      <c r="C127" s="218" t="s">
        <v>88</v>
      </c>
      <c r="D127" s="218" t="s">
        <v>133</v>
      </c>
      <c r="E127" s="219" t="s">
        <v>800</v>
      </c>
      <c r="F127" s="220" t="s">
        <v>799</v>
      </c>
      <c r="G127" s="221" t="s">
        <v>793</v>
      </c>
      <c r="H127" s="222">
        <v>1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44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794</v>
      </c>
      <c r="AT127" s="230" t="s">
        <v>133</v>
      </c>
      <c r="AU127" s="230" t="s">
        <v>88</v>
      </c>
      <c r="AY127" s="16" t="s">
        <v>131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86</v>
      </c>
      <c r="BK127" s="231">
        <f>ROUND(I127*H127,2)</f>
        <v>0</v>
      </c>
      <c r="BL127" s="16" t="s">
        <v>794</v>
      </c>
      <c r="BM127" s="230" t="s">
        <v>801</v>
      </c>
    </row>
    <row r="128" spans="1:47" s="2" customFormat="1" ht="12">
      <c r="A128" s="37"/>
      <c r="B128" s="38"/>
      <c r="C128" s="39"/>
      <c r="D128" s="232" t="s">
        <v>139</v>
      </c>
      <c r="E128" s="39"/>
      <c r="F128" s="233" t="s">
        <v>802</v>
      </c>
      <c r="G128" s="39"/>
      <c r="H128" s="39"/>
      <c r="I128" s="234"/>
      <c r="J128" s="39"/>
      <c r="K128" s="39"/>
      <c r="L128" s="43"/>
      <c r="M128" s="235"/>
      <c r="N128" s="236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139</v>
      </c>
      <c r="AU128" s="16" t="s">
        <v>88</v>
      </c>
    </row>
    <row r="129" spans="1:47" s="2" customFormat="1" ht="12">
      <c r="A129" s="37"/>
      <c r="B129" s="38"/>
      <c r="C129" s="39"/>
      <c r="D129" s="239" t="s">
        <v>283</v>
      </c>
      <c r="E129" s="39"/>
      <c r="F129" s="271" t="s">
        <v>803</v>
      </c>
      <c r="G129" s="39"/>
      <c r="H129" s="39"/>
      <c r="I129" s="234"/>
      <c r="J129" s="39"/>
      <c r="K129" s="39"/>
      <c r="L129" s="43"/>
      <c r="M129" s="235"/>
      <c r="N129" s="236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283</v>
      </c>
      <c r="AU129" s="16" t="s">
        <v>88</v>
      </c>
    </row>
    <row r="130" spans="1:63" s="12" customFormat="1" ht="22.8" customHeight="1">
      <c r="A130" s="12"/>
      <c r="B130" s="202"/>
      <c r="C130" s="203"/>
      <c r="D130" s="204" t="s">
        <v>78</v>
      </c>
      <c r="E130" s="216" t="s">
        <v>804</v>
      </c>
      <c r="F130" s="216" t="s">
        <v>805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SUM(P131:P133)</f>
        <v>0</v>
      </c>
      <c r="Q130" s="210"/>
      <c r="R130" s="211">
        <f>SUM(R131:R133)</f>
        <v>0</v>
      </c>
      <c r="S130" s="210"/>
      <c r="T130" s="212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154</v>
      </c>
      <c r="AT130" s="214" t="s">
        <v>78</v>
      </c>
      <c r="AU130" s="214" t="s">
        <v>86</v>
      </c>
      <c r="AY130" s="213" t="s">
        <v>131</v>
      </c>
      <c r="BK130" s="215">
        <f>SUM(BK131:BK133)</f>
        <v>0</v>
      </c>
    </row>
    <row r="131" spans="1:65" s="2" customFormat="1" ht="16.5" customHeight="1">
      <c r="A131" s="37"/>
      <c r="B131" s="38"/>
      <c r="C131" s="218" t="s">
        <v>145</v>
      </c>
      <c r="D131" s="218" t="s">
        <v>133</v>
      </c>
      <c r="E131" s="219" t="s">
        <v>806</v>
      </c>
      <c r="F131" s="220" t="s">
        <v>805</v>
      </c>
      <c r="G131" s="221" t="s">
        <v>793</v>
      </c>
      <c r="H131" s="222">
        <v>1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44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794</v>
      </c>
      <c r="AT131" s="230" t="s">
        <v>133</v>
      </c>
      <c r="AU131" s="230" t="s">
        <v>88</v>
      </c>
      <c r="AY131" s="16" t="s">
        <v>131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86</v>
      </c>
      <c r="BK131" s="231">
        <f>ROUND(I131*H131,2)</f>
        <v>0</v>
      </c>
      <c r="BL131" s="16" t="s">
        <v>794</v>
      </c>
      <c r="BM131" s="230" t="s">
        <v>807</v>
      </c>
    </row>
    <row r="132" spans="1:47" s="2" customFormat="1" ht="12">
      <c r="A132" s="37"/>
      <c r="B132" s="38"/>
      <c r="C132" s="39"/>
      <c r="D132" s="232" t="s">
        <v>139</v>
      </c>
      <c r="E132" s="39"/>
      <c r="F132" s="233" t="s">
        <v>808</v>
      </c>
      <c r="G132" s="39"/>
      <c r="H132" s="39"/>
      <c r="I132" s="234"/>
      <c r="J132" s="39"/>
      <c r="K132" s="39"/>
      <c r="L132" s="43"/>
      <c r="M132" s="235"/>
      <c r="N132" s="236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139</v>
      </c>
      <c r="AU132" s="16" t="s">
        <v>88</v>
      </c>
    </row>
    <row r="133" spans="1:47" s="2" customFormat="1" ht="12">
      <c r="A133" s="37"/>
      <c r="B133" s="38"/>
      <c r="C133" s="39"/>
      <c r="D133" s="239" t="s">
        <v>283</v>
      </c>
      <c r="E133" s="39"/>
      <c r="F133" s="271" t="s">
        <v>809</v>
      </c>
      <c r="G133" s="39"/>
      <c r="H133" s="39"/>
      <c r="I133" s="234"/>
      <c r="J133" s="39"/>
      <c r="K133" s="39"/>
      <c r="L133" s="43"/>
      <c r="M133" s="275"/>
      <c r="N133" s="276"/>
      <c r="O133" s="277"/>
      <c r="P133" s="277"/>
      <c r="Q133" s="277"/>
      <c r="R133" s="277"/>
      <c r="S133" s="277"/>
      <c r="T133" s="27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283</v>
      </c>
      <c r="AU133" s="16" t="s">
        <v>88</v>
      </c>
    </row>
    <row r="134" spans="1:31" s="2" customFormat="1" ht="6.95" customHeight="1">
      <c r="A134" s="37"/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43"/>
      <c r="M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</sheetData>
  <sheetProtection password="CDAA" sheet="1" objects="1" scenarios="1" formatColumns="0" formatRows="0" autoFilter="0"/>
  <autoFilter ref="C119:K13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hyperlinks>
    <hyperlink ref="F124" r:id="rId1" display="https://podminky.urs.cz/item/CS_URS_2022_02/010001000"/>
    <hyperlink ref="F128" r:id="rId2" display="https://podminky.urs.cz/item/CS_URS_2022_02/030001000"/>
    <hyperlink ref="F132" r:id="rId3" display="https://podminky.urs.cz/item/CS_URS_2022_02/04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Švorba</dc:creator>
  <cp:keywords/>
  <dc:description/>
  <cp:lastModifiedBy>Petr Švorba</cp:lastModifiedBy>
  <dcterms:created xsi:type="dcterms:W3CDTF">2023-12-11T18:08:13Z</dcterms:created>
  <dcterms:modified xsi:type="dcterms:W3CDTF">2023-12-11T18:08:17Z</dcterms:modified>
  <cp:category/>
  <cp:version/>
  <cp:contentType/>
  <cp:contentStatus/>
</cp:coreProperties>
</file>